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p\Desktop\WORKING DOC APA III\BE UPLOADED\"/>
    </mc:Choice>
  </mc:AlternateContent>
  <xr:revisionPtr revIDLastSave="0" documentId="8_{289C7655-8CC7-48C7-AB21-1624266FD02B}" xr6:coauthVersionLast="46" xr6:coauthVersionMax="46" xr10:uidLastSave="{00000000-0000-0000-0000-000000000000}"/>
  <bookViews>
    <workbookView xWindow="-120" yWindow="-120" windowWidth="24240" windowHeight="13140" tabRatio="599" firstSheet="19" activeTab="22" xr2:uid="{00000000-000D-0000-FFFF-FFFF00000000}"/>
  </bookViews>
  <sheets>
    <sheet name="RESOURCE ENVELOPE" sheetId="28" r:id="rId1"/>
    <sheet name="EXECUTIVE" sheetId="1" r:id="rId2"/>
    <sheet name="PBB(Executive)" sheetId="29" state="hidden" r:id="rId3"/>
    <sheet name="TREASURY" sheetId="2" r:id="rId4"/>
    <sheet name="PBB(Treasury)" sheetId="30" state="hidden" r:id="rId5"/>
    <sheet name="AGRICULTURE" sheetId="17" r:id="rId6"/>
    <sheet name="PBB(Agriculture)" sheetId="31" state="hidden" r:id="rId7"/>
    <sheet name="HEALTH" sheetId="4" r:id="rId8"/>
    <sheet name="PBB(Health)" sheetId="32" state="hidden" r:id="rId9"/>
    <sheet name="SALARIES" sheetId="47" state="hidden" r:id="rId10"/>
    <sheet name="PBB(Education)" sheetId="33" state="hidden" r:id="rId11"/>
    <sheet name="EDUCATION" sheetId="19" r:id="rId12"/>
    <sheet name="GENDER" sheetId="22" r:id="rId13"/>
    <sheet name="PBB(Gender)" sheetId="34" state="hidden" r:id="rId14"/>
    <sheet name="TRADE" sheetId="5" r:id="rId15"/>
    <sheet name="PBB(Trade)" sheetId="35" state="hidden" r:id="rId16"/>
    <sheet name="PBB(Psb)" sheetId="36" state="hidden" r:id="rId17"/>
    <sheet name="PSB" sheetId="24" r:id="rId18"/>
    <sheet name="ENVIRONMENT" sheetId="7" r:id="rId19"/>
    <sheet name="TRANSPORT" sheetId="25" r:id="rId20"/>
    <sheet name="PBB(Environment)" sheetId="37" state="hidden" r:id="rId21"/>
    <sheet name="PBB(Transport)" sheetId="38" state="hidden" r:id="rId22"/>
    <sheet name="LANDS" sheetId="8" r:id="rId23"/>
    <sheet name="PBB(Lands)" sheetId="39" state="hidden" r:id="rId24"/>
    <sheet name="ASSEMBLY" sheetId="13" r:id="rId25"/>
    <sheet name="PBB(Assembly)" sheetId="40" state="hidden" r:id="rId26"/>
    <sheet name="PSA" sheetId="27" r:id="rId27"/>
    <sheet name="PBB(Psa)" sheetId="41" state="hidden" r:id="rId28"/>
    <sheet name="SUMMARY" sheetId="14" r:id="rId29"/>
    <sheet name="Ward based projects" sheetId="43" r:id="rId30"/>
    <sheet name="LIST OF 2000M" sheetId="45" r:id="rId31"/>
    <sheet name="Sheet1" sheetId="46" state="hidden" r:id="rId32"/>
  </sheets>
  <definedNames>
    <definedName name="_Toc464655955" localSheetId="2">'PBB(Executive)'!$A$1</definedName>
    <definedName name="_Toc464655956" localSheetId="2">'PBB(Executive)'!$A$28</definedName>
    <definedName name="_Toc464655957" localSheetId="2">'PBB(Executive)'!$A$46</definedName>
    <definedName name="_Toc464655964" localSheetId="27">'PBB(Psa)'!$A$1</definedName>
    <definedName name="_Toc464655965" localSheetId="27">'PBB(Psa)'!$A$14</definedName>
    <definedName name="_Toc464655966" localSheetId="27">'PBB(Psa)'!$A$31</definedName>
    <definedName name="_Toc464655973" localSheetId="16">'PBB(Psb)'!$A$1</definedName>
    <definedName name="_Toc464655974" localSheetId="16">'PBB(Psb)'!$A$11</definedName>
    <definedName name="_Toc464655975" localSheetId="16">'PBB(Psb)'!$A$25</definedName>
    <definedName name="_Toc464655983" localSheetId="6">'PBB(Agriculture)'!$A$1</definedName>
    <definedName name="_Toc464655984" localSheetId="6">'PBB(Agriculture)'!$A$44</definedName>
    <definedName name="_Toc464655985" localSheetId="6">'PBB(Agriculture)'!$A$58</definedName>
    <definedName name="_Toc464655992" localSheetId="10">'PBB(Education)'!$A$1</definedName>
    <definedName name="_Toc464655993" localSheetId="10">'PBB(Education)'!$A$29</definedName>
    <definedName name="_Toc464655994" localSheetId="10">'PBB(Education)'!$A$43</definedName>
    <definedName name="_Toc464656004" localSheetId="8">'PBB(Health)'!$A$1</definedName>
    <definedName name="_Toc464656005" localSheetId="8">'PBB(Health)'!$A$50</definedName>
    <definedName name="_Toc464656006" localSheetId="8">'PBB(Health)'!$A$68</definedName>
    <definedName name="_Toc464656013" localSheetId="4">'PBB(Treasury)'!$A$1</definedName>
    <definedName name="_Toc464656014" localSheetId="4">'PBB(Treasury)'!$A$36</definedName>
    <definedName name="_Toc464656015" localSheetId="4">'PBB(Treasury)'!$A$52</definedName>
    <definedName name="_Toc464656035" localSheetId="23">'PBB(Lands)'!$A$1</definedName>
    <definedName name="_Toc464656036" localSheetId="23">'PBB(Lands)'!$A$24</definedName>
    <definedName name="_Toc464656037" localSheetId="23">'PBB(Lands)'!$A$38</definedName>
    <definedName name="_Toc464656044" localSheetId="13">'PBB(Gender)'!$A$1</definedName>
    <definedName name="_Toc464656045" localSheetId="13">'PBB(Gender)'!$A$30</definedName>
    <definedName name="_Toc464656046" localSheetId="13">'PBB(Gender)'!$A$47</definedName>
    <definedName name="_Toc464656053" localSheetId="21">'PBB(Transport)'!$A$2</definedName>
    <definedName name="_Toc464656054" localSheetId="21">'PBB(Transport)'!$A$26</definedName>
    <definedName name="_Toc464656055" localSheetId="21">'PBB(Transport)'!$A$40</definedName>
    <definedName name="_Toc464656062" localSheetId="20">'PBB(Environment)'!$A$1</definedName>
    <definedName name="_Toc464656063" localSheetId="20">'PBB(Environment)'!$A$32</definedName>
    <definedName name="_Toc464656064" localSheetId="20">'PBB(Environment)'!$A$46</definedName>
    <definedName name="_Toc464656071" localSheetId="15">'PBB(Trade)'!$A$1</definedName>
    <definedName name="_Toc464656072" localSheetId="15">'PBB(Trade)'!$A$30</definedName>
    <definedName name="_xlnm.Print_Area" localSheetId="5">AGRICULTURE!$A$1:$AN$149</definedName>
    <definedName name="_xlnm.Print_Area" localSheetId="24">ASSEMBLY!$A$1:$G$119</definedName>
    <definedName name="_xlnm.Print_Area" localSheetId="11">EDUCATION!$A$1:$AJ$144</definedName>
    <definedName name="_xlnm.Print_Area" localSheetId="18">ENVIRONMENT!$A$1:$AC$152</definedName>
    <definedName name="_xlnm.Print_Area" localSheetId="1">EXECUTIVE!$A$1:$AI$140</definedName>
    <definedName name="_xlnm.Print_Area" localSheetId="12">GENDER!$A$1:$AN$144</definedName>
    <definedName name="_xlnm.Print_Area" localSheetId="7">HEALTH!$A$1:$X$186</definedName>
    <definedName name="_xlnm.Print_Area" localSheetId="22">LANDS!$A$1:$AN$147</definedName>
    <definedName name="_xlnm.Print_Area" localSheetId="26">PSA!$A$1:$H$146</definedName>
    <definedName name="_xlnm.Print_Area" localSheetId="17">PSB!$A$1:$F$144</definedName>
    <definedName name="_xlnm.Print_Area" localSheetId="0">'RESOURCE ENVELOPE'!$A$1:$G$19</definedName>
    <definedName name="_xlnm.Print_Area" localSheetId="9">SALARIES!$A$1:$J$17</definedName>
    <definedName name="_xlnm.Print_Area" localSheetId="28">SUMMARY!$A$1:$H$128</definedName>
    <definedName name="_xlnm.Print_Area" localSheetId="14">TRADE!$A$1:$AN$144</definedName>
    <definedName name="_xlnm.Print_Area" localSheetId="19">TRANSPORT!$A$1:$AN$146</definedName>
    <definedName name="_xlnm.Print_Area" localSheetId="3">TREASURY!$A$1:$V$158</definedName>
    <definedName name="_xlnm.Print_Area" localSheetId="29">'Ward based projects'!#REF!</definedName>
  </definedNames>
  <calcPr calcId="191029"/>
</workbook>
</file>

<file path=xl/calcChain.xml><?xml version="1.0" encoding="utf-8"?>
<calcChain xmlns="http://schemas.openxmlformats.org/spreadsheetml/2006/main">
  <c r="AB17" i="17" l="1"/>
  <c r="AB116" i="17"/>
  <c r="AB131" i="17"/>
  <c r="AB147" i="17"/>
  <c r="C19" i="28"/>
  <c r="D19" i="28"/>
  <c r="F19" i="28"/>
  <c r="G5" i="28"/>
  <c r="G7" i="28"/>
  <c r="G9" i="28"/>
  <c r="G18" i="28"/>
  <c r="AB149" i="17" l="1"/>
  <c r="I5" i="2"/>
  <c r="K145" i="27"/>
  <c r="K147" i="27"/>
  <c r="K151" i="27"/>
  <c r="AP148" i="8"/>
  <c r="AP149" i="8"/>
  <c r="AP153" i="8"/>
  <c r="AP145" i="25"/>
  <c r="AP147" i="25"/>
  <c r="AP148" i="25"/>
  <c r="AP152" i="25"/>
  <c r="H143" i="24"/>
  <c r="H145" i="24"/>
  <c r="AE151" i="7"/>
  <c r="AE153" i="7"/>
  <c r="AE157" i="7"/>
  <c r="AP143" i="5"/>
  <c r="AL143" i="19"/>
  <c r="AP143" i="22"/>
  <c r="Z183" i="4"/>
  <c r="Z185" i="4"/>
  <c r="X157" i="2"/>
  <c r="AL139" i="1"/>
  <c r="H104" i="1" l="1"/>
  <c r="K369" i="43" l="1"/>
  <c r="J369" i="43"/>
  <c r="I369" i="43"/>
  <c r="H369" i="43"/>
  <c r="G369" i="43"/>
  <c r="F369" i="43"/>
  <c r="E369" i="43"/>
  <c r="D369" i="43"/>
  <c r="L369" i="43" s="1"/>
  <c r="L365" i="43"/>
  <c r="L364" i="43"/>
  <c r="L363" i="43"/>
  <c r="L362" i="43"/>
  <c r="L361" i="43"/>
  <c r="L360" i="43"/>
  <c r="L359" i="43"/>
  <c r="L358" i="43"/>
  <c r="L357" i="43"/>
  <c r="L356" i="43"/>
  <c r="L355" i="43"/>
  <c r="L354" i="43"/>
  <c r="L353" i="43"/>
  <c r="L352" i="43"/>
  <c r="L347" i="43"/>
  <c r="L346" i="43"/>
  <c r="L345" i="43"/>
  <c r="L344" i="43"/>
  <c r="L343" i="43"/>
  <c r="L342" i="43"/>
  <c r="L341" i="43"/>
  <c r="L340" i="43"/>
  <c r="L339" i="43"/>
  <c r="L338" i="43"/>
  <c r="L349" i="43" s="1"/>
  <c r="L333" i="43"/>
  <c r="L332" i="43"/>
  <c r="L330" i="43"/>
  <c r="L328" i="43"/>
  <c r="L326" i="43"/>
  <c r="L325" i="43"/>
  <c r="L324" i="43"/>
  <c r="L319" i="43"/>
  <c r="L318" i="43"/>
  <c r="L317" i="43"/>
  <c r="L316" i="43"/>
  <c r="L315" i="43"/>
  <c r="L314" i="43"/>
  <c r="L313" i="43"/>
  <c r="L312" i="43"/>
  <c r="L311" i="43"/>
  <c r="L310" i="43"/>
  <c r="L305" i="43"/>
  <c r="L304" i="43"/>
  <c r="L303" i="43"/>
  <c r="L302" i="43"/>
  <c r="L301" i="43"/>
  <c r="L299" i="43"/>
  <c r="L298" i="43"/>
  <c r="L297" i="43"/>
  <c r="L292" i="43"/>
  <c r="L291" i="43"/>
  <c r="L290" i="43"/>
  <c r="L286" i="43"/>
  <c r="L285" i="43"/>
  <c r="L284" i="43"/>
  <c r="L283" i="43"/>
  <c r="L282" i="43"/>
  <c r="L281" i="43"/>
  <c r="L276" i="43"/>
  <c r="L275" i="43"/>
  <c r="L274" i="43"/>
  <c r="L273" i="43"/>
  <c r="L272" i="43"/>
  <c r="L271" i="43"/>
  <c r="L270" i="43"/>
  <c r="L269" i="43"/>
  <c r="L268" i="43"/>
  <c r="L267" i="43"/>
  <c r="L266" i="43"/>
  <c r="L265" i="43"/>
  <c r="L264" i="43"/>
  <c r="L263" i="43"/>
  <c r="L262" i="43"/>
  <c r="L261" i="43"/>
  <c r="L260" i="43"/>
  <c r="L259" i="43"/>
  <c r="L258" i="43"/>
  <c r="L257" i="43"/>
  <c r="L256" i="43"/>
  <c r="L252" i="43"/>
  <c r="L251" i="43"/>
  <c r="L249" i="43"/>
  <c r="L248" i="43"/>
  <c r="L247" i="43"/>
  <c r="L245" i="43"/>
  <c r="L244" i="43"/>
  <c r="L242" i="43"/>
  <c r="L241" i="43"/>
  <c r="L236" i="43"/>
  <c r="L235" i="43"/>
  <c r="L234" i="43"/>
  <c r="L233" i="43"/>
  <c r="L232" i="43"/>
  <c r="L231" i="43"/>
  <c r="L230" i="43"/>
  <c r="L229" i="43"/>
  <c r="L228" i="43"/>
  <c r="L227" i="43"/>
  <c r="L226" i="43"/>
  <c r="L225" i="43"/>
  <c r="L224" i="43"/>
  <c r="L223" i="43"/>
  <c r="L222" i="43"/>
  <c r="L217" i="43"/>
  <c r="L216" i="43"/>
  <c r="L215" i="43"/>
  <c r="L214" i="43"/>
  <c r="L213" i="43"/>
  <c r="L212" i="43"/>
  <c r="L211" i="43"/>
  <c r="L210" i="43"/>
  <c r="L205" i="43"/>
  <c r="L204" i="43"/>
  <c r="L203" i="43"/>
  <c r="L202" i="43"/>
  <c r="L201" i="43"/>
  <c r="L200" i="43"/>
  <c r="L199" i="43"/>
  <c r="L198" i="43"/>
  <c r="L197" i="43"/>
  <c r="L196" i="43"/>
  <c r="L191" i="43"/>
  <c r="L190" i="43"/>
  <c r="L189" i="43"/>
  <c r="L188" i="43"/>
  <c r="L187" i="43"/>
  <c r="L186" i="43"/>
  <c r="L185" i="43"/>
  <c r="L184" i="43"/>
  <c r="L183" i="43"/>
  <c r="L182" i="43"/>
  <c r="L179" i="43"/>
  <c r="L178" i="43"/>
  <c r="L177" i="43"/>
  <c r="L176" i="43"/>
  <c r="L175" i="43"/>
  <c r="L174" i="43"/>
  <c r="L173" i="43"/>
  <c r="L172" i="43"/>
  <c r="L171" i="43"/>
  <c r="L170" i="43"/>
  <c r="L165" i="43"/>
  <c r="L164" i="43"/>
  <c r="L163" i="43"/>
  <c r="L162" i="43"/>
  <c r="L161" i="43"/>
  <c r="L160" i="43"/>
  <c r="L159" i="43"/>
  <c r="L158" i="43"/>
  <c r="L157" i="43"/>
  <c r="L156" i="43"/>
  <c r="L151" i="43"/>
  <c r="L150" i="43"/>
  <c r="L149" i="43"/>
  <c r="L148" i="43"/>
  <c r="L147" i="43"/>
  <c r="L146" i="43"/>
  <c r="L145" i="43"/>
  <c r="L140" i="43"/>
  <c r="L139" i="43"/>
  <c r="L138" i="43"/>
  <c r="L137" i="43"/>
  <c r="L136" i="43"/>
  <c r="L135" i="43"/>
  <c r="L134" i="43"/>
  <c r="L133" i="43"/>
  <c r="L132" i="43"/>
  <c r="L131" i="43"/>
  <c r="L130" i="43"/>
  <c r="L129" i="43"/>
  <c r="L124" i="43"/>
  <c r="L123" i="43"/>
  <c r="L121" i="43"/>
  <c r="L120" i="43"/>
  <c r="L119" i="43"/>
  <c r="L117" i="43"/>
  <c r="L116" i="43"/>
  <c r="L115" i="43"/>
  <c r="L110" i="43"/>
  <c r="L109" i="43"/>
  <c r="L108" i="43"/>
  <c r="L107" i="43"/>
  <c r="L106" i="43"/>
  <c r="L105" i="43"/>
  <c r="L104" i="43"/>
  <c r="L103" i="43"/>
  <c r="L102" i="43"/>
  <c r="L101" i="43"/>
  <c r="L100" i="43"/>
  <c r="L95" i="43"/>
  <c r="L94" i="43"/>
  <c r="L92" i="43"/>
  <c r="L91" i="43"/>
  <c r="L90" i="43"/>
  <c r="L85" i="43"/>
  <c r="L84" i="43"/>
  <c r="L83" i="43"/>
  <c r="C83" i="43"/>
  <c r="L82" i="43"/>
  <c r="L81" i="43"/>
  <c r="L79" i="43"/>
  <c r="L78" i="43"/>
  <c r="L77" i="43"/>
  <c r="L76" i="43"/>
  <c r="L75" i="43"/>
  <c r="L74" i="43"/>
  <c r="L69" i="43"/>
  <c r="L68" i="43"/>
  <c r="L67" i="43"/>
  <c r="L65" i="43"/>
  <c r="L63" i="43"/>
  <c r="L62" i="43"/>
  <c r="L61" i="43"/>
  <c r="L71" i="43" s="1"/>
  <c r="L56" i="43"/>
  <c r="L55" i="43"/>
  <c r="L53" i="43"/>
  <c r="L52" i="43"/>
  <c r="L50" i="43"/>
  <c r="L49" i="43"/>
  <c r="L48" i="43"/>
  <c r="L58" i="43" s="1"/>
  <c r="L43" i="43"/>
  <c r="L42" i="43"/>
  <c r="L41" i="43"/>
  <c r="L40" i="43"/>
  <c r="L39" i="43"/>
  <c r="L38" i="43"/>
  <c r="L37" i="43"/>
  <c r="L36" i="43"/>
  <c r="L35" i="43"/>
  <c r="L29" i="43"/>
  <c r="L27" i="43"/>
  <c r="L26" i="43"/>
  <c r="L25" i="43"/>
  <c r="L23" i="43"/>
  <c r="L22" i="43"/>
  <c r="L21" i="43"/>
  <c r="L20" i="43"/>
  <c r="L19" i="43"/>
  <c r="L14" i="43"/>
  <c r="L13" i="43"/>
  <c r="L12" i="43"/>
  <c r="L11" i="43"/>
  <c r="L10" i="43"/>
  <c r="L9" i="43"/>
  <c r="L8" i="43"/>
  <c r="L7" i="43"/>
  <c r="L16" i="43" s="1"/>
  <c r="L6" i="43"/>
  <c r="L31" i="43" l="1"/>
  <c r="L167" i="43"/>
  <c r="L193" i="43"/>
  <c r="L207" i="43"/>
  <c r="L219" i="43"/>
  <c r="L253" i="43"/>
  <c r="L335" i="43"/>
  <c r="L97" i="43"/>
  <c r="L126" i="43"/>
  <c r="L142" i="43"/>
  <c r="L153" i="43"/>
  <c r="L238" i="43"/>
  <c r="L278" i="43"/>
  <c r="L367" i="43"/>
  <c r="L45" i="43"/>
  <c r="L87" i="43"/>
  <c r="L112" i="43"/>
  <c r="L180" i="43"/>
  <c r="L294" i="43"/>
  <c r="L307" i="43"/>
  <c r="L321" i="43"/>
  <c r="AC118" i="4"/>
  <c r="AC120" i="4" s="1"/>
  <c r="O40" i="2" l="1"/>
  <c r="F104" i="19" l="1"/>
  <c r="V109" i="7"/>
  <c r="V110" i="7"/>
  <c r="V111" i="7"/>
  <c r="V112" i="7"/>
  <c r="K98" i="46" l="1"/>
  <c r="J98" i="46"/>
  <c r="I98" i="46"/>
  <c r="H98" i="46"/>
  <c r="G98" i="46"/>
  <c r="F98" i="46"/>
  <c r="E98" i="46"/>
  <c r="D98" i="46"/>
  <c r="K92" i="46"/>
  <c r="J92" i="46"/>
  <c r="I92" i="46"/>
  <c r="H92" i="46"/>
  <c r="G92" i="46"/>
  <c r="F92" i="46"/>
  <c r="E92" i="46"/>
  <c r="D92" i="46"/>
  <c r="L92" i="46" s="1"/>
  <c r="K89" i="46"/>
  <c r="J89" i="46"/>
  <c r="I89" i="46"/>
  <c r="H89" i="46"/>
  <c r="G89" i="46"/>
  <c r="F89" i="46"/>
  <c r="E89" i="46"/>
  <c r="D89" i="46"/>
  <c r="L89" i="46" s="1"/>
  <c r="K84" i="46"/>
  <c r="J84" i="46"/>
  <c r="I84" i="46"/>
  <c r="H84" i="46"/>
  <c r="G84" i="46"/>
  <c r="F84" i="46"/>
  <c r="E84" i="46"/>
  <c r="D84" i="46"/>
  <c r="L84" i="46" s="1"/>
  <c r="K82" i="46"/>
  <c r="J82" i="46"/>
  <c r="I82" i="46"/>
  <c r="H82" i="46"/>
  <c r="G82" i="46"/>
  <c r="F82" i="46"/>
  <c r="E82" i="46"/>
  <c r="D82" i="46"/>
  <c r="L82" i="46" s="1"/>
  <c r="K79" i="46"/>
  <c r="J79" i="46"/>
  <c r="I79" i="46"/>
  <c r="H79" i="46"/>
  <c r="G79" i="46"/>
  <c r="F79" i="46"/>
  <c r="E79" i="46"/>
  <c r="D79" i="46"/>
  <c r="L79" i="46" s="1"/>
  <c r="K74" i="46"/>
  <c r="J74" i="46"/>
  <c r="I74" i="46"/>
  <c r="H74" i="46"/>
  <c r="G74" i="46"/>
  <c r="F74" i="46"/>
  <c r="E74" i="46"/>
  <c r="D74" i="46"/>
  <c r="L74" i="46" s="1"/>
  <c r="K68" i="46"/>
  <c r="J68" i="46"/>
  <c r="I68" i="46"/>
  <c r="H68" i="46"/>
  <c r="G68" i="46"/>
  <c r="F68" i="46"/>
  <c r="E68" i="46"/>
  <c r="D68" i="46"/>
  <c r="L68" i="46" s="1"/>
  <c r="K66" i="46"/>
  <c r="J66" i="46"/>
  <c r="I66" i="46"/>
  <c r="H66" i="46"/>
  <c r="G66" i="46"/>
  <c r="F66" i="46"/>
  <c r="E66" i="46"/>
  <c r="D66" i="46"/>
  <c r="L66" i="46" s="1"/>
  <c r="K64" i="46"/>
  <c r="J64" i="46"/>
  <c r="I64" i="46"/>
  <c r="H64" i="46"/>
  <c r="G64" i="46"/>
  <c r="F64" i="46"/>
  <c r="E64" i="46"/>
  <c r="D64" i="46"/>
  <c r="L64" i="46" s="1"/>
  <c r="K60" i="46"/>
  <c r="J60" i="46"/>
  <c r="I60" i="46"/>
  <c r="H60" i="46"/>
  <c r="G60" i="46"/>
  <c r="F60" i="46"/>
  <c r="E60" i="46"/>
  <c r="D60" i="46"/>
  <c r="L60" i="46" s="1"/>
  <c r="K56" i="46"/>
  <c r="J56" i="46"/>
  <c r="I56" i="46"/>
  <c r="H56" i="46"/>
  <c r="G56" i="46"/>
  <c r="F56" i="46"/>
  <c r="E56" i="46"/>
  <c r="D56" i="46"/>
  <c r="L56" i="46" s="1"/>
  <c r="K53" i="46"/>
  <c r="I53" i="46"/>
  <c r="H53" i="46"/>
  <c r="G53" i="46"/>
  <c r="F53" i="46"/>
  <c r="E53" i="46"/>
  <c r="D53" i="46"/>
  <c r="K48" i="46"/>
  <c r="I48" i="46"/>
  <c r="H48" i="46"/>
  <c r="G48" i="46"/>
  <c r="F48" i="46"/>
  <c r="E48" i="46"/>
  <c r="D48" i="46"/>
  <c r="K46" i="46"/>
  <c r="I46" i="46"/>
  <c r="H46" i="46"/>
  <c r="G46" i="46"/>
  <c r="F46" i="46"/>
  <c r="E46" i="46"/>
  <c r="D46" i="46"/>
  <c r="K42" i="46"/>
  <c r="I42" i="46"/>
  <c r="H42" i="46"/>
  <c r="G42" i="46"/>
  <c r="F42" i="46"/>
  <c r="E42" i="46"/>
  <c r="D42" i="46"/>
  <c r="L42" i="46" s="1"/>
  <c r="K39" i="46"/>
  <c r="I39" i="46"/>
  <c r="H39" i="46"/>
  <c r="G39" i="46"/>
  <c r="F39" i="46"/>
  <c r="E39" i="46"/>
  <c r="D39" i="46"/>
  <c r="K33" i="46"/>
  <c r="I33" i="46"/>
  <c r="H33" i="46"/>
  <c r="G33" i="46"/>
  <c r="F33" i="46"/>
  <c r="E33" i="46"/>
  <c r="D33" i="46"/>
  <c r="K30" i="46"/>
  <c r="I30" i="46"/>
  <c r="H30" i="46"/>
  <c r="G30" i="46"/>
  <c r="F30" i="46"/>
  <c r="E30" i="46"/>
  <c r="D30" i="46"/>
  <c r="K26" i="46"/>
  <c r="I26" i="46"/>
  <c r="H26" i="46"/>
  <c r="G26" i="46"/>
  <c r="F26" i="46"/>
  <c r="E26" i="46"/>
  <c r="D26" i="46"/>
  <c r="L26" i="46" s="1"/>
  <c r="K20" i="46"/>
  <c r="I20" i="46"/>
  <c r="H20" i="46"/>
  <c r="G20" i="46"/>
  <c r="F20" i="46"/>
  <c r="E20" i="46"/>
  <c r="D20" i="46"/>
  <c r="K13" i="46"/>
  <c r="I13" i="46"/>
  <c r="H13" i="46"/>
  <c r="G13" i="46"/>
  <c r="F13" i="46"/>
  <c r="E13" i="46"/>
  <c r="D13" i="46"/>
  <c r="K10" i="46"/>
  <c r="I10" i="46"/>
  <c r="H10" i="46"/>
  <c r="G10" i="46"/>
  <c r="F10" i="46"/>
  <c r="E10" i="46"/>
  <c r="D10" i="46"/>
  <c r="K7" i="46"/>
  <c r="I7" i="46"/>
  <c r="H7" i="46"/>
  <c r="G7" i="46"/>
  <c r="F7" i="46"/>
  <c r="D7" i="46"/>
  <c r="K4" i="46"/>
  <c r="I4" i="46"/>
  <c r="H4" i="46"/>
  <c r="G4" i="46"/>
  <c r="F4" i="46"/>
  <c r="D4" i="46"/>
  <c r="L98" i="46" l="1"/>
  <c r="H99" i="46"/>
  <c r="L7" i="46"/>
  <c r="L20" i="46"/>
  <c r="L39" i="46"/>
  <c r="L53" i="46"/>
  <c r="E99" i="46"/>
  <c r="I99" i="46"/>
  <c r="L13" i="46"/>
  <c r="L33" i="46"/>
  <c r="L48" i="46"/>
  <c r="F99" i="46"/>
  <c r="J99" i="46"/>
  <c r="L4" i="46"/>
  <c r="L10" i="46"/>
  <c r="L30" i="46"/>
  <c r="L46" i="46"/>
  <c r="K99" i="46"/>
  <c r="G99" i="46"/>
  <c r="D99" i="46"/>
  <c r="L99" i="46" l="1"/>
  <c r="E67" i="45"/>
  <c r="F67" i="45"/>
  <c r="G67" i="45"/>
  <c r="H67" i="45"/>
  <c r="I67" i="45"/>
  <c r="J67" i="45"/>
  <c r="K67" i="45"/>
  <c r="D67" i="45"/>
  <c r="E80" i="45" l="1"/>
  <c r="F80" i="45"/>
  <c r="G80" i="45"/>
  <c r="H80" i="45"/>
  <c r="I80" i="45"/>
  <c r="J80" i="45"/>
  <c r="K80" i="45"/>
  <c r="D80" i="45"/>
  <c r="E78" i="45"/>
  <c r="F78" i="45"/>
  <c r="G78" i="45"/>
  <c r="H78" i="45"/>
  <c r="I78" i="45"/>
  <c r="J78" i="45"/>
  <c r="K78" i="45"/>
  <c r="D78" i="45"/>
  <c r="L67" i="45"/>
  <c r="E75" i="45"/>
  <c r="F75" i="45"/>
  <c r="G75" i="45"/>
  <c r="H75" i="45"/>
  <c r="I75" i="45"/>
  <c r="J75" i="45"/>
  <c r="K75" i="45"/>
  <c r="D75" i="45"/>
  <c r="E69" i="45"/>
  <c r="F69" i="45"/>
  <c r="G69" i="45"/>
  <c r="H69" i="45"/>
  <c r="I69" i="45"/>
  <c r="J69" i="45"/>
  <c r="K69" i="45"/>
  <c r="D69" i="45"/>
  <c r="L69" i="45" s="1"/>
  <c r="E58" i="45"/>
  <c r="F58" i="45"/>
  <c r="G58" i="45"/>
  <c r="H58" i="45"/>
  <c r="I58" i="45"/>
  <c r="J58" i="45"/>
  <c r="K58" i="45"/>
  <c r="D58" i="45"/>
  <c r="L58" i="45" s="1"/>
  <c r="E56" i="45"/>
  <c r="F56" i="45"/>
  <c r="G56" i="45"/>
  <c r="H56" i="45"/>
  <c r="I56" i="45"/>
  <c r="J56" i="45"/>
  <c r="K56" i="45"/>
  <c r="D56" i="45"/>
  <c r="L56" i="45" s="1"/>
  <c r="E51" i="45"/>
  <c r="F51" i="45"/>
  <c r="G51" i="45"/>
  <c r="H51" i="45"/>
  <c r="I51" i="45"/>
  <c r="J51" i="45"/>
  <c r="K51" i="45"/>
  <c r="D51" i="45"/>
  <c r="L51" i="45" s="1"/>
  <c r="E48" i="45"/>
  <c r="F48" i="45"/>
  <c r="G48" i="45"/>
  <c r="H48" i="45"/>
  <c r="I48" i="45"/>
  <c r="J48" i="45"/>
  <c r="K48" i="45"/>
  <c r="D48" i="45"/>
  <c r="L48" i="45" s="1"/>
  <c r="E45" i="45"/>
  <c r="F45" i="45"/>
  <c r="G45" i="45"/>
  <c r="H45" i="45"/>
  <c r="I45" i="45"/>
  <c r="J45" i="45"/>
  <c r="K45" i="45"/>
  <c r="D45" i="45"/>
  <c r="L45" i="45" s="1"/>
  <c r="E40" i="45"/>
  <c r="F40" i="45"/>
  <c r="G40" i="45"/>
  <c r="H40" i="45"/>
  <c r="I40" i="45"/>
  <c r="J40" i="45"/>
  <c r="K40" i="45"/>
  <c r="D40" i="45"/>
  <c r="L40" i="45" s="1"/>
  <c r="E36" i="45"/>
  <c r="F36" i="45"/>
  <c r="G36" i="45"/>
  <c r="H36" i="45"/>
  <c r="I36" i="45"/>
  <c r="J36" i="45"/>
  <c r="K36" i="45"/>
  <c r="D36" i="45"/>
  <c r="L36" i="45" s="1"/>
  <c r="E33" i="45"/>
  <c r="F33" i="45"/>
  <c r="G33" i="45"/>
  <c r="H33" i="45"/>
  <c r="I33" i="45"/>
  <c r="J33" i="45"/>
  <c r="K33" i="45"/>
  <c r="D33" i="45"/>
  <c r="L33" i="45" s="1"/>
  <c r="E30" i="45"/>
  <c r="F30" i="45"/>
  <c r="G30" i="45"/>
  <c r="H30" i="45"/>
  <c r="I30" i="45"/>
  <c r="J30" i="45"/>
  <c r="K30" i="45"/>
  <c r="D30" i="45"/>
  <c r="L30" i="45" s="1"/>
  <c r="E28" i="45"/>
  <c r="F28" i="45"/>
  <c r="G28" i="45"/>
  <c r="H28" i="45"/>
  <c r="I28" i="45"/>
  <c r="J28" i="45"/>
  <c r="K28" i="45"/>
  <c r="D28" i="45"/>
  <c r="L28" i="45" s="1"/>
  <c r="E26" i="45"/>
  <c r="F26" i="45"/>
  <c r="G26" i="45"/>
  <c r="H26" i="45"/>
  <c r="I26" i="45"/>
  <c r="J26" i="45"/>
  <c r="K26" i="45"/>
  <c r="D26" i="45"/>
  <c r="L26" i="45" s="1"/>
  <c r="E22" i="45"/>
  <c r="F22" i="45"/>
  <c r="G22" i="45"/>
  <c r="H22" i="45"/>
  <c r="I22" i="45"/>
  <c r="J22" i="45"/>
  <c r="K22" i="45"/>
  <c r="D22" i="45"/>
  <c r="L22" i="45" s="1"/>
  <c r="E20" i="45"/>
  <c r="F20" i="45"/>
  <c r="G20" i="45"/>
  <c r="H20" i="45"/>
  <c r="I20" i="45"/>
  <c r="J20" i="45"/>
  <c r="K20" i="45"/>
  <c r="D20" i="45"/>
  <c r="L20" i="45" s="1"/>
  <c r="E17" i="45"/>
  <c r="F17" i="45"/>
  <c r="G17" i="45"/>
  <c r="H17" i="45"/>
  <c r="I17" i="45"/>
  <c r="J17" i="45"/>
  <c r="K17" i="45"/>
  <c r="D17" i="45"/>
  <c r="L17" i="45" s="1"/>
  <c r="E14" i="45"/>
  <c r="F14" i="45"/>
  <c r="G14" i="45"/>
  <c r="H14" i="45"/>
  <c r="I14" i="45"/>
  <c r="J14" i="45"/>
  <c r="K14" i="45"/>
  <c r="D14" i="45"/>
  <c r="L14" i="45" s="1"/>
  <c r="E12" i="45"/>
  <c r="F12" i="45"/>
  <c r="G12" i="45"/>
  <c r="H12" i="45"/>
  <c r="I12" i="45"/>
  <c r="J12" i="45"/>
  <c r="K12" i="45"/>
  <c r="D12" i="45"/>
  <c r="L12" i="45" s="1"/>
  <c r="E10" i="45"/>
  <c r="F10" i="45"/>
  <c r="G10" i="45"/>
  <c r="H10" i="45"/>
  <c r="I10" i="45"/>
  <c r="J10" i="45"/>
  <c r="K10" i="45"/>
  <c r="D10" i="45"/>
  <c r="L10" i="45" s="1"/>
  <c r="F8" i="45"/>
  <c r="G8" i="45"/>
  <c r="H8" i="45"/>
  <c r="I8" i="45"/>
  <c r="J8" i="45"/>
  <c r="K8" i="45"/>
  <c r="E8" i="45"/>
  <c r="E6" i="45"/>
  <c r="F6" i="45"/>
  <c r="G6" i="45"/>
  <c r="H6" i="45"/>
  <c r="I6" i="45"/>
  <c r="J6" i="45"/>
  <c r="K6" i="45"/>
  <c r="D6" i="45"/>
  <c r="E3" i="45"/>
  <c r="F3" i="45"/>
  <c r="G3" i="45"/>
  <c r="H3" i="45"/>
  <c r="I3" i="45"/>
  <c r="J3" i="45"/>
  <c r="K3" i="45"/>
  <c r="D3" i="45"/>
  <c r="L59" i="45"/>
  <c r="L70" i="45"/>
  <c r="L78" i="45" l="1"/>
  <c r="L75" i="45"/>
  <c r="D82" i="45"/>
  <c r="K82" i="45"/>
  <c r="J82" i="45"/>
  <c r="L3" i="45"/>
  <c r="I82" i="45"/>
  <c r="G82" i="45"/>
  <c r="L8" i="45"/>
  <c r="F82" i="45"/>
  <c r="E82" i="45"/>
  <c r="L80" i="45"/>
  <c r="H82" i="45"/>
  <c r="L6" i="45"/>
  <c r="L82" i="45" l="1"/>
  <c r="F8" i="13" l="1"/>
  <c r="G8" i="13" s="1"/>
  <c r="F9" i="13"/>
  <c r="G9" i="13" s="1"/>
  <c r="F10" i="13"/>
  <c r="G10" i="13" s="1"/>
  <c r="F11" i="13"/>
  <c r="G11" i="13" s="1"/>
  <c r="F12" i="13"/>
  <c r="G12" i="13" s="1"/>
  <c r="F13" i="13"/>
  <c r="G13" i="13" s="1"/>
  <c r="F14" i="13"/>
  <c r="G14" i="13" s="1"/>
  <c r="F15" i="13"/>
  <c r="G15" i="13" s="1"/>
  <c r="F16" i="13"/>
  <c r="G16" i="13" s="1"/>
  <c r="F17" i="13"/>
  <c r="G17" i="13" s="1"/>
  <c r="F18" i="13"/>
  <c r="G18" i="13" s="1"/>
  <c r="F19" i="13"/>
  <c r="G19" i="13" s="1"/>
  <c r="F20" i="13"/>
  <c r="G20" i="13" s="1"/>
  <c r="F23" i="13"/>
  <c r="G23" i="13" s="1"/>
  <c r="F24" i="13"/>
  <c r="G24" i="13" s="1"/>
  <c r="F25" i="13"/>
  <c r="G25" i="13" s="1"/>
  <c r="F26" i="13"/>
  <c r="G26" i="13" s="1"/>
  <c r="F28" i="13"/>
  <c r="G28" i="13" s="1"/>
  <c r="F29" i="13"/>
  <c r="G29" i="13" s="1"/>
  <c r="F30" i="13"/>
  <c r="G30" i="13" s="1"/>
  <c r="F31" i="13"/>
  <c r="G31" i="13" s="1"/>
  <c r="F33" i="13"/>
  <c r="G33" i="13" s="1"/>
  <c r="F34" i="13"/>
  <c r="G34" i="13" s="1"/>
  <c r="F35" i="13"/>
  <c r="G35" i="13" s="1"/>
  <c r="F36" i="13"/>
  <c r="G36" i="13" s="1"/>
  <c r="F38" i="13"/>
  <c r="G38" i="13" s="1"/>
  <c r="F39" i="13"/>
  <c r="G39" i="13" s="1"/>
  <c r="F40" i="13"/>
  <c r="G40" i="13" s="1"/>
  <c r="F41" i="13"/>
  <c r="G41" i="13" s="1"/>
  <c r="F42" i="13"/>
  <c r="G42" i="13" s="1"/>
  <c r="F44" i="13"/>
  <c r="G44" i="13" s="1"/>
  <c r="F45" i="13"/>
  <c r="G45" i="13" s="1"/>
  <c r="F46" i="13"/>
  <c r="G46" i="13" s="1"/>
  <c r="F47" i="13"/>
  <c r="G47" i="13" s="1"/>
  <c r="F48" i="13"/>
  <c r="G48" i="13" s="1"/>
  <c r="F50" i="13"/>
  <c r="G50" i="13" s="1"/>
  <c r="F51" i="13"/>
  <c r="G51" i="13" s="1"/>
  <c r="F52" i="13"/>
  <c r="G52" i="13" s="1"/>
  <c r="F54" i="13"/>
  <c r="G54" i="13" s="1"/>
  <c r="F55" i="13"/>
  <c r="G55" i="13" s="1"/>
  <c r="F56" i="13"/>
  <c r="G56" i="13" s="1"/>
  <c r="F57" i="13"/>
  <c r="G57" i="13" s="1"/>
  <c r="F58" i="13"/>
  <c r="G58" i="13" s="1"/>
  <c r="F59" i="13"/>
  <c r="G59" i="13" s="1"/>
  <c r="F60" i="13"/>
  <c r="G60" i="13" s="1"/>
  <c r="F61" i="13"/>
  <c r="G61" i="13" s="1"/>
  <c r="F63" i="13"/>
  <c r="G63" i="13" s="1"/>
  <c r="F64" i="13"/>
  <c r="G64" i="13" s="1"/>
  <c r="F65" i="13"/>
  <c r="G65" i="13" s="1"/>
  <c r="F67" i="13"/>
  <c r="G67" i="13" s="1"/>
  <c r="F68" i="13"/>
  <c r="G68" i="13" s="1"/>
  <c r="F69" i="13"/>
  <c r="G69" i="13" s="1"/>
  <c r="F70" i="13"/>
  <c r="G70" i="13" s="1"/>
  <c r="F72" i="13"/>
  <c r="G72" i="13" s="1"/>
  <c r="F73" i="13"/>
  <c r="G73" i="13" s="1"/>
  <c r="F74" i="13"/>
  <c r="G74" i="13" s="1"/>
  <c r="F75" i="13"/>
  <c r="G75" i="13" s="1"/>
  <c r="F76" i="13"/>
  <c r="G76" i="13" s="1"/>
  <c r="F78" i="13"/>
  <c r="G78" i="13" s="1"/>
  <c r="F79" i="13"/>
  <c r="G79" i="13" s="1"/>
  <c r="F81" i="13"/>
  <c r="G81" i="13" s="1"/>
  <c r="F82" i="13"/>
  <c r="G82" i="13" s="1"/>
  <c r="F83" i="13"/>
  <c r="G83" i="13" s="1"/>
  <c r="F84" i="13"/>
  <c r="G84" i="13" s="1"/>
  <c r="F85" i="13"/>
  <c r="G85" i="13" s="1"/>
  <c r="F86" i="13"/>
  <c r="G86" i="13" s="1"/>
  <c r="F87" i="13"/>
  <c r="G87" i="13" s="1"/>
  <c r="F88" i="13"/>
  <c r="G88" i="13" s="1"/>
  <c r="F89" i="13"/>
  <c r="G89" i="13" s="1"/>
  <c r="F90" i="13"/>
  <c r="G90" i="13" s="1"/>
  <c r="F91" i="13"/>
  <c r="G91" i="13" s="1"/>
  <c r="F93" i="13"/>
  <c r="G93" i="13" s="1"/>
  <c r="F94" i="13"/>
  <c r="G94" i="13" s="1"/>
  <c r="F96" i="13"/>
  <c r="G96" i="13" s="1"/>
  <c r="F97" i="13"/>
  <c r="G97" i="13" s="1"/>
  <c r="F98" i="13"/>
  <c r="G98" i="13" s="1"/>
  <c r="F99" i="13"/>
  <c r="G99" i="13" s="1"/>
  <c r="F101" i="13"/>
  <c r="G101" i="13" s="1"/>
  <c r="F102" i="13"/>
  <c r="G102" i="13" s="1"/>
  <c r="F103" i="13"/>
  <c r="G103" i="13" s="1"/>
  <c r="F105" i="13"/>
  <c r="G105" i="13" s="1"/>
  <c r="F106" i="13"/>
  <c r="G106" i="13" s="1"/>
  <c r="F107" i="13"/>
  <c r="G107" i="13" s="1"/>
  <c r="F108" i="13"/>
  <c r="G108" i="13" s="1"/>
  <c r="F109" i="13"/>
  <c r="G109" i="13" s="1"/>
  <c r="F110" i="13"/>
  <c r="G110" i="13" s="1"/>
  <c r="F113" i="13"/>
  <c r="G113" i="13" s="1"/>
  <c r="F114" i="13"/>
  <c r="G114" i="13" s="1"/>
  <c r="F115" i="13"/>
  <c r="G115" i="13" s="1"/>
  <c r="F116" i="13"/>
  <c r="G116" i="13" s="1"/>
  <c r="F117" i="13"/>
  <c r="G117" i="13" s="1"/>
  <c r="F5" i="13"/>
  <c r="G5" i="13" s="1"/>
  <c r="F6" i="13"/>
  <c r="G6" i="13" s="1"/>
  <c r="F4" i="13"/>
  <c r="G4" i="13" s="1"/>
  <c r="D111" i="13"/>
  <c r="E104" i="13"/>
  <c r="D104" i="13"/>
  <c r="F104" i="13" s="1"/>
  <c r="G104" i="13" s="1"/>
  <c r="E100" i="13"/>
  <c r="D100" i="13"/>
  <c r="E95" i="13"/>
  <c r="D95" i="13"/>
  <c r="F95" i="13" s="1"/>
  <c r="G95" i="13" s="1"/>
  <c r="E92" i="13"/>
  <c r="D92" i="13"/>
  <c r="E80" i="13"/>
  <c r="D80" i="13"/>
  <c r="F80" i="13" s="1"/>
  <c r="G80" i="13" s="1"/>
  <c r="E77" i="13"/>
  <c r="D77" i="13"/>
  <c r="E71" i="13"/>
  <c r="D71" i="13"/>
  <c r="F71" i="13" s="1"/>
  <c r="G71" i="13" s="1"/>
  <c r="E66" i="13"/>
  <c r="D66" i="13"/>
  <c r="F66" i="13" s="1"/>
  <c r="G66" i="13" s="1"/>
  <c r="E62" i="13"/>
  <c r="D62" i="13"/>
  <c r="E53" i="13"/>
  <c r="D53" i="13"/>
  <c r="E49" i="13"/>
  <c r="D49" i="13"/>
  <c r="F49" i="13" s="1"/>
  <c r="G49" i="13" s="1"/>
  <c r="E43" i="13"/>
  <c r="D43" i="13"/>
  <c r="E37" i="13"/>
  <c r="D37" i="13"/>
  <c r="F37" i="13" s="1"/>
  <c r="G37" i="13" s="1"/>
  <c r="E32" i="13"/>
  <c r="D32" i="13"/>
  <c r="F32" i="13" s="1"/>
  <c r="G32" i="13" s="1"/>
  <c r="E27" i="13"/>
  <c r="D27" i="13"/>
  <c r="F27" i="13" s="1"/>
  <c r="G27" i="13" s="1"/>
  <c r="E21" i="13"/>
  <c r="D21" i="13"/>
  <c r="F21" i="13" s="1"/>
  <c r="G21" i="13" s="1"/>
  <c r="E7" i="13"/>
  <c r="D7" i="13"/>
  <c r="D22" i="13" s="1"/>
  <c r="F53" i="13" l="1"/>
  <c r="G53" i="13" s="1"/>
  <c r="F77" i="13"/>
  <c r="G77" i="13" s="1"/>
  <c r="F100" i="13"/>
  <c r="G100" i="13" s="1"/>
  <c r="H37" i="13"/>
  <c r="E22" i="13"/>
  <c r="F22" i="13" s="1"/>
  <c r="G22" i="13" s="1"/>
  <c r="F43" i="13"/>
  <c r="G43" i="13" s="1"/>
  <c r="F92" i="13"/>
  <c r="G92" i="13" s="1"/>
  <c r="F62" i="13"/>
  <c r="G62" i="13" s="1"/>
  <c r="D112" i="13"/>
  <c r="F7" i="13"/>
  <c r="G7" i="13" s="1"/>
  <c r="K145" i="8" l="1"/>
  <c r="L145" i="8"/>
  <c r="M145" i="8"/>
  <c r="N145" i="8"/>
  <c r="P145" i="8"/>
  <c r="Q145" i="8"/>
  <c r="R145" i="8"/>
  <c r="S145" i="8"/>
  <c r="T145" i="8"/>
  <c r="V145" i="8"/>
  <c r="W145" i="8"/>
  <c r="X145" i="8"/>
  <c r="Y145" i="8"/>
  <c r="Z145" i="8"/>
  <c r="AB145" i="8"/>
  <c r="AC145" i="8"/>
  <c r="AD145" i="8"/>
  <c r="AE145" i="8"/>
  <c r="AF145" i="8"/>
  <c r="AH145" i="8"/>
  <c r="AI145" i="8"/>
  <c r="AJ145" i="8"/>
  <c r="AK145" i="8"/>
  <c r="AL145" i="8"/>
  <c r="J145" i="8"/>
  <c r="U140" i="8"/>
  <c r="AN140" i="8" s="1"/>
  <c r="AP140" i="8" s="1"/>
  <c r="U141" i="8"/>
  <c r="O140" i="8"/>
  <c r="O141" i="8"/>
  <c r="I140" i="8"/>
  <c r="G105" i="19" l="1"/>
  <c r="G106" i="19"/>
  <c r="G107" i="19"/>
  <c r="I73" i="17" l="1"/>
  <c r="I74" i="17"/>
  <c r="I75" i="17"/>
  <c r="B19" i="28"/>
  <c r="E16" i="28"/>
  <c r="G16" i="28" s="1"/>
  <c r="E15" i="28"/>
  <c r="G15" i="28" s="1"/>
  <c r="E14" i="28"/>
  <c r="G14" i="28" s="1"/>
  <c r="E13" i="28"/>
  <c r="G13" i="28" s="1"/>
  <c r="E12" i="28"/>
  <c r="G12" i="28" s="1"/>
  <c r="E11" i="28"/>
  <c r="G11" i="28" s="1"/>
  <c r="E10" i="28"/>
  <c r="G10" i="28" s="1"/>
  <c r="E8" i="28"/>
  <c r="G8" i="28" s="1"/>
  <c r="E6" i="28"/>
  <c r="G6" i="28" s="1"/>
  <c r="E4" i="28"/>
  <c r="G17" i="28" l="1"/>
  <c r="E19" i="28"/>
  <c r="G4" i="28"/>
  <c r="W138" i="4"/>
  <c r="Q138" i="4"/>
  <c r="M139" i="4"/>
  <c r="M140" i="4"/>
  <c r="M141" i="4"/>
  <c r="M142" i="4"/>
  <c r="M143" i="4"/>
  <c r="M144" i="4"/>
  <c r="M145" i="4"/>
  <c r="M146" i="4"/>
  <c r="M147" i="4"/>
  <c r="M148" i="4"/>
  <c r="M138" i="4"/>
  <c r="G139" i="4"/>
  <c r="G140" i="4"/>
  <c r="G141" i="4"/>
  <c r="G142" i="4"/>
  <c r="G143" i="4"/>
  <c r="G144" i="4"/>
  <c r="G145" i="4"/>
  <c r="G146" i="4"/>
  <c r="G147" i="4"/>
  <c r="G148" i="4"/>
  <c r="G138" i="4"/>
  <c r="E149" i="4"/>
  <c r="F149" i="4"/>
  <c r="H149" i="4"/>
  <c r="I149" i="4"/>
  <c r="J149" i="4"/>
  <c r="K149" i="4"/>
  <c r="L149" i="4"/>
  <c r="N149" i="4"/>
  <c r="O149" i="4"/>
  <c r="P149" i="4"/>
  <c r="R149" i="4"/>
  <c r="S149" i="4"/>
  <c r="T149" i="4"/>
  <c r="U149" i="4"/>
  <c r="V149" i="4"/>
  <c r="D149" i="4"/>
  <c r="G19" i="28" l="1"/>
  <c r="D124" i="14"/>
  <c r="M149" i="4"/>
  <c r="X138" i="4"/>
  <c r="Z138" i="4" s="1"/>
  <c r="G149" i="4"/>
  <c r="I61" i="8"/>
  <c r="I58" i="8"/>
  <c r="I59" i="8"/>
  <c r="I60" i="8"/>
  <c r="I62" i="8"/>
  <c r="I63" i="8"/>
  <c r="I64" i="8"/>
  <c r="I65" i="8"/>
  <c r="I66" i="8"/>
  <c r="O58" i="8"/>
  <c r="O59" i="8"/>
  <c r="O60" i="8"/>
  <c r="O61" i="8"/>
  <c r="O62" i="8"/>
  <c r="O63" i="8"/>
  <c r="O64" i="8"/>
  <c r="O65" i="8"/>
  <c r="O66" i="8"/>
  <c r="U58" i="8"/>
  <c r="AN58" i="8" s="1"/>
  <c r="AP58" i="8" s="1"/>
  <c r="U59" i="8"/>
  <c r="U60" i="8"/>
  <c r="U61" i="8"/>
  <c r="AN61" i="8" s="1"/>
  <c r="AP61" i="8" s="1"/>
  <c r="U62" i="8"/>
  <c r="U63" i="8"/>
  <c r="AN63" i="8" s="1"/>
  <c r="AP63" i="8" s="1"/>
  <c r="U64" i="8"/>
  <c r="U65" i="8"/>
  <c r="U66" i="8"/>
  <c r="AN66" i="8" s="1"/>
  <c r="AP66" i="8" s="1"/>
  <c r="U67" i="8"/>
  <c r="O7" i="8"/>
  <c r="I7" i="8"/>
  <c r="O8" i="8"/>
  <c r="I8" i="8"/>
  <c r="O9" i="8"/>
  <c r="I9" i="8"/>
  <c r="U10" i="8"/>
  <c r="O10" i="8"/>
  <c r="I10" i="8"/>
  <c r="U11" i="8"/>
  <c r="O11" i="8"/>
  <c r="I11" i="8"/>
  <c r="AN11" i="8"/>
  <c r="AP11" i="8" s="1"/>
  <c r="U12" i="8"/>
  <c r="O12" i="8"/>
  <c r="I12" i="8"/>
  <c r="U13" i="8"/>
  <c r="AN13" i="8" s="1"/>
  <c r="AP13" i="8" s="1"/>
  <c r="O13" i="8"/>
  <c r="I13" i="8"/>
  <c r="U14" i="8"/>
  <c r="O14" i="8"/>
  <c r="I14" i="8"/>
  <c r="U6" i="8"/>
  <c r="AN6" i="8" s="1"/>
  <c r="AP6" i="8" s="1"/>
  <c r="U7" i="8"/>
  <c r="U8" i="8"/>
  <c r="U9" i="8"/>
  <c r="G141" i="27"/>
  <c r="H141" i="27" s="1"/>
  <c r="K141" i="27" s="1"/>
  <c r="I141" i="7"/>
  <c r="W146" i="4"/>
  <c r="W147" i="4"/>
  <c r="W148" i="4"/>
  <c r="Q146" i="4"/>
  <c r="Q147" i="4"/>
  <c r="Q148" i="4"/>
  <c r="W144" i="4"/>
  <c r="Q144" i="4"/>
  <c r="X144" i="4" s="1"/>
  <c r="Z144" i="4" s="1"/>
  <c r="Q145" i="4"/>
  <c r="W145" i="4"/>
  <c r="X145" i="4" s="1"/>
  <c r="Z145" i="4" s="1"/>
  <c r="E111" i="13"/>
  <c r="E118" i="13"/>
  <c r="D118" i="13"/>
  <c r="C62" i="13"/>
  <c r="C111" i="13"/>
  <c r="C32" i="13"/>
  <c r="C37" i="13"/>
  <c r="C43" i="13"/>
  <c r="C21" i="13"/>
  <c r="C22" i="13" s="1"/>
  <c r="G136" i="13" s="1"/>
  <c r="C7" i="13"/>
  <c r="B156" i="29"/>
  <c r="Q116" i="1"/>
  <c r="C237" i="29" s="1"/>
  <c r="D237" i="29" s="1"/>
  <c r="E237" i="29" s="1"/>
  <c r="D238" i="29"/>
  <c r="E238" i="29" s="1"/>
  <c r="D242" i="29"/>
  <c r="E242" i="29" s="1"/>
  <c r="D243" i="29"/>
  <c r="E243" i="29" s="1"/>
  <c r="B245" i="29"/>
  <c r="G116" i="1"/>
  <c r="C89" i="29" s="1"/>
  <c r="D89" i="29" s="1"/>
  <c r="E89" i="29" s="1"/>
  <c r="B91" i="29"/>
  <c r="D90" i="29"/>
  <c r="E90" i="29" s="1"/>
  <c r="D94" i="29"/>
  <c r="E94" i="29" s="1"/>
  <c r="D95" i="29"/>
  <c r="E95" i="29" s="1"/>
  <c r="E142" i="22"/>
  <c r="E131" i="22"/>
  <c r="E116" i="22"/>
  <c r="C91" i="34" s="1"/>
  <c r="E17" i="22"/>
  <c r="F142" i="22"/>
  <c r="F131" i="22"/>
  <c r="F116" i="22"/>
  <c r="F17" i="22"/>
  <c r="C108" i="34" s="1"/>
  <c r="D108" i="34" s="1"/>
  <c r="E108" i="34" s="1"/>
  <c r="G142" i="22"/>
  <c r="G131" i="22"/>
  <c r="G116" i="22"/>
  <c r="C127" i="34" s="1"/>
  <c r="D127" i="34" s="1"/>
  <c r="E127" i="34" s="1"/>
  <c r="G17" i="22"/>
  <c r="H142" i="22"/>
  <c r="H131" i="22"/>
  <c r="H116" i="22"/>
  <c r="H17" i="22"/>
  <c r="I133" i="22"/>
  <c r="I134" i="22"/>
  <c r="I135" i="22"/>
  <c r="I136" i="22"/>
  <c r="I137" i="22"/>
  <c r="I138" i="22"/>
  <c r="I139" i="22"/>
  <c r="I140" i="22"/>
  <c r="I141" i="22"/>
  <c r="I118" i="22"/>
  <c r="I119" i="22"/>
  <c r="I120" i="22"/>
  <c r="I121" i="22"/>
  <c r="I122" i="22"/>
  <c r="I123" i="22"/>
  <c r="I124" i="22"/>
  <c r="I125" i="22"/>
  <c r="I126" i="22"/>
  <c r="I127" i="22"/>
  <c r="I128" i="22"/>
  <c r="I129" i="22"/>
  <c r="I130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L36" i="22" s="1"/>
  <c r="I37" i="22"/>
  <c r="I38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62" i="22"/>
  <c r="I63" i="22"/>
  <c r="I64" i="22"/>
  <c r="I65" i="22"/>
  <c r="I66" i="22"/>
  <c r="I67" i="22"/>
  <c r="I68" i="22"/>
  <c r="I69" i="22"/>
  <c r="I70" i="22"/>
  <c r="I71" i="22"/>
  <c r="I72" i="22"/>
  <c r="I73" i="22"/>
  <c r="I74" i="22"/>
  <c r="I75" i="22"/>
  <c r="I76" i="22"/>
  <c r="I77" i="22"/>
  <c r="I78" i="22"/>
  <c r="I79" i="22"/>
  <c r="I80" i="22"/>
  <c r="I81" i="22"/>
  <c r="I82" i="22"/>
  <c r="I83" i="22"/>
  <c r="I84" i="22"/>
  <c r="I85" i="22"/>
  <c r="I86" i="22"/>
  <c r="I87" i="22"/>
  <c r="I88" i="22"/>
  <c r="I89" i="22"/>
  <c r="I90" i="22"/>
  <c r="I91" i="22"/>
  <c r="I92" i="22"/>
  <c r="I93" i="22"/>
  <c r="I94" i="22"/>
  <c r="I95" i="22"/>
  <c r="I96" i="22"/>
  <c r="I97" i="22"/>
  <c r="I98" i="22"/>
  <c r="I99" i="22"/>
  <c r="I100" i="22"/>
  <c r="I101" i="22"/>
  <c r="I102" i="22"/>
  <c r="I103" i="22"/>
  <c r="I104" i="22"/>
  <c r="I105" i="22"/>
  <c r="I106" i="22"/>
  <c r="I107" i="22"/>
  <c r="I108" i="22"/>
  <c r="I109" i="22"/>
  <c r="I110" i="22"/>
  <c r="I111" i="22"/>
  <c r="I112" i="22"/>
  <c r="I113" i="22"/>
  <c r="I114" i="22"/>
  <c r="I115" i="22"/>
  <c r="I5" i="22"/>
  <c r="I6" i="22"/>
  <c r="I7" i="22"/>
  <c r="I8" i="22"/>
  <c r="I9" i="22"/>
  <c r="I10" i="22"/>
  <c r="I11" i="22"/>
  <c r="I12" i="22"/>
  <c r="I13" i="22"/>
  <c r="I14" i="22"/>
  <c r="I15" i="22"/>
  <c r="I16" i="22"/>
  <c r="J142" i="22"/>
  <c r="J131" i="22"/>
  <c r="J116" i="22"/>
  <c r="J17" i="22"/>
  <c r="K142" i="22"/>
  <c r="K131" i="22"/>
  <c r="K116" i="22"/>
  <c r="C179" i="34" s="1"/>
  <c r="D179" i="34" s="1"/>
  <c r="E179" i="34" s="1"/>
  <c r="K17" i="22"/>
  <c r="L142" i="22"/>
  <c r="L131" i="22"/>
  <c r="L116" i="22"/>
  <c r="L17" i="22"/>
  <c r="M142" i="22"/>
  <c r="M131" i="22"/>
  <c r="M116" i="22"/>
  <c r="M17" i="22"/>
  <c r="N142" i="22"/>
  <c r="N131" i="22"/>
  <c r="N116" i="22"/>
  <c r="N17" i="22"/>
  <c r="O133" i="22"/>
  <c r="O134" i="22"/>
  <c r="O135" i="22"/>
  <c r="O136" i="22"/>
  <c r="O137" i="22"/>
  <c r="O138" i="22"/>
  <c r="O139" i="22"/>
  <c r="O140" i="22"/>
  <c r="O141" i="22"/>
  <c r="O118" i="22"/>
  <c r="O119" i="22"/>
  <c r="O120" i="22"/>
  <c r="O121" i="22"/>
  <c r="O122" i="22"/>
  <c r="O123" i="22"/>
  <c r="O124" i="22"/>
  <c r="O125" i="22"/>
  <c r="O126" i="22"/>
  <c r="O127" i="22"/>
  <c r="O128" i="22"/>
  <c r="O129" i="22"/>
  <c r="O130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O78" i="22"/>
  <c r="O79" i="22"/>
  <c r="O80" i="22"/>
  <c r="O81" i="22"/>
  <c r="O82" i="22"/>
  <c r="O83" i="22"/>
  <c r="O84" i="22"/>
  <c r="O85" i="22"/>
  <c r="O86" i="22"/>
  <c r="O87" i="22"/>
  <c r="O89" i="22"/>
  <c r="O90" i="22"/>
  <c r="O91" i="22"/>
  <c r="O92" i="22"/>
  <c r="O93" i="22"/>
  <c r="O94" i="22"/>
  <c r="O95" i="22"/>
  <c r="O96" i="22"/>
  <c r="O97" i="22"/>
  <c r="O98" i="22"/>
  <c r="O99" i="22"/>
  <c r="O100" i="22"/>
  <c r="O101" i="22"/>
  <c r="O102" i="22"/>
  <c r="O103" i="22"/>
  <c r="O104" i="22"/>
  <c r="O105" i="22"/>
  <c r="O106" i="22"/>
  <c r="O107" i="22"/>
  <c r="O108" i="22"/>
  <c r="O109" i="22"/>
  <c r="O110" i="22"/>
  <c r="O111" i="22"/>
  <c r="O112" i="22"/>
  <c r="O113" i="22"/>
  <c r="O114" i="22"/>
  <c r="O115" i="22"/>
  <c r="O5" i="22"/>
  <c r="O6" i="22"/>
  <c r="O7" i="22"/>
  <c r="O8" i="22"/>
  <c r="O9" i="22"/>
  <c r="O10" i="22"/>
  <c r="O11" i="22"/>
  <c r="O12" i="22"/>
  <c r="O13" i="22"/>
  <c r="O14" i="22"/>
  <c r="O15" i="22"/>
  <c r="O16" i="22"/>
  <c r="P142" i="22"/>
  <c r="P131" i="22"/>
  <c r="P116" i="22"/>
  <c r="C230" i="34" s="1"/>
  <c r="P17" i="22"/>
  <c r="Q142" i="22"/>
  <c r="C253" i="34" s="1"/>
  <c r="Q131" i="22"/>
  <c r="Q116" i="22"/>
  <c r="C246" i="34" s="1"/>
  <c r="D246" i="34" s="1"/>
  <c r="E246" i="34" s="1"/>
  <c r="Q17" i="22"/>
  <c r="R142" i="22"/>
  <c r="R131" i="22"/>
  <c r="R116" i="22"/>
  <c r="R17" i="22"/>
  <c r="S142" i="22"/>
  <c r="S131" i="22"/>
  <c r="S116" i="22"/>
  <c r="S17" i="22"/>
  <c r="T142" i="22"/>
  <c r="T131" i="22"/>
  <c r="T116" i="22"/>
  <c r="T17" i="22"/>
  <c r="U133" i="22"/>
  <c r="U134" i="22"/>
  <c r="U135" i="22"/>
  <c r="U136" i="22"/>
  <c r="U137" i="22"/>
  <c r="U138" i="22"/>
  <c r="U139" i="22"/>
  <c r="AN139" i="22" s="1"/>
  <c r="AP139" i="22" s="1"/>
  <c r="U140" i="22"/>
  <c r="U141" i="22"/>
  <c r="U118" i="22"/>
  <c r="U119" i="22"/>
  <c r="U120" i="22"/>
  <c r="U121" i="22"/>
  <c r="U122" i="22"/>
  <c r="AN122" i="22" s="1"/>
  <c r="AP122" i="22" s="1"/>
  <c r="U123" i="22"/>
  <c r="U124" i="22"/>
  <c r="U125" i="22"/>
  <c r="AN125" i="22" s="1"/>
  <c r="AP125" i="22" s="1"/>
  <c r="U126" i="22"/>
  <c r="U127" i="22"/>
  <c r="U128" i="22"/>
  <c r="U129" i="22"/>
  <c r="U130" i="22"/>
  <c r="U19" i="22"/>
  <c r="U20" i="22"/>
  <c r="U21" i="22"/>
  <c r="U22" i="22"/>
  <c r="U23" i="22"/>
  <c r="AN23" i="22" s="1"/>
  <c r="AP23" i="22" s="1"/>
  <c r="U24" i="22"/>
  <c r="U25" i="22"/>
  <c r="U26" i="22"/>
  <c r="U27" i="22"/>
  <c r="U28" i="22"/>
  <c r="U29" i="22"/>
  <c r="U30" i="22"/>
  <c r="U31" i="22"/>
  <c r="U32" i="22"/>
  <c r="U33" i="22"/>
  <c r="U34" i="22"/>
  <c r="AN34" i="22" s="1"/>
  <c r="AP34" i="22" s="1"/>
  <c r="U35" i="22"/>
  <c r="U36" i="22"/>
  <c r="U37" i="22"/>
  <c r="U38" i="22"/>
  <c r="U39" i="22"/>
  <c r="U40" i="22"/>
  <c r="U41" i="22"/>
  <c r="U42" i="22"/>
  <c r="U43" i="22"/>
  <c r="U44" i="22"/>
  <c r="U45" i="22"/>
  <c r="U46" i="22"/>
  <c r="U47" i="22"/>
  <c r="U48" i="22"/>
  <c r="U49" i="22"/>
  <c r="U50" i="22"/>
  <c r="U51" i="22"/>
  <c r="U52" i="22"/>
  <c r="U53" i="22"/>
  <c r="U54" i="22"/>
  <c r="U55" i="22"/>
  <c r="AN55" i="22" s="1"/>
  <c r="AP55" i="22" s="1"/>
  <c r="U56" i="22"/>
  <c r="AN56" i="22" s="1"/>
  <c r="AP56" i="22" s="1"/>
  <c r="U57" i="22"/>
  <c r="U58" i="22"/>
  <c r="U59" i="22"/>
  <c r="U60" i="22"/>
  <c r="U61" i="22"/>
  <c r="U62" i="22"/>
  <c r="U63" i="22"/>
  <c r="U64" i="22"/>
  <c r="U65" i="22"/>
  <c r="U66" i="22"/>
  <c r="U67" i="22"/>
  <c r="U68" i="22"/>
  <c r="U69" i="22"/>
  <c r="U70" i="22"/>
  <c r="U71" i="22"/>
  <c r="AN71" i="22" s="1"/>
  <c r="AP71" i="22" s="1"/>
  <c r="U72" i="22"/>
  <c r="U73" i="22"/>
  <c r="U74" i="22"/>
  <c r="U75" i="22"/>
  <c r="U76" i="22"/>
  <c r="AN76" i="22" s="1"/>
  <c r="AP76" i="22" s="1"/>
  <c r="U77" i="22"/>
  <c r="U78" i="22"/>
  <c r="AN78" i="22" s="1"/>
  <c r="AP78" i="22" s="1"/>
  <c r="U79" i="22"/>
  <c r="U80" i="22"/>
  <c r="AN80" i="22" s="1"/>
  <c r="AP80" i="22" s="1"/>
  <c r="U81" i="22"/>
  <c r="U82" i="22"/>
  <c r="U83" i="22"/>
  <c r="U84" i="22"/>
  <c r="U85" i="22"/>
  <c r="U86" i="22"/>
  <c r="U87" i="22"/>
  <c r="U88" i="22"/>
  <c r="U89" i="22"/>
  <c r="U90" i="22"/>
  <c r="U91" i="22"/>
  <c r="U92" i="22"/>
  <c r="U93" i="22"/>
  <c r="U94" i="22"/>
  <c r="U95" i="22"/>
  <c r="U96" i="22"/>
  <c r="U97" i="22"/>
  <c r="U98" i="22"/>
  <c r="AN98" i="22" s="1"/>
  <c r="AP98" i="22" s="1"/>
  <c r="U99" i="22"/>
  <c r="U100" i="22"/>
  <c r="AN100" i="22" s="1"/>
  <c r="AP100" i="22" s="1"/>
  <c r="U101" i="22"/>
  <c r="U102" i="22"/>
  <c r="U103" i="22"/>
  <c r="U104" i="22"/>
  <c r="U105" i="22"/>
  <c r="U106" i="22"/>
  <c r="U107" i="22"/>
  <c r="U108" i="22"/>
  <c r="U109" i="22"/>
  <c r="U110" i="22"/>
  <c r="U111" i="22"/>
  <c r="U112" i="22"/>
  <c r="U113" i="22"/>
  <c r="U114" i="22"/>
  <c r="U115" i="22"/>
  <c r="U5" i="22"/>
  <c r="U6" i="22"/>
  <c r="U7" i="22"/>
  <c r="AN7" i="22" s="1"/>
  <c r="AP7" i="22" s="1"/>
  <c r="U8" i="22"/>
  <c r="AN8" i="22" s="1"/>
  <c r="AP8" i="22" s="1"/>
  <c r="U9" i="22"/>
  <c r="U10" i="22"/>
  <c r="U11" i="22"/>
  <c r="U12" i="22"/>
  <c r="U13" i="22"/>
  <c r="U14" i="22"/>
  <c r="U15" i="22"/>
  <c r="U16" i="22"/>
  <c r="V142" i="22"/>
  <c r="V131" i="22"/>
  <c r="V116" i="22"/>
  <c r="V17" i="22"/>
  <c r="W142" i="22"/>
  <c r="W131" i="22"/>
  <c r="W116" i="22"/>
  <c r="W17" i="22"/>
  <c r="X142" i="22"/>
  <c r="X131" i="22"/>
  <c r="X116" i="22"/>
  <c r="X17" i="22"/>
  <c r="Y142" i="22"/>
  <c r="Y131" i="22"/>
  <c r="Y116" i="22"/>
  <c r="Y17" i="22"/>
  <c r="Z142" i="22"/>
  <c r="Z131" i="22"/>
  <c r="Z116" i="22"/>
  <c r="Z17" i="22"/>
  <c r="AA133" i="22"/>
  <c r="AA135" i="22"/>
  <c r="AA141" i="22"/>
  <c r="AA142" i="22" s="1"/>
  <c r="AA131" i="22"/>
  <c r="AA116" i="22"/>
  <c r="AA17" i="22"/>
  <c r="AB142" i="22"/>
  <c r="AB131" i="22"/>
  <c r="AB116" i="22"/>
  <c r="AB17" i="22"/>
  <c r="AB151" i="22" s="1"/>
  <c r="AC142" i="22"/>
  <c r="AC131" i="22"/>
  <c r="AC116" i="22"/>
  <c r="AC17" i="22"/>
  <c r="AD142" i="22"/>
  <c r="AD131" i="22"/>
  <c r="AD116" i="22"/>
  <c r="AD17" i="22"/>
  <c r="AE142" i="22"/>
  <c r="AE131" i="22"/>
  <c r="AE116" i="22"/>
  <c r="AE17" i="22"/>
  <c r="AF142" i="22"/>
  <c r="AF131" i="22"/>
  <c r="AF116" i="22"/>
  <c r="AF17" i="22"/>
  <c r="AG133" i="22"/>
  <c r="AG135" i="22"/>
  <c r="AG141" i="22"/>
  <c r="AG142" i="22"/>
  <c r="AG131" i="22"/>
  <c r="AG116" i="22"/>
  <c r="AG17" i="22"/>
  <c r="AH142" i="22"/>
  <c r="AH131" i="22"/>
  <c r="AH116" i="22"/>
  <c r="AH17" i="22"/>
  <c r="AI142" i="22"/>
  <c r="AI131" i="22"/>
  <c r="AI116" i="22"/>
  <c r="AI17" i="22"/>
  <c r="AJ142" i="22"/>
  <c r="AJ131" i="22"/>
  <c r="AJ116" i="22"/>
  <c r="AJ17" i="22"/>
  <c r="AK142" i="22"/>
  <c r="AK131" i="22"/>
  <c r="AK116" i="22"/>
  <c r="AK17" i="22"/>
  <c r="AL142" i="22"/>
  <c r="AL131" i="22"/>
  <c r="AL116" i="22"/>
  <c r="AL17" i="22"/>
  <c r="AM133" i="22"/>
  <c r="AM135" i="22"/>
  <c r="AM141" i="22"/>
  <c r="AM131" i="22"/>
  <c r="AM116" i="22"/>
  <c r="AM17" i="22"/>
  <c r="AN133" i="22"/>
  <c r="AP133" i="22" s="1"/>
  <c r="AN135" i="22"/>
  <c r="AP135" i="22" s="1"/>
  <c r="AN136" i="22"/>
  <c r="AP136" i="22" s="1"/>
  <c r="AN137" i="22"/>
  <c r="AP137" i="22" s="1"/>
  <c r="AN140" i="22"/>
  <c r="AP140" i="22" s="1"/>
  <c r="AN141" i="22"/>
  <c r="AP141" i="22" s="1"/>
  <c r="AN118" i="22"/>
  <c r="AP118" i="22" s="1"/>
  <c r="AN119" i="22"/>
  <c r="AP119" i="22" s="1"/>
  <c r="AN127" i="22"/>
  <c r="AP127" i="22" s="1"/>
  <c r="AN130" i="22"/>
  <c r="AP130" i="22" s="1"/>
  <c r="AN5" i="22"/>
  <c r="AP5" i="22" s="1"/>
  <c r="AN9" i="22"/>
  <c r="AP9" i="22" s="1"/>
  <c r="AN10" i="22"/>
  <c r="AP10" i="22" s="1"/>
  <c r="AN11" i="22"/>
  <c r="AP11" i="22" s="1"/>
  <c r="AN12" i="22"/>
  <c r="AP12" i="22" s="1"/>
  <c r="AN13" i="22"/>
  <c r="AP13" i="22" s="1"/>
  <c r="AN14" i="22"/>
  <c r="AP14" i="22" s="1"/>
  <c r="AN15" i="22"/>
  <c r="AP15" i="22" s="1"/>
  <c r="D142" i="22"/>
  <c r="C79" i="34" s="1"/>
  <c r="D131" i="22"/>
  <c r="D116" i="22"/>
  <c r="C72" i="34" s="1"/>
  <c r="D72" i="34" s="1"/>
  <c r="E72" i="34" s="1"/>
  <c r="D17" i="22"/>
  <c r="AN104" i="22"/>
  <c r="AP104" i="22" s="1"/>
  <c r="AN110" i="22"/>
  <c r="AP110" i="22" s="1"/>
  <c r="AN112" i="22"/>
  <c r="AP112" i="22" s="1"/>
  <c r="AN113" i="22"/>
  <c r="AP113" i="22" s="1"/>
  <c r="AN114" i="22"/>
  <c r="AP114" i="22" s="1"/>
  <c r="AN115" i="22"/>
  <c r="AP115" i="22" s="1"/>
  <c r="AN89" i="22"/>
  <c r="AP89" i="22" s="1"/>
  <c r="AN90" i="22"/>
  <c r="AP90" i="22" s="1"/>
  <c r="AN91" i="22"/>
  <c r="AP91" i="22" s="1"/>
  <c r="AN92" i="22"/>
  <c r="AP92" i="22" s="1"/>
  <c r="AN93" i="22"/>
  <c r="AP93" i="22" s="1"/>
  <c r="AN96" i="22"/>
  <c r="AP96" i="22" s="1"/>
  <c r="AN97" i="22"/>
  <c r="AP97" i="22" s="1"/>
  <c r="AN102" i="22"/>
  <c r="AP102" i="22" s="1"/>
  <c r="AN67" i="22"/>
  <c r="AP67" i="22" s="1"/>
  <c r="AN68" i="22"/>
  <c r="AP68" i="22" s="1"/>
  <c r="AN69" i="22"/>
  <c r="AP69" i="22" s="1"/>
  <c r="AN70" i="22"/>
  <c r="AP70" i="22" s="1"/>
  <c r="AN72" i="22"/>
  <c r="AP72" i="22" s="1"/>
  <c r="AN73" i="22"/>
  <c r="AP73" i="22" s="1"/>
  <c r="AN74" i="22"/>
  <c r="AP74" i="22" s="1"/>
  <c r="AN75" i="22"/>
  <c r="AP75" i="22" s="1"/>
  <c r="AN77" i="22"/>
  <c r="AP77" i="22" s="1"/>
  <c r="AN81" i="22"/>
  <c r="AP81" i="22" s="1"/>
  <c r="AN82" i="22"/>
  <c r="AP82" i="22" s="1"/>
  <c r="AN83" i="22"/>
  <c r="AP83" i="22" s="1"/>
  <c r="AN84" i="22"/>
  <c r="AP84" i="22" s="1"/>
  <c r="AN85" i="22"/>
  <c r="AP85" i="22" s="1"/>
  <c r="AN86" i="22"/>
  <c r="AP86" i="22" s="1"/>
  <c r="AN87" i="22"/>
  <c r="AP87" i="22" s="1"/>
  <c r="AN88" i="22"/>
  <c r="AP88" i="22" s="1"/>
  <c r="AN58" i="22"/>
  <c r="AP58" i="22" s="1"/>
  <c r="AN61" i="22"/>
  <c r="AP61" i="22" s="1"/>
  <c r="AN62" i="22"/>
  <c r="AP62" i="22" s="1"/>
  <c r="AN63" i="22"/>
  <c r="AP63" i="22" s="1"/>
  <c r="AN64" i="22"/>
  <c r="AP64" i="22" s="1"/>
  <c r="AN65" i="22"/>
  <c r="AP65" i="22" s="1"/>
  <c r="AN66" i="22"/>
  <c r="AP66" i="22" s="1"/>
  <c r="AN49" i="22"/>
  <c r="AP49" i="22" s="1"/>
  <c r="AN52" i="22"/>
  <c r="AP52" i="22" s="1"/>
  <c r="AN53" i="22"/>
  <c r="AP53" i="22" s="1"/>
  <c r="AN54" i="22"/>
  <c r="AP54" i="22" s="1"/>
  <c r="AN42" i="22"/>
  <c r="AP42" i="22" s="1"/>
  <c r="AN43" i="22"/>
  <c r="AP43" i="22" s="1"/>
  <c r="AN44" i="22"/>
  <c r="AP44" i="22" s="1"/>
  <c r="AN45" i="22"/>
  <c r="AP45" i="22" s="1"/>
  <c r="AN32" i="22"/>
  <c r="AP32" i="22" s="1"/>
  <c r="AN33" i="22"/>
  <c r="AP33" i="22" s="1"/>
  <c r="AN35" i="22"/>
  <c r="AP35" i="22" s="1"/>
  <c r="AN20" i="22"/>
  <c r="AP20" i="22" s="1"/>
  <c r="AN21" i="22"/>
  <c r="AP21" i="22" s="1"/>
  <c r="AN22" i="22"/>
  <c r="AP22" i="22" s="1"/>
  <c r="AN24" i="22"/>
  <c r="AP24" i="22" s="1"/>
  <c r="AN25" i="22"/>
  <c r="AP25" i="22" s="1"/>
  <c r="AN27" i="22"/>
  <c r="AP27" i="22" s="1"/>
  <c r="AN19" i="22"/>
  <c r="AP19" i="22" s="1"/>
  <c r="N116" i="27"/>
  <c r="G107" i="4"/>
  <c r="W107" i="4"/>
  <c r="Q107" i="4"/>
  <c r="M107" i="4"/>
  <c r="W26" i="4"/>
  <c r="Q26" i="4"/>
  <c r="M26" i="4"/>
  <c r="G26" i="4"/>
  <c r="W27" i="4"/>
  <c r="Q27" i="4"/>
  <c r="M27" i="4"/>
  <c r="G27" i="4"/>
  <c r="W28" i="4"/>
  <c r="Q28" i="4"/>
  <c r="M28" i="4"/>
  <c r="G28" i="4"/>
  <c r="W29" i="4"/>
  <c r="Q29" i="4"/>
  <c r="M29" i="4"/>
  <c r="G29" i="4"/>
  <c r="W30" i="4"/>
  <c r="Q30" i="4"/>
  <c r="M30" i="4"/>
  <c r="G30" i="4"/>
  <c r="W31" i="4"/>
  <c r="Q31" i="4"/>
  <c r="M31" i="4"/>
  <c r="G31" i="4"/>
  <c r="W32" i="4"/>
  <c r="Q32" i="4"/>
  <c r="M32" i="4"/>
  <c r="G32" i="4"/>
  <c r="W33" i="4"/>
  <c r="Q33" i="4"/>
  <c r="M33" i="4"/>
  <c r="G33" i="4"/>
  <c r="W34" i="4"/>
  <c r="Q34" i="4"/>
  <c r="M34" i="4"/>
  <c r="G34" i="4"/>
  <c r="W35" i="4"/>
  <c r="Q35" i="4"/>
  <c r="M35" i="4"/>
  <c r="G35" i="4"/>
  <c r="W36" i="4"/>
  <c r="Q36" i="4"/>
  <c r="M36" i="4"/>
  <c r="G36" i="4"/>
  <c r="W37" i="4"/>
  <c r="Q37" i="4"/>
  <c r="M37" i="4"/>
  <c r="G37" i="4"/>
  <c r="W38" i="4"/>
  <c r="Q38" i="4"/>
  <c r="M38" i="4"/>
  <c r="G38" i="4"/>
  <c r="W39" i="4"/>
  <c r="Q39" i="4"/>
  <c r="M39" i="4"/>
  <c r="G39" i="4"/>
  <c r="W40" i="4"/>
  <c r="Q40" i="4"/>
  <c r="M40" i="4"/>
  <c r="G40" i="4"/>
  <c r="W41" i="4"/>
  <c r="Q41" i="4"/>
  <c r="M41" i="4"/>
  <c r="G41" i="4"/>
  <c r="W42" i="4"/>
  <c r="Q42" i="4"/>
  <c r="M42" i="4"/>
  <c r="G42" i="4"/>
  <c r="W43" i="4"/>
  <c r="Q43" i="4"/>
  <c r="M43" i="4"/>
  <c r="G43" i="4"/>
  <c r="W44" i="4"/>
  <c r="Q44" i="4"/>
  <c r="M44" i="4"/>
  <c r="G44" i="4"/>
  <c r="W45" i="4"/>
  <c r="Q45" i="4"/>
  <c r="M45" i="4"/>
  <c r="G45" i="4"/>
  <c r="W46" i="4"/>
  <c r="Q46" i="4"/>
  <c r="M46" i="4"/>
  <c r="G46" i="4"/>
  <c r="W47" i="4"/>
  <c r="Q47" i="4"/>
  <c r="M47" i="4"/>
  <c r="G47" i="4"/>
  <c r="W48" i="4"/>
  <c r="Q48" i="4"/>
  <c r="M48" i="4"/>
  <c r="G48" i="4"/>
  <c r="W49" i="4"/>
  <c r="Q49" i="4"/>
  <c r="M49" i="4"/>
  <c r="G49" i="4"/>
  <c r="W50" i="4"/>
  <c r="Q50" i="4"/>
  <c r="M50" i="4"/>
  <c r="G50" i="4"/>
  <c r="W51" i="4"/>
  <c r="Q51" i="4"/>
  <c r="M51" i="4"/>
  <c r="G51" i="4"/>
  <c r="W52" i="4"/>
  <c r="Q52" i="4"/>
  <c r="M52" i="4"/>
  <c r="G52" i="4"/>
  <c r="W53" i="4"/>
  <c r="Q53" i="4"/>
  <c r="M53" i="4"/>
  <c r="G53" i="4"/>
  <c r="W54" i="4"/>
  <c r="Q54" i="4"/>
  <c r="M54" i="4"/>
  <c r="G54" i="4"/>
  <c r="W55" i="4"/>
  <c r="Q55" i="4"/>
  <c r="M55" i="4"/>
  <c r="G55" i="4"/>
  <c r="W56" i="4"/>
  <c r="Q56" i="4"/>
  <c r="M56" i="4"/>
  <c r="G56" i="4"/>
  <c r="W57" i="4"/>
  <c r="Q57" i="4"/>
  <c r="M57" i="4"/>
  <c r="G57" i="4"/>
  <c r="W58" i="4"/>
  <c r="Q58" i="4"/>
  <c r="M58" i="4"/>
  <c r="G58" i="4"/>
  <c r="W59" i="4"/>
  <c r="Q59" i="4"/>
  <c r="M59" i="4"/>
  <c r="G59" i="4"/>
  <c r="W60" i="4"/>
  <c r="Q60" i="4"/>
  <c r="M60" i="4"/>
  <c r="G60" i="4"/>
  <c r="W61" i="4"/>
  <c r="Q61" i="4"/>
  <c r="M61" i="4"/>
  <c r="G61" i="4"/>
  <c r="W62" i="4"/>
  <c r="Q62" i="4"/>
  <c r="M62" i="4"/>
  <c r="G62" i="4"/>
  <c r="W63" i="4"/>
  <c r="Q63" i="4"/>
  <c r="M63" i="4"/>
  <c r="G63" i="4"/>
  <c r="W64" i="4"/>
  <c r="Q64" i="4"/>
  <c r="M64" i="4"/>
  <c r="G64" i="4"/>
  <c r="W65" i="4"/>
  <c r="Q65" i="4"/>
  <c r="M65" i="4"/>
  <c r="G65" i="4"/>
  <c r="W66" i="4"/>
  <c r="Q66" i="4"/>
  <c r="M66" i="4"/>
  <c r="G66" i="4"/>
  <c r="W67" i="4"/>
  <c r="Q67" i="4"/>
  <c r="M67" i="4"/>
  <c r="G67" i="4"/>
  <c r="W68" i="4"/>
  <c r="Q68" i="4"/>
  <c r="M68" i="4"/>
  <c r="G68" i="4"/>
  <c r="W69" i="4"/>
  <c r="Q69" i="4"/>
  <c r="M69" i="4"/>
  <c r="G69" i="4"/>
  <c r="W70" i="4"/>
  <c r="Q70" i="4"/>
  <c r="M70" i="4"/>
  <c r="G70" i="4"/>
  <c r="W71" i="4"/>
  <c r="Q71" i="4"/>
  <c r="M71" i="4"/>
  <c r="G71" i="4"/>
  <c r="W72" i="4"/>
  <c r="Q72" i="4"/>
  <c r="M72" i="4"/>
  <c r="G72" i="4"/>
  <c r="W73" i="4"/>
  <c r="Q73" i="4"/>
  <c r="M73" i="4"/>
  <c r="G73" i="4"/>
  <c r="W74" i="4"/>
  <c r="Q74" i="4"/>
  <c r="M74" i="4"/>
  <c r="G74" i="4"/>
  <c r="W75" i="4"/>
  <c r="Q75" i="4"/>
  <c r="M75" i="4"/>
  <c r="G75" i="4"/>
  <c r="W76" i="4"/>
  <c r="Q76" i="4"/>
  <c r="M76" i="4"/>
  <c r="G76" i="4"/>
  <c r="W77" i="4"/>
  <c r="Q77" i="4"/>
  <c r="M77" i="4"/>
  <c r="G77" i="4"/>
  <c r="W78" i="4"/>
  <c r="Q78" i="4"/>
  <c r="M78" i="4"/>
  <c r="G78" i="4"/>
  <c r="W79" i="4"/>
  <c r="Q79" i="4"/>
  <c r="M79" i="4"/>
  <c r="G79" i="4"/>
  <c r="W80" i="4"/>
  <c r="Q80" i="4"/>
  <c r="M80" i="4"/>
  <c r="G80" i="4"/>
  <c r="W81" i="4"/>
  <c r="Q81" i="4"/>
  <c r="M81" i="4"/>
  <c r="G81" i="4"/>
  <c r="W82" i="4"/>
  <c r="Q82" i="4"/>
  <c r="M82" i="4"/>
  <c r="G82" i="4"/>
  <c r="W83" i="4"/>
  <c r="Q83" i="4"/>
  <c r="M83" i="4"/>
  <c r="G83" i="4"/>
  <c r="W84" i="4"/>
  <c r="Q84" i="4"/>
  <c r="M84" i="4"/>
  <c r="G84" i="4"/>
  <c r="W85" i="4"/>
  <c r="Q85" i="4"/>
  <c r="M85" i="4"/>
  <c r="G85" i="4"/>
  <c r="W86" i="4"/>
  <c r="Q86" i="4"/>
  <c r="M86" i="4"/>
  <c r="G86" i="4"/>
  <c r="W87" i="4"/>
  <c r="Q87" i="4"/>
  <c r="M87" i="4"/>
  <c r="G87" i="4"/>
  <c r="X87" i="4" s="1"/>
  <c r="Z87" i="4" s="1"/>
  <c r="W88" i="4"/>
  <c r="Q88" i="4"/>
  <c r="M88" i="4"/>
  <c r="G88" i="4"/>
  <c r="W89" i="4"/>
  <c r="Q89" i="4"/>
  <c r="M89" i="4"/>
  <c r="G89" i="4"/>
  <c r="W90" i="4"/>
  <c r="Q90" i="4"/>
  <c r="M90" i="4"/>
  <c r="G90" i="4"/>
  <c r="W91" i="4"/>
  <c r="Q91" i="4"/>
  <c r="M91" i="4"/>
  <c r="G91" i="4"/>
  <c r="W92" i="4"/>
  <c r="Q92" i="4"/>
  <c r="M92" i="4"/>
  <c r="G92" i="4"/>
  <c r="W93" i="4"/>
  <c r="Q93" i="4"/>
  <c r="M93" i="4"/>
  <c r="G93" i="4"/>
  <c r="W94" i="4"/>
  <c r="Q94" i="4"/>
  <c r="M94" i="4"/>
  <c r="G94" i="4"/>
  <c r="W95" i="4"/>
  <c r="Q95" i="4"/>
  <c r="M95" i="4"/>
  <c r="G95" i="4"/>
  <c r="W96" i="4"/>
  <c r="Q96" i="4"/>
  <c r="M96" i="4"/>
  <c r="G96" i="4"/>
  <c r="W97" i="4"/>
  <c r="Q97" i="4"/>
  <c r="M97" i="4"/>
  <c r="G97" i="4"/>
  <c r="W98" i="4"/>
  <c r="Q98" i="4"/>
  <c r="M98" i="4"/>
  <c r="G98" i="4"/>
  <c r="W99" i="4"/>
  <c r="Q99" i="4"/>
  <c r="M99" i="4"/>
  <c r="G99" i="4"/>
  <c r="W100" i="4"/>
  <c r="Q100" i="4"/>
  <c r="M100" i="4"/>
  <c r="G100" i="4"/>
  <c r="W101" i="4"/>
  <c r="Q101" i="4"/>
  <c r="M101" i="4"/>
  <c r="G101" i="4"/>
  <c r="W102" i="4"/>
  <c r="Q102" i="4"/>
  <c r="M102" i="4"/>
  <c r="G102" i="4"/>
  <c r="W103" i="4"/>
  <c r="Q103" i="4"/>
  <c r="M103" i="4"/>
  <c r="G103" i="4"/>
  <c r="W104" i="4"/>
  <c r="Q104" i="4"/>
  <c r="M104" i="4"/>
  <c r="G104" i="4"/>
  <c r="W105" i="4"/>
  <c r="Q105" i="4"/>
  <c r="M105" i="4"/>
  <c r="G105" i="4"/>
  <c r="W106" i="4"/>
  <c r="Q106" i="4"/>
  <c r="M106" i="4"/>
  <c r="G106" i="4"/>
  <c r="W108" i="4"/>
  <c r="Q108" i="4"/>
  <c r="M108" i="4"/>
  <c r="G108" i="4"/>
  <c r="W109" i="4"/>
  <c r="Q109" i="4"/>
  <c r="M109" i="4"/>
  <c r="G109" i="4"/>
  <c r="W110" i="4"/>
  <c r="Q110" i="4"/>
  <c r="M110" i="4"/>
  <c r="G110" i="4"/>
  <c r="W111" i="4"/>
  <c r="Q111" i="4"/>
  <c r="M111" i="4"/>
  <c r="G111" i="4"/>
  <c r="W112" i="4"/>
  <c r="Q112" i="4"/>
  <c r="M112" i="4"/>
  <c r="G112" i="4"/>
  <c r="W113" i="4"/>
  <c r="Q113" i="4"/>
  <c r="M113" i="4"/>
  <c r="G113" i="4"/>
  <c r="W114" i="4"/>
  <c r="Q114" i="4"/>
  <c r="M114" i="4"/>
  <c r="G114" i="4"/>
  <c r="W115" i="4"/>
  <c r="Q115" i="4"/>
  <c r="M115" i="4"/>
  <c r="G115" i="4"/>
  <c r="W116" i="4"/>
  <c r="Q116" i="4"/>
  <c r="M116" i="4"/>
  <c r="G116" i="4"/>
  <c r="W117" i="4"/>
  <c r="Q117" i="4"/>
  <c r="M117" i="4"/>
  <c r="G117" i="4"/>
  <c r="W118" i="4"/>
  <c r="Q118" i="4"/>
  <c r="M118" i="4"/>
  <c r="G118" i="4"/>
  <c r="W119" i="4"/>
  <c r="Q119" i="4"/>
  <c r="M119" i="4"/>
  <c r="G119" i="4"/>
  <c r="W120" i="4"/>
  <c r="Q120" i="4"/>
  <c r="M120" i="4"/>
  <c r="X120" i="4" s="1"/>
  <c r="Z120" i="4" s="1"/>
  <c r="G120" i="4"/>
  <c r="W121" i="4"/>
  <c r="Q121" i="4"/>
  <c r="M121" i="4"/>
  <c r="G121" i="4"/>
  <c r="W125" i="4"/>
  <c r="Q125" i="4"/>
  <c r="M125" i="4"/>
  <c r="G125" i="4"/>
  <c r="W126" i="4"/>
  <c r="Q126" i="4"/>
  <c r="M126" i="4"/>
  <c r="G126" i="4"/>
  <c r="W127" i="4"/>
  <c r="Q127" i="4"/>
  <c r="M127" i="4"/>
  <c r="G127" i="4"/>
  <c r="W128" i="4"/>
  <c r="Q128" i="4"/>
  <c r="M128" i="4"/>
  <c r="G128" i="4"/>
  <c r="W129" i="4"/>
  <c r="Q129" i="4"/>
  <c r="M129" i="4"/>
  <c r="G129" i="4"/>
  <c r="W130" i="4"/>
  <c r="Q130" i="4"/>
  <c r="M130" i="4"/>
  <c r="G130" i="4"/>
  <c r="W131" i="4"/>
  <c r="Q131" i="4"/>
  <c r="M131" i="4"/>
  <c r="G131" i="4"/>
  <c r="W132" i="4"/>
  <c r="Q132" i="4"/>
  <c r="M132" i="4"/>
  <c r="G132" i="4"/>
  <c r="W133" i="4"/>
  <c r="Q133" i="4"/>
  <c r="M133" i="4"/>
  <c r="G133" i="4"/>
  <c r="W134" i="4"/>
  <c r="Q134" i="4"/>
  <c r="M134" i="4"/>
  <c r="G134" i="4"/>
  <c r="W135" i="4"/>
  <c r="Q135" i="4"/>
  <c r="M135" i="4"/>
  <c r="G135" i="4"/>
  <c r="W5" i="4"/>
  <c r="Q5" i="4"/>
  <c r="M5" i="4"/>
  <c r="G5" i="4"/>
  <c r="W6" i="4"/>
  <c r="Q6" i="4"/>
  <c r="M6" i="4"/>
  <c r="G6" i="4"/>
  <c r="W7" i="4"/>
  <c r="Q7" i="4"/>
  <c r="M7" i="4"/>
  <c r="G7" i="4"/>
  <c r="W8" i="4"/>
  <c r="Q8" i="4"/>
  <c r="M8" i="4"/>
  <c r="G8" i="4"/>
  <c r="W9" i="4"/>
  <c r="Q9" i="4"/>
  <c r="M9" i="4"/>
  <c r="G9" i="4"/>
  <c r="W10" i="4"/>
  <c r="Q10" i="4"/>
  <c r="M10" i="4"/>
  <c r="G10" i="4"/>
  <c r="W11" i="4"/>
  <c r="Q11" i="4"/>
  <c r="M11" i="4"/>
  <c r="G11" i="4"/>
  <c r="W12" i="4"/>
  <c r="Q12" i="4"/>
  <c r="M12" i="4"/>
  <c r="G12" i="4"/>
  <c r="W13" i="4"/>
  <c r="Q13" i="4"/>
  <c r="M13" i="4"/>
  <c r="G13" i="4"/>
  <c r="W14" i="4"/>
  <c r="Q14" i="4"/>
  <c r="M14" i="4"/>
  <c r="G14" i="4"/>
  <c r="W15" i="4"/>
  <c r="Q15" i="4"/>
  <c r="M15" i="4"/>
  <c r="G15" i="4"/>
  <c r="W16" i="4"/>
  <c r="Q16" i="4"/>
  <c r="M16" i="4"/>
  <c r="G16" i="4"/>
  <c r="W17" i="4"/>
  <c r="Q17" i="4"/>
  <c r="M17" i="4"/>
  <c r="G17" i="4"/>
  <c r="W18" i="4"/>
  <c r="Q18" i="4"/>
  <c r="M18" i="4"/>
  <c r="X18" i="4" s="1"/>
  <c r="Z18" i="4" s="1"/>
  <c r="G18" i="4"/>
  <c r="W19" i="4"/>
  <c r="Q19" i="4"/>
  <c r="M19" i="4"/>
  <c r="G19" i="4"/>
  <c r="W20" i="4"/>
  <c r="Q20" i="4"/>
  <c r="M20" i="4"/>
  <c r="G20" i="4"/>
  <c r="W21" i="4"/>
  <c r="Q21" i="4"/>
  <c r="M21" i="4"/>
  <c r="G21" i="4"/>
  <c r="W22" i="4"/>
  <c r="Q22" i="4"/>
  <c r="M22" i="4"/>
  <c r="G22" i="4"/>
  <c r="C104" i="13"/>
  <c r="C100" i="13"/>
  <c r="C95" i="13"/>
  <c r="C92" i="13"/>
  <c r="C80" i="13"/>
  <c r="C77" i="13"/>
  <c r="C71" i="13"/>
  <c r="C66" i="13"/>
  <c r="C53" i="13"/>
  <c r="C49" i="13"/>
  <c r="C27" i="13"/>
  <c r="H46" i="1"/>
  <c r="V46" i="1"/>
  <c r="N46" i="1"/>
  <c r="H59" i="1"/>
  <c r="AI59" i="1" s="1"/>
  <c r="AL59" i="1" s="1"/>
  <c r="V59" i="1"/>
  <c r="N59" i="1"/>
  <c r="V19" i="1"/>
  <c r="N19" i="1"/>
  <c r="H19" i="1"/>
  <c r="V20" i="1"/>
  <c r="N20" i="1"/>
  <c r="H20" i="1"/>
  <c r="V21" i="1"/>
  <c r="N21" i="1"/>
  <c r="H21" i="1"/>
  <c r="V22" i="1"/>
  <c r="N22" i="1"/>
  <c r="H22" i="1"/>
  <c r="V23" i="1"/>
  <c r="AI23" i="1" s="1"/>
  <c r="AL23" i="1" s="1"/>
  <c r="N23" i="1"/>
  <c r="H23" i="1"/>
  <c r="V24" i="1"/>
  <c r="N24" i="1"/>
  <c r="AI24" i="1" s="1"/>
  <c r="AL24" i="1" s="1"/>
  <c r="H24" i="1"/>
  <c r="V25" i="1"/>
  <c r="AI25" i="1" s="1"/>
  <c r="AL25" i="1" s="1"/>
  <c r="N25" i="1"/>
  <c r="H25" i="1"/>
  <c r="V26" i="1"/>
  <c r="N26" i="1"/>
  <c r="H26" i="1"/>
  <c r="V27" i="1"/>
  <c r="N27" i="1"/>
  <c r="H27" i="1"/>
  <c r="V28" i="1"/>
  <c r="N28" i="1"/>
  <c r="H28" i="1"/>
  <c r="V29" i="1"/>
  <c r="N29" i="1"/>
  <c r="H29" i="1"/>
  <c r="V30" i="1"/>
  <c r="AI30" i="1" s="1"/>
  <c r="AL30" i="1" s="1"/>
  <c r="N30" i="1"/>
  <c r="H30" i="1"/>
  <c r="V31" i="1"/>
  <c r="N31" i="1"/>
  <c r="H31" i="1"/>
  <c r="V32" i="1"/>
  <c r="N32" i="1"/>
  <c r="H32" i="1"/>
  <c r="V33" i="1"/>
  <c r="AI33" i="1" s="1"/>
  <c r="AL33" i="1" s="1"/>
  <c r="N33" i="1"/>
  <c r="H33" i="1"/>
  <c r="V34" i="1"/>
  <c r="N34" i="1"/>
  <c r="AI34" i="1" s="1"/>
  <c r="AL34" i="1" s="1"/>
  <c r="H34" i="1"/>
  <c r="V35" i="1"/>
  <c r="N35" i="1"/>
  <c r="H35" i="1"/>
  <c r="V36" i="1"/>
  <c r="N36" i="1"/>
  <c r="H36" i="1"/>
  <c r="V37" i="1"/>
  <c r="N37" i="1"/>
  <c r="H37" i="1"/>
  <c r="V38" i="1"/>
  <c r="N38" i="1"/>
  <c r="H38" i="1"/>
  <c r="V39" i="1"/>
  <c r="AI39" i="1" s="1"/>
  <c r="AL39" i="1" s="1"/>
  <c r="N39" i="1"/>
  <c r="H39" i="1"/>
  <c r="V40" i="1"/>
  <c r="N40" i="1"/>
  <c r="H40" i="1"/>
  <c r="AI40" i="1" s="1"/>
  <c r="AL40" i="1" s="1"/>
  <c r="V41" i="1"/>
  <c r="N41" i="1"/>
  <c r="AL41" i="1" s="1"/>
  <c r="H41" i="1"/>
  <c r="V42" i="1"/>
  <c r="N42" i="1"/>
  <c r="H42" i="1"/>
  <c r="V43" i="1"/>
  <c r="N43" i="1"/>
  <c r="H43" i="1"/>
  <c r="V44" i="1"/>
  <c r="N44" i="1"/>
  <c r="H44" i="1"/>
  <c r="V45" i="1"/>
  <c r="N45" i="1"/>
  <c r="H45" i="1"/>
  <c r="AI45" i="1" s="1"/>
  <c r="AL45" i="1" s="1"/>
  <c r="V47" i="1"/>
  <c r="N47" i="1"/>
  <c r="H47" i="1"/>
  <c r="V48" i="1"/>
  <c r="N48" i="1"/>
  <c r="H48" i="1"/>
  <c r="V49" i="1"/>
  <c r="N49" i="1"/>
  <c r="H49" i="1"/>
  <c r="V50" i="1"/>
  <c r="N50" i="1"/>
  <c r="H50" i="1"/>
  <c r="V51" i="1"/>
  <c r="N51" i="1"/>
  <c r="H51" i="1"/>
  <c r="V52" i="1"/>
  <c r="AI52" i="1" s="1"/>
  <c r="AL52" i="1" s="1"/>
  <c r="N52" i="1"/>
  <c r="H52" i="1"/>
  <c r="V53" i="1"/>
  <c r="N53" i="1"/>
  <c r="AI53" i="1" s="1"/>
  <c r="AL53" i="1" s="1"/>
  <c r="H53" i="1"/>
  <c r="V54" i="1"/>
  <c r="N54" i="1"/>
  <c r="H54" i="1"/>
  <c r="V55" i="1"/>
  <c r="N55" i="1"/>
  <c r="H55" i="1"/>
  <c r="V56" i="1"/>
  <c r="N56" i="1"/>
  <c r="H56" i="1"/>
  <c r="V57" i="1"/>
  <c r="N57" i="1"/>
  <c r="H57" i="1"/>
  <c r="V58" i="1"/>
  <c r="N58" i="1"/>
  <c r="H58" i="1"/>
  <c r="V60" i="1"/>
  <c r="N60" i="1"/>
  <c r="H60" i="1"/>
  <c r="AI60" i="1"/>
  <c r="AL60" i="1" s="1"/>
  <c r="V61" i="1"/>
  <c r="N61" i="1"/>
  <c r="H61" i="1"/>
  <c r="AI61" i="1" s="1"/>
  <c r="AL61" i="1" s="1"/>
  <c r="V62" i="1"/>
  <c r="N62" i="1"/>
  <c r="H62" i="1"/>
  <c r="V63" i="1"/>
  <c r="N63" i="1"/>
  <c r="H63" i="1"/>
  <c r="V64" i="1"/>
  <c r="N64" i="1"/>
  <c r="H64" i="1"/>
  <c r="V65" i="1"/>
  <c r="N65" i="1"/>
  <c r="H65" i="1"/>
  <c r="V66" i="1"/>
  <c r="N66" i="1"/>
  <c r="H66" i="1"/>
  <c r="V67" i="1"/>
  <c r="N67" i="1"/>
  <c r="H67" i="1"/>
  <c r="V68" i="1"/>
  <c r="N68" i="1"/>
  <c r="H68" i="1"/>
  <c r="V69" i="1"/>
  <c r="N69" i="1"/>
  <c r="H69" i="1"/>
  <c r="V70" i="1"/>
  <c r="N70" i="1"/>
  <c r="H70" i="1"/>
  <c r="V71" i="1"/>
  <c r="N71" i="1"/>
  <c r="H71" i="1"/>
  <c r="V72" i="1"/>
  <c r="N72" i="1"/>
  <c r="H72" i="1"/>
  <c r="V73" i="1"/>
  <c r="N73" i="1"/>
  <c r="H73" i="1"/>
  <c r="V74" i="1"/>
  <c r="AI74" i="1" s="1"/>
  <c r="AL74" i="1" s="1"/>
  <c r="N74" i="1"/>
  <c r="H74" i="1"/>
  <c r="V75" i="1"/>
  <c r="N75" i="1"/>
  <c r="H75" i="1"/>
  <c r="V76" i="1"/>
  <c r="N76" i="1"/>
  <c r="H76" i="1"/>
  <c r="V77" i="1"/>
  <c r="N77" i="1"/>
  <c r="H77" i="1"/>
  <c r="V78" i="1"/>
  <c r="AI78" i="1" s="1"/>
  <c r="AL78" i="1" s="1"/>
  <c r="N78" i="1"/>
  <c r="H78" i="1"/>
  <c r="V79" i="1"/>
  <c r="N79" i="1"/>
  <c r="H79" i="1"/>
  <c r="V80" i="1"/>
  <c r="N80" i="1"/>
  <c r="H80" i="1"/>
  <c r="V81" i="1"/>
  <c r="N81" i="1"/>
  <c r="H81" i="1"/>
  <c r="V82" i="1"/>
  <c r="AI82" i="1" s="1"/>
  <c r="AL82" i="1" s="1"/>
  <c r="N82" i="1"/>
  <c r="H82" i="1"/>
  <c r="V83" i="1"/>
  <c r="N83" i="1"/>
  <c r="H83" i="1"/>
  <c r="V84" i="1"/>
  <c r="N84" i="1"/>
  <c r="H84" i="1"/>
  <c r="V85" i="1"/>
  <c r="N85" i="1"/>
  <c r="H85" i="1"/>
  <c r="V86" i="1"/>
  <c r="N86" i="1"/>
  <c r="H86" i="1"/>
  <c r="V87" i="1"/>
  <c r="N87" i="1"/>
  <c r="H87" i="1"/>
  <c r="V88" i="1"/>
  <c r="N88" i="1"/>
  <c r="H88" i="1"/>
  <c r="V89" i="1"/>
  <c r="N89" i="1"/>
  <c r="H89" i="1"/>
  <c r="V90" i="1"/>
  <c r="N90" i="1"/>
  <c r="H90" i="1"/>
  <c r="V91" i="1"/>
  <c r="AI91" i="1" s="1"/>
  <c r="AL91" i="1" s="1"/>
  <c r="N91" i="1"/>
  <c r="H91" i="1"/>
  <c r="V92" i="1"/>
  <c r="N92" i="1"/>
  <c r="H92" i="1"/>
  <c r="V93" i="1"/>
  <c r="N93" i="1"/>
  <c r="H93" i="1"/>
  <c r="V94" i="1"/>
  <c r="N94" i="1"/>
  <c r="H94" i="1"/>
  <c r="V95" i="1"/>
  <c r="N95" i="1"/>
  <c r="H95" i="1"/>
  <c r="V96" i="1"/>
  <c r="N96" i="1"/>
  <c r="H96" i="1"/>
  <c r="V97" i="1"/>
  <c r="N97" i="1"/>
  <c r="H97" i="1"/>
  <c r="AI97" i="1" s="1"/>
  <c r="AL97" i="1" s="1"/>
  <c r="V98" i="1"/>
  <c r="N98" i="1"/>
  <c r="H98" i="1"/>
  <c r="V99" i="1"/>
  <c r="AI99" i="1" s="1"/>
  <c r="AL99" i="1" s="1"/>
  <c r="N99" i="1"/>
  <c r="H99" i="1"/>
  <c r="V100" i="1"/>
  <c r="N100" i="1"/>
  <c r="H100" i="1"/>
  <c r="V101" i="1"/>
  <c r="N101" i="1"/>
  <c r="H101" i="1"/>
  <c r="V102" i="1"/>
  <c r="AI102" i="1" s="1"/>
  <c r="AL102" i="1" s="1"/>
  <c r="N102" i="1"/>
  <c r="H102" i="1"/>
  <c r="V103" i="1"/>
  <c r="N103" i="1"/>
  <c r="H103" i="1"/>
  <c r="V104" i="1"/>
  <c r="N104" i="1"/>
  <c r="V105" i="1"/>
  <c r="N105" i="1"/>
  <c r="H105" i="1"/>
  <c r="V106" i="1"/>
  <c r="N106" i="1"/>
  <c r="AI106" i="1" s="1"/>
  <c r="AL106" i="1" s="1"/>
  <c r="H106" i="1"/>
  <c r="V107" i="1"/>
  <c r="N107" i="1"/>
  <c r="H107" i="1"/>
  <c r="V108" i="1"/>
  <c r="N108" i="1"/>
  <c r="H108" i="1"/>
  <c r="V109" i="1"/>
  <c r="N109" i="1"/>
  <c r="H109" i="1"/>
  <c r="V110" i="1"/>
  <c r="N110" i="1"/>
  <c r="H110" i="1"/>
  <c r="V111" i="1"/>
  <c r="N111" i="1"/>
  <c r="H111" i="1"/>
  <c r="V112" i="1"/>
  <c r="N112" i="1"/>
  <c r="H112" i="1"/>
  <c r="V113" i="1"/>
  <c r="N113" i="1"/>
  <c r="H113" i="1"/>
  <c r="V114" i="1"/>
  <c r="N114" i="1"/>
  <c r="H114" i="1"/>
  <c r="V115" i="1"/>
  <c r="N115" i="1"/>
  <c r="H115" i="1"/>
  <c r="V118" i="1"/>
  <c r="N118" i="1"/>
  <c r="H118" i="1"/>
  <c r="V119" i="1"/>
  <c r="AI119" i="1" s="1"/>
  <c r="AL119" i="1" s="1"/>
  <c r="N119" i="1"/>
  <c r="H119" i="1"/>
  <c r="V120" i="1"/>
  <c r="N120" i="1"/>
  <c r="H120" i="1"/>
  <c r="V121" i="1"/>
  <c r="N121" i="1"/>
  <c r="H121" i="1"/>
  <c r="V122" i="1"/>
  <c r="N122" i="1"/>
  <c r="H122" i="1"/>
  <c r="AI122" i="1" s="1"/>
  <c r="AL122" i="1" s="1"/>
  <c r="V123" i="1"/>
  <c r="N123" i="1"/>
  <c r="H123" i="1"/>
  <c r="V124" i="1"/>
  <c r="AI124" i="1" s="1"/>
  <c r="AL124" i="1" s="1"/>
  <c r="N124" i="1"/>
  <c r="H124" i="1"/>
  <c r="V125" i="1"/>
  <c r="N125" i="1"/>
  <c r="H125" i="1"/>
  <c r="V126" i="1"/>
  <c r="N126" i="1"/>
  <c r="AI126" i="1" s="1"/>
  <c r="AL126" i="1" s="1"/>
  <c r="H126" i="1"/>
  <c r="V127" i="1"/>
  <c r="N127" i="1"/>
  <c r="H127" i="1"/>
  <c r="V128" i="1"/>
  <c r="N128" i="1"/>
  <c r="H128" i="1"/>
  <c r="V129" i="1"/>
  <c r="N129" i="1"/>
  <c r="H129" i="1"/>
  <c r="V130" i="1"/>
  <c r="N130" i="1"/>
  <c r="H130" i="1"/>
  <c r="O17" i="1"/>
  <c r="P17" i="1"/>
  <c r="C219" i="29" s="1"/>
  <c r="D219" i="29" s="1"/>
  <c r="E219" i="29" s="1"/>
  <c r="Q17" i="1"/>
  <c r="C236" i="29" s="1"/>
  <c r="D236" i="29" s="1"/>
  <c r="R17" i="1"/>
  <c r="S17" i="1"/>
  <c r="I17" i="1"/>
  <c r="J17" i="1"/>
  <c r="K17" i="1"/>
  <c r="D17" i="1"/>
  <c r="E17" i="1"/>
  <c r="F17" i="1"/>
  <c r="G17" i="1"/>
  <c r="C88" i="29" s="1"/>
  <c r="D88" i="29" s="1"/>
  <c r="I26" i="17"/>
  <c r="AM26" i="17"/>
  <c r="AG26" i="17"/>
  <c r="AA26" i="17"/>
  <c r="U26" i="17"/>
  <c r="O26" i="17"/>
  <c r="I27" i="17"/>
  <c r="AM27" i="17"/>
  <c r="AG27" i="17"/>
  <c r="AA27" i="17"/>
  <c r="U27" i="17"/>
  <c r="O27" i="17"/>
  <c r="I46" i="17"/>
  <c r="AM46" i="17"/>
  <c r="AG46" i="17"/>
  <c r="AA46" i="17"/>
  <c r="U46" i="17"/>
  <c r="O46" i="17"/>
  <c r="I47" i="17"/>
  <c r="AM47" i="17"/>
  <c r="AG47" i="17"/>
  <c r="AA47" i="17"/>
  <c r="U47" i="17"/>
  <c r="O47" i="17"/>
  <c r="AM19" i="17"/>
  <c r="AG19" i="17"/>
  <c r="AA19" i="17"/>
  <c r="U19" i="17"/>
  <c r="O19" i="17"/>
  <c r="I19" i="17"/>
  <c r="AM20" i="17"/>
  <c r="AG20" i="17"/>
  <c r="AA20" i="17"/>
  <c r="U20" i="17"/>
  <c r="O20" i="17"/>
  <c r="I20" i="17"/>
  <c r="AM21" i="17"/>
  <c r="AG21" i="17"/>
  <c r="AA21" i="17"/>
  <c r="U21" i="17"/>
  <c r="O21" i="17"/>
  <c r="I21" i="17"/>
  <c r="AM22" i="17"/>
  <c r="AG22" i="17"/>
  <c r="AA22" i="17"/>
  <c r="U22" i="17"/>
  <c r="O22" i="17"/>
  <c r="I22" i="17"/>
  <c r="AM23" i="17"/>
  <c r="AG23" i="17"/>
  <c r="AA23" i="17"/>
  <c r="U23" i="17"/>
  <c r="O23" i="17"/>
  <c r="I23" i="17"/>
  <c r="AM24" i="17"/>
  <c r="AG24" i="17"/>
  <c r="AA24" i="17"/>
  <c r="U24" i="17"/>
  <c r="O24" i="17"/>
  <c r="I24" i="17"/>
  <c r="AM25" i="17"/>
  <c r="AG25" i="17"/>
  <c r="AA25" i="17"/>
  <c r="U25" i="17"/>
  <c r="O25" i="17"/>
  <c r="I25" i="17"/>
  <c r="AM28" i="17"/>
  <c r="AG28" i="17"/>
  <c r="AA28" i="17"/>
  <c r="U28" i="17"/>
  <c r="O28" i="17"/>
  <c r="I28" i="17"/>
  <c r="AM29" i="17"/>
  <c r="AG29" i="17"/>
  <c r="AA29" i="17"/>
  <c r="U29" i="17"/>
  <c r="O29" i="17"/>
  <c r="I29" i="17"/>
  <c r="AM30" i="17"/>
  <c r="AG30" i="17"/>
  <c r="AA30" i="17"/>
  <c r="U30" i="17"/>
  <c r="O30" i="17"/>
  <c r="I30" i="17"/>
  <c r="AM31" i="17"/>
  <c r="AG31" i="17"/>
  <c r="AA31" i="17"/>
  <c r="U31" i="17"/>
  <c r="O31" i="17"/>
  <c r="I31" i="17"/>
  <c r="AM32" i="17"/>
  <c r="AG32" i="17"/>
  <c r="AA32" i="17"/>
  <c r="U32" i="17"/>
  <c r="O32" i="17"/>
  <c r="I32" i="17"/>
  <c r="AM33" i="17"/>
  <c r="AG33" i="17"/>
  <c r="AA33" i="17"/>
  <c r="U33" i="17"/>
  <c r="O33" i="17"/>
  <c r="I33" i="17"/>
  <c r="AM34" i="17"/>
  <c r="AG34" i="17"/>
  <c r="AA34" i="17"/>
  <c r="U34" i="17"/>
  <c r="O34" i="17"/>
  <c r="I34" i="17"/>
  <c r="AM35" i="17"/>
  <c r="AG35" i="17"/>
  <c r="AA35" i="17"/>
  <c r="U35" i="17"/>
  <c r="O35" i="17"/>
  <c r="I35" i="17"/>
  <c r="AM36" i="17"/>
  <c r="AG36" i="17"/>
  <c r="AA36" i="17"/>
  <c r="U36" i="17"/>
  <c r="O36" i="17"/>
  <c r="I36" i="17"/>
  <c r="AM37" i="17"/>
  <c r="AG37" i="17"/>
  <c r="AA37" i="17"/>
  <c r="U37" i="17"/>
  <c r="O37" i="17"/>
  <c r="I37" i="17"/>
  <c r="AM38" i="17"/>
  <c r="AG38" i="17"/>
  <c r="AA38" i="17"/>
  <c r="U38" i="17"/>
  <c r="O38" i="17"/>
  <c r="I38" i="17"/>
  <c r="AM39" i="17"/>
  <c r="AG39" i="17"/>
  <c r="AA39" i="17"/>
  <c r="U39" i="17"/>
  <c r="O39" i="17"/>
  <c r="I39" i="17"/>
  <c r="AM40" i="17"/>
  <c r="AG40" i="17"/>
  <c r="AA40" i="17"/>
  <c r="U40" i="17"/>
  <c r="O40" i="17"/>
  <c r="I40" i="17"/>
  <c r="AM41" i="17"/>
  <c r="AG41" i="17"/>
  <c r="AA41" i="17"/>
  <c r="U41" i="17"/>
  <c r="O41" i="17"/>
  <c r="I41" i="17"/>
  <c r="AM42" i="17"/>
  <c r="AG42" i="17"/>
  <c r="AA42" i="17"/>
  <c r="U42" i="17"/>
  <c r="O42" i="17"/>
  <c r="I42" i="17"/>
  <c r="AM43" i="17"/>
  <c r="AG43" i="17"/>
  <c r="AA43" i="17"/>
  <c r="U43" i="17"/>
  <c r="O43" i="17"/>
  <c r="I43" i="17"/>
  <c r="AM44" i="17"/>
  <c r="AG44" i="17"/>
  <c r="AA44" i="17"/>
  <c r="U44" i="17"/>
  <c r="O44" i="17"/>
  <c r="I44" i="17"/>
  <c r="AM45" i="17"/>
  <c r="AG45" i="17"/>
  <c r="AA45" i="17"/>
  <c r="U45" i="17"/>
  <c r="O45" i="17"/>
  <c r="I45" i="17"/>
  <c r="AM48" i="17"/>
  <c r="AG48" i="17"/>
  <c r="AA48" i="17"/>
  <c r="U48" i="17"/>
  <c r="O48" i="17"/>
  <c r="I48" i="17"/>
  <c r="AM49" i="17"/>
  <c r="AG49" i="17"/>
  <c r="AA49" i="17"/>
  <c r="U49" i="17"/>
  <c r="O49" i="17"/>
  <c r="I49" i="17"/>
  <c r="AM50" i="17"/>
  <c r="AG50" i="17"/>
  <c r="AA50" i="17"/>
  <c r="U50" i="17"/>
  <c r="O50" i="17"/>
  <c r="I50" i="17"/>
  <c r="AM51" i="17"/>
  <c r="AG51" i="17"/>
  <c r="AA51" i="17"/>
  <c r="U51" i="17"/>
  <c r="O51" i="17"/>
  <c r="I51" i="17"/>
  <c r="AM52" i="17"/>
  <c r="AG52" i="17"/>
  <c r="AA52" i="17"/>
  <c r="U52" i="17"/>
  <c r="O52" i="17"/>
  <c r="I52" i="17"/>
  <c r="AM53" i="17"/>
  <c r="AG53" i="17"/>
  <c r="AA53" i="17"/>
  <c r="U53" i="17"/>
  <c r="O53" i="17"/>
  <c r="I53" i="17"/>
  <c r="AM54" i="17"/>
  <c r="AG54" i="17"/>
  <c r="AA54" i="17"/>
  <c r="U54" i="17"/>
  <c r="O54" i="17"/>
  <c r="I54" i="17"/>
  <c r="AM55" i="17"/>
  <c r="AG55" i="17"/>
  <c r="AA55" i="17"/>
  <c r="U55" i="17"/>
  <c r="O55" i="17"/>
  <c r="I55" i="17"/>
  <c r="AM56" i="17"/>
  <c r="AG56" i="17"/>
  <c r="AA56" i="17"/>
  <c r="U56" i="17"/>
  <c r="O56" i="17"/>
  <c r="I56" i="17"/>
  <c r="AM57" i="17"/>
  <c r="AG57" i="17"/>
  <c r="AA57" i="17"/>
  <c r="U57" i="17"/>
  <c r="O57" i="17"/>
  <c r="I57" i="17"/>
  <c r="AM58" i="17"/>
  <c r="AG58" i="17"/>
  <c r="AA58" i="17"/>
  <c r="U58" i="17"/>
  <c r="O58" i="17"/>
  <c r="I58" i="17"/>
  <c r="AM59" i="17"/>
  <c r="AG59" i="17"/>
  <c r="AA59" i="17"/>
  <c r="U59" i="17"/>
  <c r="O59" i="17"/>
  <c r="I59" i="17"/>
  <c r="AM60" i="17"/>
  <c r="AG60" i="17"/>
  <c r="AA60" i="17"/>
  <c r="U60" i="17"/>
  <c r="O60" i="17"/>
  <c r="I60" i="17"/>
  <c r="AM61" i="17"/>
  <c r="AG61" i="17"/>
  <c r="AA61" i="17"/>
  <c r="U61" i="17"/>
  <c r="O61" i="17"/>
  <c r="I61" i="17"/>
  <c r="AM62" i="17"/>
  <c r="AG62" i="17"/>
  <c r="AA62" i="17"/>
  <c r="U62" i="17"/>
  <c r="O62" i="17"/>
  <c r="I62" i="17"/>
  <c r="AM63" i="17"/>
  <c r="AG63" i="17"/>
  <c r="AA63" i="17"/>
  <c r="U63" i="17"/>
  <c r="O63" i="17"/>
  <c r="I63" i="17"/>
  <c r="AM64" i="17"/>
  <c r="AG64" i="17"/>
  <c r="AA64" i="17"/>
  <c r="U64" i="17"/>
  <c r="O64" i="17"/>
  <c r="I64" i="17"/>
  <c r="AM65" i="17"/>
  <c r="AG65" i="17"/>
  <c r="AA65" i="17"/>
  <c r="U65" i="17"/>
  <c r="O65" i="17"/>
  <c r="I65" i="17"/>
  <c r="AM66" i="17"/>
  <c r="AG66" i="17"/>
  <c r="AA66" i="17"/>
  <c r="U66" i="17"/>
  <c r="O66" i="17"/>
  <c r="I66" i="17"/>
  <c r="AM67" i="17"/>
  <c r="AG67" i="17"/>
  <c r="AA67" i="17"/>
  <c r="U67" i="17"/>
  <c r="O67" i="17"/>
  <c r="I67" i="17"/>
  <c r="AM68" i="17"/>
  <c r="AG68" i="17"/>
  <c r="AA68" i="17"/>
  <c r="U68" i="17"/>
  <c r="O68" i="17"/>
  <c r="I68" i="17"/>
  <c r="AM69" i="17"/>
  <c r="AG69" i="17"/>
  <c r="AA69" i="17"/>
  <c r="U69" i="17"/>
  <c r="O69" i="17"/>
  <c r="I69" i="17"/>
  <c r="AM70" i="17"/>
  <c r="AG70" i="17"/>
  <c r="AA70" i="17"/>
  <c r="U70" i="17"/>
  <c r="O70" i="17"/>
  <c r="I70" i="17"/>
  <c r="AM71" i="17"/>
  <c r="AG71" i="17"/>
  <c r="AA71" i="17"/>
  <c r="U71" i="17"/>
  <c r="O71" i="17"/>
  <c r="I71" i="17"/>
  <c r="AM72" i="17"/>
  <c r="AG72" i="17"/>
  <c r="AA72" i="17"/>
  <c r="U72" i="17"/>
  <c r="O72" i="17"/>
  <c r="I72" i="17"/>
  <c r="AM73" i="17"/>
  <c r="AG73" i="17"/>
  <c r="AA73" i="17"/>
  <c r="U73" i="17"/>
  <c r="O73" i="17"/>
  <c r="AM74" i="17"/>
  <c r="AG74" i="17"/>
  <c r="AA74" i="17"/>
  <c r="U74" i="17"/>
  <c r="O74" i="17"/>
  <c r="AM75" i="17"/>
  <c r="AG75" i="17"/>
  <c r="AA75" i="17"/>
  <c r="U75" i="17"/>
  <c r="O75" i="17"/>
  <c r="AM76" i="17"/>
  <c r="AG76" i="17"/>
  <c r="AA76" i="17"/>
  <c r="U76" i="17"/>
  <c r="O76" i="17"/>
  <c r="I76" i="17"/>
  <c r="AM77" i="17"/>
  <c r="AG77" i="17"/>
  <c r="AA77" i="17"/>
  <c r="U77" i="17"/>
  <c r="O77" i="17"/>
  <c r="I77" i="17"/>
  <c r="AM78" i="17"/>
  <c r="AG78" i="17"/>
  <c r="AA78" i="17"/>
  <c r="U78" i="17"/>
  <c r="O78" i="17"/>
  <c r="I78" i="17"/>
  <c r="AM79" i="17"/>
  <c r="AG79" i="17"/>
  <c r="AA79" i="17"/>
  <c r="U79" i="17"/>
  <c r="O79" i="17"/>
  <c r="I79" i="17"/>
  <c r="AM80" i="17"/>
  <c r="AG80" i="17"/>
  <c r="AA80" i="17"/>
  <c r="U80" i="17"/>
  <c r="O80" i="17"/>
  <c r="I80" i="17"/>
  <c r="AM81" i="17"/>
  <c r="AG81" i="17"/>
  <c r="AA81" i="17"/>
  <c r="U81" i="17"/>
  <c r="O81" i="17"/>
  <c r="I81" i="17"/>
  <c r="AM82" i="17"/>
  <c r="AG82" i="17"/>
  <c r="AA82" i="17"/>
  <c r="U82" i="17"/>
  <c r="O82" i="17"/>
  <c r="I82" i="17"/>
  <c r="AM83" i="17"/>
  <c r="AG83" i="17"/>
  <c r="AA83" i="17"/>
  <c r="U83" i="17"/>
  <c r="O83" i="17"/>
  <c r="I83" i="17"/>
  <c r="AM84" i="17"/>
  <c r="AG84" i="17"/>
  <c r="AA84" i="17"/>
  <c r="U84" i="17"/>
  <c r="O84" i="17"/>
  <c r="I84" i="17"/>
  <c r="AM85" i="17"/>
  <c r="AG85" i="17"/>
  <c r="AA85" i="17"/>
  <c r="U85" i="17"/>
  <c r="O85" i="17"/>
  <c r="I85" i="17"/>
  <c r="AM86" i="17"/>
  <c r="AG86" i="17"/>
  <c r="AA86" i="17"/>
  <c r="U86" i="17"/>
  <c r="O86" i="17"/>
  <c r="I86" i="17"/>
  <c r="AM87" i="17"/>
  <c r="AG87" i="17"/>
  <c r="AA87" i="17"/>
  <c r="U87" i="17"/>
  <c r="O87" i="17"/>
  <c r="I87" i="17"/>
  <c r="AM88" i="17"/>
  <c r="AG88" i="17"/>
  <c r="AA88" i="17"/>
  <c r="U88" i="17"/>
  <c r="O88" i="17"/>
  <c r="I88" i="17"/>
  <c r="AM89" i="17"/>
  <c r="AG89" i="17"/>
  <c r="AA89" i="17"/>
  <c r="U89" i="17"/>
  <c r="O89" i="17"/>
  <c r="I89" i="17"/>
  <c r="AM90" i="17"/>
  <c r="AG90" i="17"/>
  <c r="AA90" i="17"/>
  <c r="U90" i="17"/>
  <c r="O90" i="17"/>
  <c r="I90" i="17"/>
  <c r="AM91" i="17"/>
  <c r="AG91" i="17"/>
  <c r="AA91" i="17"/>
  <c r="U91" i="17"/>
  <c r="O91" i="17"/>
  <c r="I91" i="17"/>
  <c r="AM92" i="17"/>
  <c r="AG92" i="17"/>
  <c r="AA92" i="17"/>
  <c r="U92" i="17"/>
  <c r="O92" i="17"/>
  <c r="I92" i="17"/>
  <c r="AM93" i="17"/>
  <c r="AG93" i="17"/>
  <c r="AA93" i="17"/>
  <c r="U93" i="17"/>
  <c r="O93" i="17"/>
  <c r="I93" i="17"/>
  <c r="AM94" i="17"/>
  <c r="AG94" i="17"/>
  <c r="AA94" i="17"/>
  <c r="U94" i="17"/>
  <c r="O94" i="17"/>
  <c r="I94" i="17"/>
  <c r="AM95" i="17"/>
  <c r="AG95" i="17"/>
  <c r="AA95" i="17"/>
  <c r="U95" i="17"/>
  <c r="O95" i="17"/>
  <c r="I95" i="17"/>
  <c r="AM96" i="17"/>
  <c r="AG96" i="17"/>
  <c r="AA96" i="17"/>
  <c r="U96" i="17"/>
  <c r="O96" i="17"/>
  <c r="I96" i="17"/>
  <c r="AM97" i="17"/>
  <c r="AG97" i="17"/>
  <c r="AA97" i="17"/>
  <c r="U97" i="17"/>
  <c r="O97" i="17"/>
  <c r="I97" i="17"/>
  <c r="AM98" i="17"/>
  <c r="AG98" i="17"/>
  <c r="AA98" i="17"/>
  <c r="U98" i="17"/>
  <c r="O98" i="17"/>
  <c r="I98" i="17"/>
  <c r="AM99" i="17"/>
  <c r="AG99" i="17"/>
  <c r="AA99" i="17"/>
  <c r="U99" i="17"/>
  <c r="O99" i="17"/>
  <c r="I99" i="17"/>
  <c r="AM100" i="17"/>
  <c r="AG100" i="17"/>
  <c r="AA100" i="17"/>
  <c r="U100" i="17"/>
  <c r="O100" i="17"/>
  <c r="I100" i="17"/>
  <c r="AM101" i="17"/>
  <c r="AG101" i="17"/>
  <c r="AA101" i="17"/>
  <c r="U101" i="17"/>
  <c r="O101" i="17"/>
  <c r="I101" i="17"/>
  <c r="AM102" i="17"/>
  <c r="AG102" i="17"/>
  <c r="AA102" i="17"/>
  <c r="U102" i="17"/>
  <c r="O102" i="17"/>
  <c r="I102" i="17"/>
  <c r="AM103" i="17"/>
  <c r="AG103" i="17"/>
  <c r="AA103" i="17"/>
  <c r="U103" i="17"/>
  <c r="O103" i="17"/>
  <c r="I103" i="17"/>
  <c r="AM104" i="17"/>
  <c r="AG104" i="17"/>
  <c r="AA104" i="17"/>
  <c r="U104" i="17"/>
  <c r="O104" i="17"/>
  <c r="I104" i="17"/>
  <c r="AM105" i="17"/>
  <c r="AG105" i="17"/>
  <c r="AA105" i="17"/>
  <c r="U105" i="17"/>
  <c r="O105" i="17"/>
  <c r="I105" i="17"/>
  <c r="AM106" i="17"/>
  <c r="AG106" i="17"/>
  <c r="AA106" i="17"/>
  <c r="U106" i="17"/>
  <c r="O106" i="17"/>
  <c r="I106" i="17"/>
  <c r="AM107" i="17"/>
  <c r="AG107" i="17"/>
  <c r="AA107" i="17"/>
  <c r="U107" i="17"/>
  <c r="O107" i="17"/>
  <c r="I107" i="17"/>
  <c r="AM108" i="17"/>
  <c r="AG108" i="17"/>
  <c r="AA108" i="17"/>
  <c r="U108" i="17"/>
  <c r="O108" i="17"/>
  <c r="I108" i="17"/>
  <c r="AM109" i="17"/>
  <c r="AG109" i="17"/>
  <c r="AA109" i="17"/>
  <c r="U109" i="17"/>
  <c r="O109" i="17"/>
  <c r="I109" i="17"/>
  <c r="AM110" i="17"/>
  <c r="AG110" i="17"/>
  <c r="AA110" i="17"/>
  <c r="U110" i="17"/>
  <c r="O110" i="17"/>
  <c r="I110" i="17"/>
  <c r="AM111" i="17"/>
  <c r="AG111" i="17"/>
  <c r="AA111" i="17"/>
  <c r="U111" i="17"/>
  <c r="O111" i="17"/>
  <c r="I111" i="17"/>
  <c r="AM112" i="17"/>
  <c r="AG112" i="17"/>
  <c r="AA112" i="17"/>
  <c r="U112" i="17"/>
  <c r="O112" i="17"/>
  <c r="I112" i="17"/>
  <c r="AM113" i="17"/>
  <c r="AG113" i="17"/>
  <c r="AA113" i="17"/>
  <c r="U113" i="17"/>
  <c r="O113" i="17"/>
  <c r="I113" i="17"/>
  <c r="AM114" i="17"/>
  <c r="AG114" i="17"/>
  <c r="AA114" i="17"/>
  <c r="U114" i="17"/>
  <c r="O114" i="17"/>
  <c r="I114" i="17"/>
  <c r="AM115" i="17"/>
  <c r="AG115" i="17"/>
  <c r="AA115" i="17"/>
  <c r="U115" i="17"/>
  <c r="O115" i="17"/>
  <c r="I115" i="17"/>
  <c r="AM118" i="17"/>
  <c r="AG118" i="17"/>
  <c r="AA118" i="17"/>
  <c r="U118" i="17"/>
  <c r="O118" i="17"/>
  <c r="I118" i="17"/>
  <c r="AM119" i="17"/>
  <c r="AG119" i="17"/>
  <c r="AA119" i="17"/>
  <c r="U119" i="17"/>
  <c r="O119" i="17"/>
  <c r="I119" i="17"/>
  <c r="AM120" i="17"/>
  <c r="AG120" i="17"/>
  <c r="AA120" i="17"/>
  <c r="U120" i="17"/>
  <c r="O120" i="17"/>
  <c r="I120" i="17"/>
  <c r="AM121" i="17"/>
  <c r="AG121" i="17"/>
  <c r="AA121" i="17"/>
  <c r="U121" i="17"/>
  <c r="O121" i="17"/>
  <c r="I121" i="17"/>
  <c r="AM122" i="17"/>
  <c r="AG122" i="17"/>
  <c r="AA122" i="17"/>
  <c r="U122" i="17"/>
  <c r="O122" i="17"/>
  <c r="I122" i="17"/>
  <c r="AM123" i="17"/>
  <c r="AG123" i="17"/>
  <c r="AA123" i="17"/>
  <c r="U123" i="17"/>
  <c r="O123" i="17"/>
  <c r="I123" i="17"/>
  <c r="AM124" i="17"/>
  <c r="AG124" i="17"/>
  <c r="AA124" i="17"/>
  <c r="U124" i="17"/>
  <c r="O124" i="17"/>
  <c r="I124" i="17"/>
  <c r="AM125" i="17"/>
  <c r="AG125" i="17"/>
  <c r="AA125" i="17"/>
  <c r="U125" i="17"/>
  <c r="O125" i="17"/>
  <c r="I125" i="17"/>
  <c r="AM126" i="17"/>
  <c r="AG126" i="17"/>
  <c r="AA126" i="17"/>
  <c r="U126" i="17"/>
  <c r="O126" i="17"/>
  <c r="I126" i="17"/>
  <c r="AM127" i="17"/>
  <c r="AG127" i="17"/>
  <c r="AA127" i="17"/>
  <c r="U127" i="17"/>
  <c r="O127" i="17"/>
  <c r="I127" i="17"/>
  <c r="AM128" i="17"/>
  <c r="AG128" i="17"/>
  <c r="AA128" i="17"/>
  <c r="U128" i="17"/>
  <c r="O128" i="17"/>
  <c r="I128" i="17"/>
  <c r="AM129" i="17"/>
  <c r="AG129" i="17"/>
  <c r="AA129" i="17"/>
  <c r="U129" i="17"/>
  <c r="O129" i="17"/>
  <c r="I129" i="17"/>
  <c r="AM130" i="17"/>
  <c r="AG130" i="17"/>
  <c r="AA130" i="17"/>
  <c r="U130" i="17"/>
  <c r="O130" i="17"/>
  <c r="I130" i="17"/>
  <c r="AM5" i="17"/>
  <c r="AG5" i="17"/>
  <c r="AA5" i="17"/>
  <c r="U5" i="17"/>
  <c r="O5" i="17"/>
  <c r="I5" i="17"/>
  <c r="AM6" i="17"/>
  <c r="AG6" i="17"/>
  <c r="AA6" i="17"/>
  <c r="U6" i="17"/>
  <c r="O6" i="17"/>
  <c r="I6" i="17"/>
  <c r="AM7" i="17"/>
  <c r="AN7" i="17" s="1"/>
  <c r="AP7" i="17" s="1"/>
  <c r="AG7" i="17"/>
  <c r="AA7" i="17"/>
  <c r="U7" i="17"/>
  <c r="O7" i="17"/>
  <c r="I7" i="17"/>
  <c r="AM8" i="17"/>
  <c r="AG8" i="17"/>
  <c r="AA8" i="17"/>
  <c r="U8" i="17"/>
  <c r="O8" i="17"/>
  <c r="I8" i="17"/>
  <c r="AM9" i="17"/>
  <c r="AG9" i="17"/>
  <c r="AA9" i="17"/>
  <c r="U9" i="17"/>
  <c r="O9" i="17"/>
  <c r="I9" i="17"/>
  <c r="AM10" i="17"/>
  <c r="AG10" i="17"/>
  <c r="AA10" i="17"/>
  <c r="U10" i="17"/>
  <c r="O10" i="17"/>
  <c r="I10" i="17"/>
  <c r="AM11" i="17"/>
  <c r="AG11" i="17"/>
  <c r="AA11" i="17"/>
  <c r="U11" i="17"/>
  <c r="O11" i="17"/>
  <c r="I11" i="17"/>
  <c r="AM12" i="17"/>
  <c r="AG12" i="17"/>
  <c r="AA12" i="17"/>
  <c r="U12" i="17"/>
  <c r="O12" i="17"/>
  <c r="I12" i="17"/>
  <c r="AM13" i="17"/>
  <c r="AG13" i="17"/>
  <c r="AA13" i="17"/>
  <c r="U13" i="17"/>
  <c r="O13" i="17"/>
  <c r="I13" i="17"/>
  <c r="AM14" i="17"/>
  <c r="AG14" i="17"/>
  <c r="AA14" i="17"/>
  <c r="U14" i="17"/>
  <c r="O14" i="17"/>
  <c r="I14" i="17"/>
  <c r="AM15" i="17"/>
  <c r="AG15" i="17"/>
  <c r="AA15" i="17"/>
  <c r="U15" i="17"/>
  <c r="U17" i="17" s="1"/>
  <c r="C154" i="31" s="1"/>
  <c r="O15" i="17"/>
  <c r="I15" i="17"/>
  <c r="AM16" i="17"/>
  <c r="AG16" i="17"/>
  <c r="AA16" i="17"/>
  <c r="U16" i="17"/>
  <c r="O16" i="17"/>
  <c r="I16" i="17"/>
  <c r="G86" i="19"/>
  <c r="AJ86" i="19" s="1"/>
  <c r="AL86" i="19" s="1"/>
  <c r="W86" i="19"/>
  <c r="Q86" i="19"/>
  <c r="Q59" i="19"/>
  <c r="AJ59" i="19" s="1"/>
  <c r="AL59" i="19" s="1"/>
  <c r="W59" i="19"/>
  <c r="G59" i="19"/>
  <c r="W19" i="19"/>
  <c r="AJ19" i="19" s="1"/>
  <c r="AL19" i="19" s="1"/>
  <c r="Q19" i="19"/>
  <c r="G19" i="19"/>
  <c r="W20" i="19"/>
  <c r="AJ20" i="19" s="1"/>
  <c r="AL20" i="19" s="1"/>
  <c r="Q20" i="19"/>
  <c r="G20" i="19"/>
  <c r="W21" i="19"/>
  <c r="AJ21" i="19" s="1"/>
  <c r="AL21" i="19" s="1"/>
  <c r="Q21" i="19"/>
  <c r="G21" i="19"/>
  <c r="W22" i="19"/>
  <c r="AJ22" i="19" s="1"/>
  <c r="AL22" i="19" s="1"/>
  <c r="Q22" i="19"/>
  <c r="G22" i="19"/>
  <c r="W23" i="19"/>
  <c r="AJ23" i="19" s="1"/>
  <c r="AL23" i="19" s="1"/>
  <c r="Q23" i="19"/>
  <c r="G23" i="19"/>
  <c r="W24" i="19"/>
  <c r="AJ24" i="19" s="1"/>
  <c r="AL24" i="19" s="1"/>
  <c r="Q24" i="19"/>
  <c r="G24" i="19"/>
  <c r="W25" i="19"/>
  <c r="Q25" i="19"/>
  <c r="G25" i="19"/>
  <c r="W26" i="19"/>
  <c r="AJ26" i="19" s="1"/>
  <c r="AL26" i="19" s="1"/>
  <c r="Q26" i="19"/>
  <c r="G26" i="19"/>
  <c r="W27" i="19"/>
  <c r="AJ27" i="19" s="1"/>
  <c r="AL27" i="19" s="1"/>
  <c r="Q27" i="19"/>
  <c r="G27" i="19"/>
  <c r="W28" i="19"/>
  <c r="AJ28" i="19" s="1"/>
  <c r="AL28" i="19" s="1"/>
  <c r="Q28" i="19"/>
  <c r="G28" i="19"/>
  <c r="W29" i="19"/>
  <c r="Q29" i="19"/>
  <c r="G29" i="19"/>
  <c r="W30" i="19"/>
  <c r="Q30" i="19"/>
  <c r="G30" i="19"/>
  <c r="W31" i="19"/>
  <c r="Q31" i="19"/>
  <c r="G31" i="19"/>
  <c r="W32" i="19"/>
  <c r="Q32" i="19"/>
  <c r="G32" i="19"/>
  <c r="W33" i="19"/>
  <c r="Q33" i="19"/>
  <c r="AJ33" i="19" s="1"/>
  <c r="AL33" i="19" s="1"/>
  <c r="G33" i="19"/>
  <c r="W34" i="19"/>
  <c r="Q34" i="19"/>
  <c r="AJ34" i="19" s="1"/>
  <c r="AL34" i="19" s="1"/>
  <c r="G34" i="19"/>
  <c r="W35" i="19"/>
  <c r="Q35" i="19"/>
  <c r="AJ35" i="19" s="1"/>
  <c r="AL35" i="19" s="1"/>
  <c r="G35" i="19"/>
  <c r="W36" i="19"/>
  <c r="Q36" i="19"/>
  <c r="G36" i="19"/>
  <c r="W37" i="19"/>
  <c r="Q37" i="19"/>
  <c r="G37" i="19"/>
  <c r="AJ37" i="19" s="1"/>
  <c r="AL37" i="19" s="1"/>
  <c r="W38" i="19"/>
  <c r="Q38" i="19"/>
  <c r="G38" i="19"/>
  <c r="AJ38" i="19" s="1"/>
  <c r="AL38" i="19" s="1"/>
  <c r="W39" i="19"/>
  <c r="Q39" i="19"/>
  <c r="G39" i="19"/>
  <c r="W40" i="19"/>
  <c r="AJ40" i="19" s="1"/>
  <c r="AL40" i="19" s="1"/>
  <c r="Q40" i="19"/>
  <c r="G40" i="19"/>
  <c r="W41" i="19"/>
  <c r="AJ41" i="19" s="1"/>
  <c r="AL41" i="19" s="1"/>
  <c r="Q41" i="19"/>
  <c r="G41" i="19"/>
  <c r="W42" i="19"/>
  <c r="Q42" i="19"/>
  <c r="G42" i="19"/>
  <c r="W43" i="19"/>
  <c r="Q43" i="19"/>
  <c r="G43" i="19"/>
  <c r="W44" i="19"/>
  <c r="Q44" i="19"/>
  <c r="G44" i="19"/>
  <c r="W45" i="19"/>
  <c r="AJ45" i="19" s="1"/>
  <c r="AL45" i="19" s="1"/>
  <c r="Q45" i="19"/>
  <c r="G45" i="19"/>
  <c r="W46" i="19"/>
  <c r="Q46" i="19"/>
  <c r="G46" i="19"/>
  <c r="W47" i="19"/>
  <c r="Q47" i="19"/>
  <c r="G47" i="19"/>
  <c r="W48" i="19"/>
  <c r="Q48" i="19"/>
  <c r="G48" i="19"/>
  <c r="W49" i="19"/>
  <c r="Q49" i="19"/>
  <c r="G49" i="19"/>
  <c r="W50" i="19"/>
  <c r="AJ50" i="19" s="1"/>
  <c r="AL50" i="19" s="1"/>
  <c r="Q50" i="19"/>
  <c r="G50" i="19"/>
  <c r="W51" i="19"/>
  <c r="Q51" i="19"/>
  <c r="G51" i="19"/>
  <c r="W52" i="19"/>
  <c r="Q52" i="19"/>
  <c r="G52" i="19"/>
  <c r="W53" i="19"/>
  <c r="Q53" i="19"/>
  <c r="G53" i="19"/>
  <c r="AJ53" i="19"/>
  <c r="AL53" i="19" s="1"/>
  <c r="W54" i="19"/>
  <c r="Q54" i="19"/>
  <c r="G54" i="19"/>
  <c r="AJ54" i="19"/>
  <c r="AL54" i="19" s="1"/>
  <c r="W55" i="19"/>
  <c r="Q55" i="19"/>
  <c r="G55" i="19"/>
  <c r="AJ55" i="19"/>
  <c r="AL55" i="19" s="1"/>
  <c r="W56" i="19"/>
  <c r="Q56" i="19"/>
  <c r="G56" i="19"/>
  <c r="W57" i="19"/>
  <c r="Q57" i="19"/>
  <c r="G57" i="19"/>
  <c r="W58" i="19"/>
  <c r="Q58" i="19"/>
  <c r="AJ58" i="19" s="1"/>
  <c r="AL58" i="19" s="1"/>
  <c r="G58" i="19"/>
  <c r="W60" i="19"/>
  <c r="Q60" i="19"/>
  <c r="G60" i="19"/>
  <c r="W61" i="19"/>
  <c r="Q61" i="19"/>
  <c r="G61" i="19"/>
  <c r="W62" i="19"/>
  <c r="Q62" i="19"/>
  <c r="G62" i="19"/>
  <c r="W63" i="19"/>
  <c r="Q63" i="19"/>
  <c r="G63" i="19"/>
  <c r="AJ63" i="19" s="1"/>
  <c r="AL63" i="19" s="1"/>
  <c r="W64" i="19"/>
  <c r="Q64" i="19"/>
  <c r="G64" i="19"/>
  <c r="AJ64" i="19"/>
  <c r="AL64" i="19" s="1"/>
  <c r="W65" i="19"/>
  <c r="Q65" i="19"/>
  <c r="G65" i="19"/>
  <c r="AJ65" i="19"/>
  <c r="AL65" i="19" s="1"/>
  <c r="W66" i="19"/>
  <c r="AJ66" i="19" s="1"/>
  <c r="AL66" i="19" s="1"/>
  <c r="Q66" i="19"/>
  <c r="G66" i="19"/>
  <c r="W67" i="19"/>
  <c r="AJ67" i="19" s="1"/>
  <c r="AL67" i="19" s="1"/>
  <c r="Q67" i="19"/>
  <c r="G67" i="19"/>
  <c r="W68" i="19"/>
  <c r="AJ68" i="19" s="1"/>
  <c r="AL68" i="19" s="1"/>
  <c r="Q68" i="19"/>
  <c r="G68" i="19"/>
  <c r="W69" i="19"/>
  <c r="Q69" i="19"/>
  <c r="AJ69" i="19" s="1"/>
  <c r="AL69" i="19" s="1"/>
  <c r="G69" i="19"/>
  <c r="W70" i="19"/>
  <c r="Q70" i="19"/>
  <c r="G70" i="19"/>
  <c r="W71" i="19"/>
  <c r="Q71" i="19"/>
  <c r="G71" i="19"/>
  <c r="AJ71" i="19"/>
  <c r="AL71" i="19" s="1"/>
  <c r="W72" i="19"/>
  <c r="Q72" i="19"/>
  <c r="G72" i="19"/>
  <c r="AJ72" i="19" s="1"/>
  <c r="AL72" i="19" s="1"/>
  <c r="W73" i="19"/>
  <c r="AJ73" i="19" s="1"/>
  <c r="AL73" i="19" s="1"/>
  <c r="Q73" i="19"/>
  <c r="G73" i="19"/>
  <c r="W74" i="19"/>
  <c r="AJ74" i="19" s="1"/>
  <c r="AL74" i="19" s="1"/>
  <c r="Q74" i="19"/>
  <c r="G74" i="19"/>
  <c r="W75" i="19"/>
  <c r="Q75" i="19"/>
  <c r="G75" i="19"/>
  <c r="W76" i="19"/>
  <c r="Q76" i="19"/>
  <c r="G76" i="19"/>
  <c r="W77" i="19"/>
  <c r="Q77" i="19"/>
  <c r="G77" i="19"/>
  <c r="W78" i="19"/>
  <c r="Q78" i="19"/>
  <c r="G78" i="19"/>
  <c r="W79" i="19"/>
  <c r="Q79" i="19"/>
  <c r="G79" i="19"/>
  <c r="AJ79" i="19" s="1"/>
  <c r="AL79" i="19" s="1"/>
  <c r="W80" i="19"/>
  <c r="Q80" i="19"/>
  <c r="G80" i="19"/>
  <c r="W81" i="19"/>
  <c r="Q81" i="19"/>
  <c r="G81" i="19"/>
  <c r="AJ81" i="19"/>
  <c r="AL81" i="19" s="1"/>
  <c r="W82" i="19"/>
  <c r="AJ82" i="19" s="1"/>
  <c r="AL82" i="19" s="1"/>
  <c r="Q82" i="19"/>
  <c r="G82" i="19"/>
  <c r="W83" i="19"/>
  <c r="Q83" i="19"/>
  <c r="G83" i="19"/>
  <c r="W84" i="19"/>
  <c r="Q84" i="19"/>
  <c r="AJ84" i="19" s="1"/>
  <c r="AL84" i="19" s="1"/>
  <c r="G84" i="19"/>
  <c r="W85" i="19"/>
  <c r="Q85" i="19"/>
  <c r="AJ85" i="19" s="1"/>
  <c r="AL85" i="19" s="1"/>
  <c r="G85" i="19"/>
  <c r="W87" i="19"/>
  <c r="Q87" i="19"/>
  <c r="G87" i="19"/>
  <c r="AJ87" i="19" s="1"/>
  <c r="AL87" i="19" s="1"/>
  <c r="W88" i="19"/>
  <c r="Q88" i="19"/>
  <c r="G88" i="19"/>
  <c r="W89" i="19"/>
  <c r="AJ89" i="19" s="1"/>
  <c r="AL89" i="19" s="1"/>
  <c r="Q89" i="19"/>
  <c r="G89" i="19"/>
  <c r="W90" i="19"/>
  <c r="Q90" i="19"/>
  <c r="G90" i="19"/>
  <c r="W91" i="19"/>
  <c r="Q91" i="19"/>
  <c r="G91" i="19"/>
  <c r="W92" i="19"/>
  <c r="Q92" i="19"/>
  <c r="G92" i="19"/>
  <c r="AJ92" i="19"/>
  <c r="AL92" i="19" s="1"/>
  <c r="W93" i="19"/>
  <c r="Q93" i="19"/>
  <c r="G93" i="19"/>
  <c r="W94" i="19"/>
  <c r="AJ94" i="19" s="1"/>
  <c r="AL94" i="19" s="1"/>
  <c r="Q94" i="19"/>
  <c r="G94" i="19"/>
  <c r="W95" i="19"/>
  <c r="AJ95" i="19" s="1"/>
  <c r="AL95" i="19" s="1"/>
  <c r="Q95" i="19"/>
  <c r="G95" i="19"/>
  <c r="W96" i="19"/>
  <c r="Q96" i="19"/>
  <c r="G96" i="19"/>
  <c r="W97" i="19"/>
  <c r="Q97" i="19"/>
  <c r="G97" i="19"/>
  <c r="W98" i="19"/>
  <c r="Q98" i="19"/>
  <c r="G98" i="19"/>
  <c r="AJ98" i="19" s="1"/>
  <c r="AL98" i="19" s="1"/>
  <c r="W99" i="19"/>
  <c r="Q99" i="19"/>
  <c r="G99" i="19"/>
  <c r="AJ99" i="19"/>
  <c r="AL99" i="19" s="1"/>
  <c r="W100" i="19"/>
  <c r="Q100" i="19"/>
  <c r="G100" i="19"/>
  <c r="AJ100" i="19"/>
  <c r="AL100" i="19" s="1"/>
  <c r="W101" i="19"/>
  <c r="Q101" i="19"/>
  <c r="G101" i="19"/>
  <c r="AJ101" i="19"/>
  <c r="AL101" i="19" s="1"/>
  <c r="W102" i="19"/>
  <c r="Q102" i="19"/>
  <c r="G102" i="19"/>
  <c r="AJ102" i="19"/>
  <c r="AL102" i="19" s="1"/>
  <c r="W103" i="19"/>
  <c r="Q103" i="19"/>
  <c r="G103" i="19"/>
  <c r="W104" i="19"/>
  <c r="Q104" i="19"/>
  <c r="G104" i="19"/>
  <c r="W105" i="19"/>
  <c r="Q105" i="19"/>
  <c r="W106" i="19"/>
  <c r="Q106" i="19"/>
  <c r="AJ106" i="19" s="1"/>
  <c r="AL106" i="19" s="1"/>
  <c r="W107" i="19"/>
  <c r="AJ107" i="19" s="1"/>
  <c r="AL107" i="19" s="1"/>
  <c r="Q107" i="19"/>
  <c r="W108" i="19"/>
  <c r="AJ108" i="19" s="1"/>
  <c r="AL108" i="19" s="1"/>
  <c r="Q108" i="19"/>
  <c r="G108" i="19"/>
  <c r="W109" i="19"/>
  <c r="Q109" i="19"/>
  <c r="G109" i="19"/>
  <c r="W110" i="19"/>
  <c r="Q110" i="19"/>
  <c r="G110" i="19"/>
  <c r="W111" i="19"/>
  <c r="Q111" i="19"/>
  <c r="G111" i="19"/>
  <c r="W112" i="19"/>
  <c r="AJ112" i="19" s="1"/>
  <c r="AL112" i="19" s="1"/>
  <c r="Q112" i="19"/>
  <c r="G112" i="19"/>
  <c r="W113" i="19"/>
  <c r="Q113" i="19"/>
  <c r="G113" i="19"/>
  <c r="W114" i="19"/>
  <c r="Q114" i="19"/>
  <c r="G114" i="19"/>
  <c r="W115" i="19"/>
  <c r="Q115" i="19"/>
  <c r="G115" i="19"/>
  <c r="W118" i="19"/>
  <c r="Q118" i="19"/>
  <c r="G118" i="19"/>
  <c r="W119" i="19"/>
  <c r="Q119" i="19"/>
  <c r="G119" i="19"/>
  <c r="W120" i="19"/>
  <c r="Q120" i="19"/>
  <c r="G120" i="19"/>
  <c r="W121" i="19"/>
  <c r="Q121" i="19"/>
  <c r="G121" i="19"/>
  <c r="W122" i="19"/>
  <c r="AJ122" i="19" s="1"/>
  <c r="AL122" i="19" s="1"/>
  <c r="Q122" i="19"/>
  <c r="G122" i="19"/>
  <c r="W123" i="19"/>
  <c r="AJ123" i="19" s="1"/>
  <c r="AL123" i="19" s="1"/>
  <c r="Q123" i="19"/>
  <c r="G123" i="19"/>
  <c r="W124" i="19"/>
  <c r="Q124" i="19"/>
  <c r="G124" i="19"/>
  <c r="W125" i="19"/>
  <c r="Q125" i="19"/>
  <c r="G125" i="19"/>
  <c r="W126" i="19"/>
  <c r="Q126" i="19"/>
  <c r="G126" i="19"/>
  <c r="W127" i="19"/>
  <c r="Q127" i="19"/>
  <c r="G127" i="19"/>
  <c r="W128" i="19"/>
  <c r="Q128" i="19"/>
  <c r="G128" i="19"/>
  <c r="W129" i="19"/>
  <c r="AJ129" i="19" s="1"/>
  <c r="AL129" i="19" s="1"/>
  <c r="Q129" i="19"/>
  <c r="G129" i="19"/>
  <c r="W130" i="19"/>
  <c r="AJ130" i="19" s="1"/>
  <c r="AL130" i="19" s="1"/>
  <c r="Q130" i="19"/>
  <c r="G130" i="19"/>
  <c r="W5" i="19"/>
  <c r="Q5" i="19"/>
  <c r="AJ5" i="19" s="1"/>
  <c r="AL5" i="19" s="1"/>
  <c r="G5" i="19"/>
  <c r="W6" i="19"/>
  <c r="Q6" i="19"/>
  <c r="AJ6" i="19" s="1"/>
  <c r="AL6" i="19" s="1"/>
  <c r="G6" i="19"/>
  <c r="W7" i="19"/>
  <c r="Q7" i="19"/>
  <c r="G7" i="19"/>
  <c r="G17" i="19" s="1"/>
  <c r="C48" i="33" s="1"/>
  <c r="W8" i="19"/>
  <c r="Q8" i="19"/>
  <c r="G8" i="19"/>
  <c r="W9" i="19"/>
  <c r="Q9" i="19"/>
  <c r="AJ9" i="19" s="1"/>
  <c r="AL9" i="19" s="1"/>
  <c r="G9" i="19"/>
  <c r="W10" i="19"/>
  <c r="Q10" i="19"/>
  <c r="AJ10" i="19" s="1"/>
  <c r="AL10" i="19" s="1"/>
  <c r="G10" i="19"/>
  <c r="W11" i="19"/>
  <c r="Q11" i="19"/>
  <c r="G11" i="19"/>
  <c r="W12" i="19"/>
  <c r="Q12" i="19"/>
  <c r="G12" i="19"/>
  <c r="W13" i="19"/>
  <c r="Q13" i="19"/>
  <c r="AJ13" i="19" s="1"/>
  <c r="AL13" i="19" s="1"/>
  <c r="G13" i="19"/>
  <c r="W14" i="19"/>
  <c r="Q14" i="19"/>
  <c r="G14" i="19"/>
  <c r="W15" i="19"/>
  <c r="Q15" i="19"/>
  <c r="G15" i="19"/>
  <c r="AJ15" i="19" s="1"/>
  <c r="AL15" i="19" s="1"/>
  <c r="W16" i="19"/>
  <c r="Q16" i="19"/>
  <c r="G16" i="19"/>
  <c r="I44" i="5"/>
  <c r="AA44" i="5"/>
  <c r="U44" i="5"/>
  <c r="O44" i="5"/>
  <c r="I46" i="5"/>
  <c r="AA46" i="5"/>
  <c r="U46" i="5"/>
  <c r="O46" i="5"/>
  <c r="I47" i="5"/>
  <c r="AA47" i="5"/>
  <c r="U47" i="5"/>
  <c r="O47" i="5"/>
  <c r="I103" i="5"/>
  <c r="AA103" i="5"/>
  <c r="U103" i="5"/>
  <c r="O103" i="5"/>
  <c r="I85" i="5"/>
  <c r="AA85" i="5"/>
  <c r="U85" i="5"/>
  <c r="O85" i="5"/>
  <c r="AA19" i="5"/>
  <c r="U19" i="5"/>
  <c r="O19" i="5"/>
  <c r="I19" i="5"/>
  <c r="AA20" i="5"/>
  <c r="U20" i="5"/>
  <c r="O20" i="5"/>
  <c r="I20" i="5"/>
  <c r="AN20" i="5" s="1"/>
  <c r="AP20" i="5" s="1"/>
  <c r="AA21" i="5"/>
  <c r="U21" i="5"/>
  <c r="O21" i="5"/>
  <c r="AN21" i="5" s="1"/>
  <c r="AP21" i="5" s="1"/>
  <c r="I21" i="5"/>
  <c r="AA22" i="5"/>
  <c r="U22" i="5"/>
  <c r="O22" i="5"/>
  <c r="I22" i="5"/>
  <c r="AA23" i="5"/>
  <c r="U23" i="5"/>
  <c r="AN23" i="5" s="1"/>
  <c r="AP23" i="5" s="1"/>
  <c r="O23" i="5"/>
  <c r="I23" i="5"/>
  <c r="AA24" i="5"/>
  <c r="U24" i="5"/>
  <c r="O24" i="5"/>
  <c r="I24" i="5"/>
  <c r="AN24" i="5"/>
  <c r="AP24" i="5" s="1"/>
  <c r="AA25" i="5"/>
  <c r="U25" i="5"/>
  <c r="O25" i="5"/>
  <c r="I25" i="5"/>
  <c r="AA26" i="5"/>
  <c r="U26" i="5"/>
  <c r="O26" i="5"/>
  <c r="I26" i="5"/>
  <c r="AA27" i="5"/>
  <c r="U27" i="5"/>
  <c r="AN27" i="5" s="1"/>
  <c r="AP27" i="5" s="1"/>
  <c r="O27" i="5"/>
  <c r="I27" i="5"/>
  <c r="AA28" i="5"/>
  <c r="U28" i="5"/>
  <c r="O28" i="5"/>
  <c r="I28" i="5"/>
  <c r="AN28" i="5"/>
  <c r="AP28" i="5" s="1"/>
  <c r="AA29" i="5"/>
  <c r="U29" i="5"/>
  <c r="O29" i="5"/>
  <c r="I29" i="5"/>
  <c r="AN29" i="5" s="1"/>
  <c r="AP29" i="5" s="1"/>
  <c r="AA30" i="5"/>
  <c r="U30" i="5"/>
  <c r="O30" i="5"/>
  <c r="AN30" i="5" s="1"/>
  <c r="AP30" i="5" s="1"/>
  <c r="I30" i="5"/>
  <c r="AA31" i="5"/>
  <c r="U31" i="5"/>
  <c r="O31" i="5"/>
  <c r="I31" i="5"/>
  <c r="AA32" i="5"/>
  <c r="U32" i="5"/>
  <c r="O32" i="5"/>
  <c r="I32" i="5"/>
  <c r="AA33" i="5"/>
  <c r="U33" i="5"/>
  <c r="O33" i="5"/>
  <c r="I33" i="5"/>
  <c r="AA34" i="5"/>
  <c r="U34" i="5"/>
  <c r="AN34" i="5" s="1"/>
  <c r="AP34" i="5" s="1"/>
  <c r="O34" i="5"/>
  <c r="I34" i="5"/>
  <c r="AA35" i="5"/>
  <c r="U35" i="5"/>
  <c r="O35" i="5"/>
  <c r="I35" i="5"/>
  <c r="AN35" i="5"/>
  <c r="AP35" i="5" s="1"/>
  <c r="AA36" i="5"/>
  <c r="U36" i="5"/>
  <c r="O36" i="5"/>
  <c r="I36" i="5"/>
  <c r="AN36" i="5" s="1"/>
  <c r="AP36" i="5" s="1"/>
  <c r="AA37" i="5"/>
  <c r="U37" i="5"/>
  <c r="O37" i="5"/>
  <c r="I37" i="5"/>
  <c r="AN37" i="5" s="1"/>
  <c r="AP37" i="5" s="1"/>
  <c r="AA38" i="5"/>
  <c r="U38" i="5"/>
  <c r="O38" i="5"/>
  <c r="I38" i="5"/>
  <c r="AN38" i="5" s="1"/>
  <c r="AP38" i="5" s="1"/>
  <c r="AA39" i="5"/>
  <c r="U39" i="5"/>
  <c r="O39" i="5"/>
  <c r="I39" i="5"/>
  <c r="AA40" i="5"/>
  <c r="U40" i="5"/>
  <c r="O40" i="5"/>
  <c r="I40" i="5"/>
  <c r="AA41" i="5"/>
  <c r="AN41" i="5" s="1"/>
  <c r="AP41" i="5" s="1"/>
  <c r="U41" i="5"/>
  <c r="O41" i="5"/>
  <c r="I41" i="5"/>
  <c r="AA42" i="5"/>
  <c r="AN42" i="5" s="1"/>
  <c r="AP42" i="5" s="1"/>
  <c r="U42" i="5"/>
  <c r="O42" i="5"/>
  <c r="I42" i="5"/>
  <c r="AA43" i="5"/>
  <c r="U43" i="5"/>
  <c r="O43" i="5"/>
  <c r="I43" i="5"/>
  <c r="AA45" i="5"/>
  <c r="U45" i="5"/>
  <c r="O45" i="5"/>
  <c r="I45" i="5"/>
  <c r="AA48" i="5"/>
  <c r="U48" i="5"/>
  <c r="O48" i="5"/>
  <c r="I48" i="5"/>
  <c r="AA49" i="5"/>
  <c r="AN49" i="5" s="1"/>
  <c r="AP49" i="5" s="1"/>
  <c r="U49" i="5"/>
  <c r="O49" i="5"/>
  <c r="I49" i="5"/>
  <c r="AA50" i="5"/>
  <c r="U50" i="5"/>
  <c r="O50" i="5"/>
  <c r="I50" i="5"/>
  <c r="AA51" i="5"/>
  <c r="U51" i="5"/>
  <c r="O51" i="5"/>
  <c r="I51" i="5"/>
  <c r="AA52" i="5"/>
  <c r="AN52" i="5" s="1"/>
  <c r="AP52" i="5" s="1"/>
  <c r="U52" i="5"/>
  <c r="O52" i="5"/>
  <c r="I52" i="5"/>
  <c r="AA53" i="5"/>
  <c r="U53" i="5"/>
  <c r="O53" i="5"/>
  <c r="I53" i="5"/>
  <c r="AN53" i="5"/>
  <c r="AP53" i="5" s="1"/>
  <c r="AA54" i="5"/>
  <c r="U54" i="5"/>
  <c r="O54" i="5"/>
  <c r="I54" i="5"/>
  <c r="AA55" i="5"/>
  <c r="U55" i="5"/>
  <c r="O55" i="5"/>
  <c r="I55" i="5"/>
  <c r="AA56" i="5"/>
  <c r="U56" i="5"/>
  <c r="O56" i="5"/>
  <c r="I56" i="5"/>
  <c r="AA57" i="5"/>
  <c r="U57" i="5"/>
  <c r="O57" i="5"/>
  <c r="I57" i="5"/>
  <c r="AA58" i="5"/>
  <c r="U58" i="5"/>
  <c r="O58" i="5"/>
  <c r="I58" i="5"/>
  <c r="AN58" i="5" s="1"/>
  <c r="AP58" i="5" s="1"/>
  <c r="AA59" i="5"/>
  <c r="U59" i="5"/>
  <c r="O59" i="5"/>
  <c r="I59" i="5"/>
  <c r="AN59" i="5" s="1"/>
  <c r="AP59" i="5" s="1"/>
  <c r="AA60" i="5"/>
  <c r="U60" i="5"/>
  <c r="O60" i="5"/>
  <c r="I60" i="5"/>
  <c r="AN60" i="5" s="1"/>
  <c r="AP60" i="5" s="1"/>
  <c r="AA61" i="5"/>
  <c r="U61" i="5"/>
  <c r="O61" i="5"/>
  <c r="I61" i="5"/>
  <c r="AA62" i="5"/>
  <c r="U62" i="5"/>
  <c r="O62" i="5"/>
  <c r="I62" i="5"/>
  <c r="AA63" i="5"/>
  <c r="U63" i="5"/>
  <c r="AN63" i="5" s="1"/>
  <c r="AP63" i="5" s="1"/>
  <c r="O63" i="5"/>
  <c r="I63" i="5"/>
  <c r="AA64" i="5"/>
  <c r="U64" i="5"/>
  <c r="AN64" i="5" s="1"/>
  <c r="AP64" i="5" s="1"/>
  <c r="O64" i="5"/>
  <c r="I64" i="5"/>
  <c r="AA65" i="5"/>
  <c r="U65" i="5"/>
  <c r="AN65" i="5" s="1"/>
  <c r="AP65" i="5" s="1"/>
  <c r="O65" i="5"/>
  <c r="I65" i="5"/>
  <c r="AA66" i="5"/>
  <c r="AN66" i="5" s="1"/>
  <c r="AP66" i="5" s="1"/>
  <c r="U66" i="5"/>
  <c r="O66" i="5"/>
  <c r="I66" i="5"/>
  <c r="AA67" i="5"/>
  <c r="AN67" i="5" s="1"/>
  <c r="AP67" i="5" s="1"/>
  <c r="U67" i="5"/>
  <c r="O67" i="5"/>
  <c r="I67" i="5"/>
  <c r="AA68" i="5"/>
  <c r="AN68" i="5" s="1"/>
  <c r="AP68" i="5" s="1"/>
  <c r="U68" i="5"/>
  <c r="O68" i="5"/>
  <c r="I68" i="5"/>
  <c r="AA69" i="5"/>
  <c r="AN69" i="5" s="1"/>
  <c r="AP69" i="5" s="1"/>
  <c r="U69" i="5"/>
  <c r="O69" i="5"/>
  <c r="I69" i="5"/>
  <c r="AA70" i="5"/>
  <c r="U70" i="5"/>
  <c r="O70" i="5"/>
  <c r="I70" i="5"/>
  <c r="AA71" i="5"/>
  <c r="U71" i="5"/>
  <c r="O71" i="5"/>
  <c r="I71" i="5"/>
  <c r="AA72" i="5"/>
  <c r="U72" i="5"/>
  <c r="O72" i="5"/>
  <c r="I72" i="5"/>
  <c r="AN72" i="5"/>
  <c r="AP72" i="5" s="1"/>
  <c r="AA73" i="5"/>
  <c r="U73" i="5"/>
  <c r="O73" i="5"/>
  <c r="I73" i="5"/>
  <c r="AN73" i="5" s="1"/>
  <c r="AP73" i="5" s="1"/>
  <c r="AA74" i="5"/>
  <c r="U74" i="5"/>
  <c r="O74" i="5"/>
  <c r="I74" i="5"/>
  <c r="AA75" i="5"/>
  <c r="U75" i="5"/>
  <c r="O75" i="5"/>
  <c r="I75" i="5"/>
  <c r="AA76" i="5"/>
  <c r="U76" i="5"/>
  <c r="O76" i="5"/>
  <c r="AN76" i="5" s="1"/>
  <c r="AP76" i="5" s="1"/>
  <c r="I76" i="5"/>
  <c r="AA77" i="5"/>
  <c r="U77" i="5"/>
  <c r="O77" i="5"/>
  <c r="I77" i="5"/>
  <c r="AA78" i="5"/>
  <c r="U78" i="5"/>
  <c r="O78" i="5"/>
  <c r="I78" i="5"/>
  <c r="AA79" i="5"/>
  <c r="U79" i="5"/>
  <c r="O79" i="5"/>
  <c r="I79" i="5"/>
  <c r="AA80" i="5"/>
  <c r="U80" i="5"/>
  <c r="O80" i="5"/>
  <c r="I80" i="5"/>
  <c r="AA81" i="5"/>
  <c r="U81" i="5"/>
  <c r="AN81" i="5" s="1"/>
  <c r="AP81" i="5" s="1"/>
  <c r="O81" i="5"/>
  <c r="I81" i="5"/>
  <c r="AA82" i="5"/>
  <c r="U82" i="5"/>
  <c r="O82" i="5"/>
  <c r="I82" i="5"/>
  <c r="AN82" i="5"/>
  <c r="AP82" i="5" s="1"/>
  <c r="AA83" i="5"/>
  <c r="U83" i="5"/>
  <c r="O83" i="5"/>
  <c r="I83" i="5"/>
  <c r="AN83" i="5" s="1"/>
  <c r="AP83" i="5" s="1"/>
  <c r="AA84" i="5"/>
  <c r="U84" i="5"/>
  <c r="O84" i="5"/>
  <c r="I84" i="5"/>
  <c r="AA86" i="5"/>
  <c r="U86" i="5"/>
  <c r="O86" i="5"/>
  <c r="I86" i="5"/>
  <c r="AA87" i="5"/>
  <c r="U87" i="5"/>
  <c r="AN87" i="5" s="1"/>
  <c r="AP87" i="5" s="1"/>
  <c r="O87" i="5"/>
  <c r="I87" i="5"/>
  <c r="AA88" i="5"/>
  <c r="U88" i="5"/>
  <c r="O88" i="5"/>
  <c r="I88" i="5"/>
  <c r="AN88" i="5"/>
  <c r="AP88" i="5" s="1"/>
  <c r="AA89" i="5"/>
  <c r="U89" i="5"/>
  <c r="O89" i="5"/>
  <c r="I89" i="5"/>
  <c r="AN89" i="5" s="1"/>
  <c r="AP89" i="5" s="1"/>
  <c r="AA90" i="5"/>
  <c r="U90" i="5"/>
  <c r="AN90" i="5" s="1"/>
  <c r="AP90" i="5" s="1"/>
  <c r="O90" i="5"/>
  <c r="I90" i="5"/>
  <c r="AA91" i="5"/>
  <c r="U91" i="5"/>
  <c r="AN91" i="5" s="1"/>
  <c r="AP91" i="5" s="1"/>
  <c r="O91" i="5"/>
  <c r="I91" i="5"/>
  <c r="AA92" i="5"/>
  <c r="U92" i="5"/>
  <c r="O92" i="5"/>
  <c r="I92" i="5"/>
  <c r="AA93" i="5"/>
  <c r="U93" i="5"/>
  <c r="O93" i="5"/>
  <c r="I93" i="5"/>
  <c r="AN93" i="5"/>
  <c r="AP93" i="5" s="1"/>
  <c r="AA94" i="5"/>
  <c r="U94" i="5"/>
  <c r="O94" i="5"/>
  <c r="I94" i="5"/>
  <c r="AN94" i="5" s="1"/>
  <c r="AP94" i="5" s="1"/>
  <c r="AA95" i="5"/>
  <c r="U95" i="5"/>
  <c r="O95" i="5"/>
  <c r="I95" i="5"/>
  <c r="AA96" i="5"/>
  <c r="U96" i="5"/>
  <c r="AN96" i="5" s="1"/>
  <c r="AP96" i="5" s="1"/>
  <c r="O96" i="5"/>
  <c r="I96" i="5"/>
  <c r="AA97" i="5"/>
  <c r="U97" i="5"/>
  <c r="O97" i="5"/>
  <c r="I97" i="5"/>
  <c r="AN97" i="5"/>
  <c r="AP97" i="5" s="1"/>
  <c r="AA98" i="5"/>
  <c r="U98" i="5"/>
  <c r="O98" i="5"/>
  <c r="I98" i="5"/>
  <c r="AN98" i="5" s="1"/>
  <c r="AP98" i="5" s="1"/>
  <c r="AA99" i="5"/>
  <c r="U99" i="5"/>
  <c r="O99" i="5"/>
  <c r="I99" i="5"/>
  <c r="AA100" i="5"/>
  <c r="U100" i="5"/>
  <c r="AN100" i="5" s="1"/>
  <c r="AP100" i="5" s="1"/>
  <c r="O100" i="5"/>
  <c r="I100" i="5"/>
  <c r="AA101" i="5"/>
  <c r="U101" i="5"/>
  <c r="O101" i="5"/>
  <c r="I101" i="5"/>
  <c r="AN101" i="5"/>
  <c r="AP101" i="5" s="1"/>
  <c r="AA102" i="5"/>
  <c r="U102" i="5"/>
  <c r="O102" i="5"/>
  <c r="I102" i="5"/>
  <c r="AN102" i="5" s="1"/>
  <c r="AP102" i="5" s="1"/>
  <c r="AA104" i="5"/>
  <c r="U104" i="5"/>
  <c r="O104" i="5"/>
  <c r="I104" i="5"/>
  <c r="AA105" i="5"/>
  <c r="U105" i="5"/>
  <c r="O105" i="5"/>
  <c r="I105" i="5"/>
  <c r="AA106" i="5"/>
  <c r="U106" i="5"/>
  <c r="AN106" i="5" s="1"/>
  <c r="AP106" i="5" s="1"/>
  <c r="O106" i="5"/>
  <c r="I106" i="5"/>
  <c r="AA107" i="5"/>
  <c r="U107" i="5"/>
  <c r="O107" i="5"/>
  <c r="I107" i="5"/>
  <c r="AN107" i="5"/>
  <c r="AP107" i="5" s="1"/>
  <c r="AA108" i="5"/>
  <c r="U108" i="5"/>
  <c r="O108" i="5"/>
  <c r="I108" i="5"/>
  <c r="AN108" i="5" s="1"/>
  <c r="AP108" i="5" s="1"/>
  <c r="AA109" i="5"/>
  <c r="U109" i="5"/>
  <c r="AN109" i="5" s="1"/>
  <c r="AP109" i="5" s="1"/>
  <c r="O109" i="5"/>
  <c r="I109" i="5"/>
  <c r="AA110" i="5"/>
  <c r="U110" i="5"/>
  <c r="AN110" i="5" s="1"/>
  <c r="AP110" i="5" s="1"/>
  <c r="O110" i="5"/>
  <c r="I110" i="5"/>
  <c r="AA111" i="5"/>
  <c r="U111" i="5"/>
  <c r="O111" i="5"/>
  <c r="I111" i="5"/>
  <c r="AN111" i="5"/>
  <c r="AP111" i="5" s="1"/>
  <c r="AA112" i="5"/>
  <c r="U112" i="5"/>
  <c r="O112" i="5"/>
  <c r="I112" i="5"/>
  <c r="AN112" i="5" s="1"/>
  <c r="AP112" i="5" s="1"/>
  <c r="AA113" i="5"/>
  <c r="U113" i="5"/>
  <c r="O113" i="5"/>
  <c r="I113" i="5"/>
  <c r="AN113" i="5" s="1"/>
  <c r="AP113" i="5" s="1"/>
  <c r="AA114" i="5"/>
  <c r="U114" i="5"/>
  <c r="O114" i="5"/>
  <c r="AN114" i="5" s="1"/>
  <c r="AP114" i="5" s="1"/>
  <c r="I114" i="5"/>
  <c r="AA115" i="5"/>
  <c r="U115" i="5"/>
  <c r="AN115" i="5" s="1"/>
  <c r="AP115" i="5" s="1"/>
  <c r="O115" i="5"/>
  <c r="I115" i="5"/>
  <c r="AA118" i="5"/>
  <c r="AA131" i="5" s="1"/>
  <c r="C152" i="35" s="1"/>
  <c r="U118" i="5"/>
  <c r="O118" i="5"/>
  <c r="I118" i="5"/>
  <c r="AA119" i="5"/>
  <c r="U119" i="5"/>
  <c r="O119" i="5"/>
  <c r="I119" i="5"/>
  <c r="AN119" i="5"/>
  <c r="AP119" i="5" s="1"/>
  <c r="AA120" i="5"/>
  <c r="U120" i="5"/>
  <c r="O120" i="5"/>
  <c r="I120" i="5"/>
  <c r="AN120" i="5" s="1"/>
  <c r="AP120" i="5" s="1"/>
  <c r="AA121" i="5"/>
  <c r="U121" i="5"/>
  <c r="O121" i="5"/>
  <c r="I121" i="5"/>
  <c r="AA122" i="5"/>
  <c r="U122" i="5"/>
  <c r="O122" i="5"/>
  <c r="AN122" i="5" s="1"/>
  <c r="AP122" i="5" s="1"/>
  <c r="I122" i="5"/>
  <c r="AA123" i="5"/>
  <c r="U123" i="5"/>
  <c r="AN123" i="5" s="1"/>
  <c r="AP123" i="5" s="1"/>
  <c r="O123" i="5"/>
  <c r="I123" i="5"/>
  <c r="AA124" i="5"/>
  <c r="U124" i="5"/>
  <c r="O124" i="5"/>
  <c r="I124" i="5"/>
  <c r="AA125" i="5"/>
  <c r="U125" i="5"/>
  <c r="O125" i="5"/>
  <c r="I125" i="5"/>
  <c r="AA126" i="5"/>
  <c r="U126" i="5"/>
  <c r="O126" i="5"/>
  <c r="I126" i="5"/>
  <c r="AN126" i="5"/>
  <c r="AP126" i="5" s="1"/>
  <c r="AA127" i="5"/>
  <c r="U127" i="5"/>
  <c r="O127" i="5"/>
  <c r="I127" i="5"/>
  <c r="AN127" i="5" s="1"/>
  <c r="AP127" i="5" s="1"/>
  <c r="AA128" i="5"/>
  <c r="U128" i="5"/>
  <c r="O128" i="5"/>
  <c r="AN128" i="5" s="1"/>
  <c r="AP128" i="5" s="1"/>
  <c r="I128" i="5"/>
  <c r="AA129" i="5"/>
  <c r="U129" i="5"/>
  <c r="AN129" i="5" s="1"/>
  <c r="AP129" i="5" s="1"/>
  <c r="O129" i="5"/>
  <c r="I129" i="5"/>
  <c r="AA130" i="5"/>
  <c r="U130" i="5"/>
  <c r="O130" i="5"/>
  <c r="I130" i="5"/>
  <c r="AN130" i="5"/>
  <c r="AP130" i="5" s="1"/>
  <c r="AA5" i="5"/>
  <c r="U5" i="5"/>
  <c r="O5" i="5"/>
  <c r="I5" i="5"/>
  <c r="AN5" i="5" s="1"/>
  <c r="AP5" i="5" s="1"/>
  <c r="AA6" i="5"/>
  <c r="U6" i="5"/>
  <c r="O6" i="5"/>
  <c r="I6" i="5"/>
  <c r="AN6" i="5" s="1"/>
  <c r="AP6" i="5" s="1"/>
  <c r="AA7" i="5"/>
  <c r="U7" i="5"/>
  <c r="O7" i="5"/>
  <c r="AN7" i="5" s="1"/>
  <c r="AP7" i="5" s="1"/>
  <c r="I7" i="5"/>
  <c r="AA8" i="5"/>
  <c r="U8" i="5"/>
  <c r="AN8" i="5" s="1"/>
  <c r="AP8" i="5" s="1"/>
  <c r="O8" i="5"/>
  <c r="I8" i="5"/>
  <c r="AA9" i="5"/>
  <c r="U9" i="5"/>
  <c r="O9" i="5"/>
  <c r="I9" i="5"/>
  <c r="AN9" i="5"/>
  <c r="AP9" i="5" s="1"/>
  <c r="AA10" i="5"/>
  <c r="U10" i="5"/>
  <c r="O10" i="5"/>
  <c r="I10" i="5"/>
  <c r="AN10" i="5" s="1"/>
  <c r="AP10" i="5" s="1"/>
  <c r="AA11" i="5"/>
  <c r="U11" i="5"/>
  <c r="O11" i="5"/>
  <c r="AN11" i="5" s="1"/>
  <c r="AP11" i="5" s="1"/>
  <c r="I11" i="5"/>
  <c r="AA12" i="5"/>
  <c r="U12" i="5"/>
  <c r="AN12" i="5" s="1"/>
  <c r="AP12" i="5" s="1"/>
  <c r="O12" i="5"/>
  <c r="I12" i="5"/>
  <c r="AA13" i="5"/>
  <c r="AA17" i="5" s="1"/>
  <c r="C149" i="35" s="1"/>
  <c r="D149" i="35" s="1"/>
  <c r="E149" i="35" s="1"/>
  <c r="U13" i="5"/>
  <c r="O13" i="5"/>
  <c r="I13" i="5"/>
  <c r="AA14" i="5"/>
  <c r="U14" i="5"/>
  <c r="O14" i="5"/>
  <c r="I14" i="5"/>
  <c r="AN14" i="5"/>
  <c r="AP14" i="5" s="1"/>
  <c r="AA15" i="5"/>
  <c r="U15" i="5"/>
  <c r="O15" i="5"/>
  <c r="I15" i="5"/>
  <c r="AA16" i="5"/>
  <c r="U16" i="5"/>
  <c r="O16" i="5"/>
  <c r="I16" i="5"/>
  <c r="I17" i="5" s="1"/>
  <c r="C51" i="35" s="1"/>
  <c r="D51" i="35" s="1"/>
  <c r="E51" i="35" s="1"/>
  <c r="I27" i="7"/>
  <c r="AB27" i="7"/>
  <c r="V27" i="7"/>
  <c r="O27" i="7"/>
  <c r="AC27" i="7" s="1"/>
  <c r="AE27" i="7" s="1"/>
  <c r="I88" i="7"/>
  <c r="AB88" i="7"/>
  <c r="V88" i="7"/>
  <c r="AC88" i="7" s="1"/>
  <c r="AE88" i="7" s="1"/>
  <c r="O88" i="7"/>
  <c r="I112" i="7"/>
  <c r="AB112" i="7"/>
  <c r="AC112" i="7" s="1"/>
  <c r="AE112" i="7" s="1"/>
  <c r="O112" i="7"/>
  <c r="I116" i="7"/>
  <c r="AB116" i="7"/>
  <c r="V116" i="7"/>
  <c r="AC116" i="7" s="1"/>
  <c r="AE116" i="7" s="1"/>
  <c r="O116" i="7"/>
  <c r="I87" i="7"/>
  <c r="AB87" i="7"/>
  <c r="V87" i="7"/>
  <c r="AC87" i="7" s="1"/>
  <c r="AE87" i="7" s="1"/>
  <c r="O87" i="7"/>
  <c r="AB19" i="7"/>
  <c r="V19" i="7"/>
  <c r="AC19" i="7" s="1"/>
  <c r="AE19" i="7" s="1"/>
  <c r="O19" i="7"/>
  <c r="I19" i="7"/>
  <c r="AB20" i="7"/>
  <c r="V20" i="7"/>
  <c r="O20" i="7"/>
  <c r="I20" i="7"/>
  <c r="AC20" i="7"/>
  <c r="AE20" i="7" s="1"/>
  <c r="AB21" i="7"/>
  <c r="V21" i="7"/>
  <c r="O21" i="7"/>
  <c r="I21" i="7"/>
  <c r="AC21" i="7" s="1"/>
  <c r="AE21" i="7" s="1"/>
  <c r="AB22" i="7"/>
  <c r="V22" i="7"/>
  <c r="O22" i="7"/>
  <c r="I22" i="7"/>
  <c r="AB23" i="7"/>
  <c r="V23" i="7"/>
  <c r="O23" i="7"/>
  <c r="AC23" i="7" s="1"/>
  <c r="AE23" i="7" s="1"/>
  <c r="I23" i="7"/>
  <c r="AB24" i="7"/>
  <c r="V24" i="7"/>
  <c r="O24" i="7"/>
  <c r="I24" i="7"/>
  <c r="AB25" i="7"/>
  <c r="V25" i="7"/>
  <c r="O25" i="7"/>
  <c r="I25" i="7"/>
  <c r="AB26" i="7"/>
  <c r="V26" i="7"/>
  <c r="O26" i="7"/>
  <c r="I26" i="7"/>
  <c r="AB28" i="7"/>
  <c r="V28" i="7"/>
  <c r="O28" i="7"/>
  <c r="AC28" i="7" s="1"/>
  <c r="AE28" i="7" s="1"/>
  <c r="I28" i="7"/>
  <c r="AB29" i="7"/>
  <c r="V29" i="7"/>
  <c r="AC29" i="7" s="1"/>
  <c r="AE29" i="7" s="1"/>
  <c r="O29" i="7"/>
  <c r="I29" i="7"/>
  <c r="AB30" i="7"/>
  <c r="V30" i="7"/>
  <c r="O30" i="7"/>
  <c r="I30" i="7"/>
  <c r="AC30" i="7"/>
  <c r="AE30" i="7" s="1"/>
  <c r="AB31" i="7"/>
  <c r="V31" i="7"/>
  <c r="O31" i="7"/>
  <c r="I31" i="7"/>
  <c r="AC31" i="7" s="1"/>
  <c r="AE31" i="7" s="1"/>
  <c r="AB32" i="7"/>
  <c r="V32" i="7"/>
  <c r="O32" i="7"/>
  <c r="I32" i="7"/>
  <c r="AC32" i="7" s="1"/>
  <c r="AE32" i="7" s="1"/>
  <c r="AB33" i="7"/>
  <c r="V33" i="7"/>
  <c r="O33" i="7"/>
  <c r="I33" i="7"/>
  <c r="AB34" i="7"/>
  <c r="V34" i="7"/>
  <c r="AC34" i="7" s="1"/>
  <c r="AE34" i="7" s="1"/>
  <c r="O34" i="7"/>
  <c r="I34" i="7"/>
  <c r="AB35" i="7"/>
  <c r="V35" i="7"/>
  <c r="O35" i="7"/>
  <c r="AC35" i="7" s="1"/>
  <c r="AE35" i="7" s="1"/>
  <c r="I35" i="7"/>
  <c r="AB36" i="7"/>
  <c r="V36" i="7"/>
  <c r="AC36" i="7" s="1"/>
  <c r="AE36" i="7" s="1"/>
  <c r="O36" i="7"/>
  <c r="I36" i="7"/>
  <c r="AB37" i="7"/>
  <c r="V37" i="7"/>
  <c r="O37" i="7"/>
  <c r="I37" i="7"/>
  <c r="AB38" i="7"/>
  <c r="V38" i="7"/>
  <c r="O38" i="7"/>
  <c r="I38" i="7"/>
  <c r="AB39" i="7"/>
  <c r="V39" i="7"/>
  <c r="O39" i="7"/>
  <c r="I39" i="7"/>
  <c r="AB40" i="7"/>
  <c r="V40" i="7"/>
  <c r="O40" i="7"/>
  <c r="I40" i="7"/>
  <c r="AB41" i="7"/>
  <c r="V41" i="7"/>
  <c r="O41" i="7"/>
  <c r="I41" i="7"/>
  <c r="AB42" i="7"/>
  <c r="V42" i="7"/>
  <c r="O42" i="7"/>
  <c r="I42" i="7"/>
  <c r="AC42" i="7"/>
  <c r="AE42" i="7" s="1"/>
  <c r="AB43" i="7"/>
  <c r="V43" i="7"/>
  <c r="AC43" i="7" s="1"/>
  <c r="AE43" i="7" s="1"/>
  <c r="O43" i="7"/>
  <c r="I43" i="7"/>
  <c r="AB44" i="7"/>
  <c r="V44" i="7"/>
  <c r="O44" i="7"/>
  <c r="I44" i="7"/>
  <c r="AB45" i="7"/>
  <c r="V45" i="7"/>
  <c r="O45" i="7"/>
  <c r="I45" i="7"/>
  <c r="AB46" i="7"/>
  <c r="V46" i="7"/>
  <c r="O46" i="7"/>
  <c r="AC46" i="7" s="1"/>
  <c r="AE46" i="7" s="1"/>
  <c r="I46" i="7"/>
  <c r="AB47" i="7"/>
  <c r="V47" i="7"/>
  <c r="O47" i="7"/>
  <c r="I47" i="7"/>
  <c r="AB48" i="7"/>
  <c r="V48" i="7"/>
  <c r="O48" i="7"/>
  <c r="I48" i="7"/>
  <c r="AB49" i="7"/>
  <c r="V49" i="7"/>
  <c r="O49" i="7"/>
  <c r="I49" i="7"/>
  <c r="AB50" i="7"/>
  <c r="V50" i="7"/>
  <c r="AC50" i="7" s="1"/>
  <c r="AE50" i="7" s="1"/>
  <c r="O50" i="7"/>
  <c r="I50" i="7"/>
  <c r="AB51" i="7"/>
  <c r="V51" i="7"/>
  <c r="O51" i="7"/>
  <c r="I51" i="7"/>
  <c r="AC51" i="7"/>
  <c r="AE51" i="7" s="1"/>
  <c r="AB52" i="7"/>
  <c r="V52" i="7"/>
  <c r="O52" i="7"/>
  <c r="I52" i="7"/>
  <c r="AB53" i="7"/>
  <c r="V53" i="7"/>
  <c r="O53" i="7"/>
  <c r="I53" i="7"/>
  <c r="AC53" i="7" s="1"/>
  <c r="AE53" i="7" s="1"/>
  <c r="AB54" i="7"/>
  <c r="V54" i="7"/>
  <c r="O54" i="7"/>
  <c r="I54" i="7"/>
  <c r="AB55" i="7"/>
  <c r="V55" i="7"/>
  <c r="O55" i="7"/>
  <c r="I55" i="7"/>
  <c r="AB56" i="7"/>
  <c r="V56" i="7"/>
  <c r="O56" i="7"/>
  <c r="AC56" i="7" s="1"/>
  <c r="AE56" i="7" s="1"/>
  <c r="I56" i="7"/>
  <c r="AB57" i="7"/>
  <c r="V57" i="7"/>
  <c r="O57" i="7"/>
  <c r="I57" i="7"/>
  <c r="AB58" i="7"/>
  <c r="V58" i="7"/>
  <c r="O58" i="7"/>
  <c r="I58" i="7"/>
  <c r="AB59" i="7"/>
  <c r="V59" i="7"/>
  <c r="O59" i="7"/>
  <c r="I59" i="7"/>
  <c r="AB60" i="7"/>
  <c r="V60" i="7"/>
  <c r="O60" i="7"/>
  <c r="I60" i="7"/>
  <c r="AB61" i="7"/>
  <c r="V61" i="7"/>
  <c r="AC61" i="7" s="1"/>
  <c r="AE61" i="7" s="1"/>
  <c r="O61" i="7"/>
  <c r="I61" i="7"/>
  <c r="AB62" i="7"/>
  <c r="V62" i="7"/>
  <c r="O62" i="7"/>
  <c r="I62" i="7"/>
  <c r="AB63" i="7"/>
  <c r="V63" i="7"/>
  <c r="O63" i="7"/>
  <c r="I63" i="7"/>
  <c r="AC63" i="7"/>
  <c r="AE63" i="7" s="1"/>
  <c r="AB64" i="7"/>
  <c r="V64" i="7"/>
  <c r="O64" i="7"/>
  <c r="I64" i="7"/>
  <c r="AB65" i="7"/>
  <c r="V65" i="7"/>
  <c r="O65" i="7"/>
  <c r="I65" i="7"/>
  <c r="AB66" i="7"/>
  <c r="V66" i="7"/>
  <c r="O66" i="7"/>
  <c r="I66" i="7"/>
  <c r="AB67" i="7"/>
  <c r="V67" i="7"/>
  <c r="O67" i="7"/>
  <c r="I67" i="7"/>
  <c r="AB68" i="7"/>
  <c r="V68" i="7"/>
  <c r="O68" i="7"/>
  <c r="I68" i="7"/>
  <c r="AC68" i="7" s="1"/>
  <c r="AE68" i="7" s="1"/>
  <c r="AB69" i="7"/>
  <c r="V69" i="7"/>
  <c r="O69" i="7"/>
  <c r="I69" i="7"/>
  <c r="AB70" i="7"/>
  <c r="V70" i="7"/>
  <c r="O70" i="7"/>
  <c r="I70" i="7"/>
  <c r="AB71" i="7"/>
  <c r="V71" i="7"/>
  <c r="O71" i="7"/>
  <c r="I71" i="7"/>
  <c r="AC71" i="7" s="1"/>
  <c r="AE71" i="7" s="1"/>
  <c r="AB72" i="7"/>
  <c r="V72" i="7"/>
  <c r="O72" i="7"/>
  <c r="I72" i="7"/>
  <c r="AB73" i="7"/>
  <c r="V73" i="7"/>
  <c r="O73" i="7"/>
  <c r="AC73" i="7" s="1"/>
  <c r="AE73" i="7" s="1"/>
  <c r="I73" i="7"/>
  <c r="AB74" i="7"/>
  <c r="V74" i="7"/>
  <c r="O74" i="7"/>
  <c r="I74" i="7"/>
  <c r="AB75" i="7"/>
  <c r="V75" i="7"/>
  <c r="O75" i="7"/>
  <c r="I75" i="7"/>
  <c r="AB76" i="7"/>
  <c r="V76" i="7"/>
  <c r="O76" i="7"/>
  <c r="AC76" i="7" s="1"/>
  <c r="AE76" i="7" s="1"/>
  <c r="I76" i="7"/>
  <c r="AB77" i="7"/>
  <c r="V77" i="7"/>
  <c r="AC77" i="7" s="1"/>
  <c r="AE77" i="7" s="1"/>
  <c r="O77" i="7"/>
  <c r="I77" i="7"/>
  <c r="AB78" i="7"/>
  <c r="V78" i="7"/>
  <c r="O78" i="7"/>
  <c r="I78" i="7"/>
  <c r="AC78" i="7"/>
  <c r="AE78" i="7" s="1"/>
  <c r="AB79" i="7"/>
  <c r="V79" i="7"/>
  <c r="AC79" i="7" s="1"/>
  <c r="AE79" i="7" s="1"/>
  <c r="O79" i="7"/>
  <c r="I79" i="7"/>
  <c r="AB80" i="7"/>
  <c r="V80" i="7"/>
  <c r="O80" i="7"/>
  <c r="AC80" i="7" s="1"/>
  <c r="AE80" i="7" s="1"/>
  <c r="I80" i="7"/>
  <c r="AB81" i="7"/>
  <c r="V81" i="7"/>
  <c r="AC81" i="7" s="1"/>
  <c r="AE81" i="7" s="1"/>
  <c r="O81" i="7"/>
  <c r="I81" i="7"/>
  <c r="AB82" i="7"/>
  <c r="V82" i="7"/>
  <c r="O82" i="7"/>
  <c r="I82" i="7"/>
  <c r="AC82" i="7"/>
  <c r="AE82" i="7" s="1"/>
  <c r="AB83" i="7"/>
  <c r="V83" i="7"/>
  <c r="AC83" i="7" s="1"/>
  <c r="AE83" i="7" s="1"/>
  <c r="O83" i="7"/>
  <c r="I83" i="7"/>
  <c r="AB84" i="7"/>
  <c r="V84" i="7"/>
  <c r="O84" i="7"/>
  <c r="AC84" i="7" s="1"/>
  <c r="AE84" i="7" s="1"/>
  <c r="I84" i="7"/>
  <c r="AB85" i="7"/>
  <c r="V85" i="7"/>
  <c r="AC85" i="7" s="1"/>
  <c r="AE85" i="7" s="1"/>
  <c r="O85" i="7"/>
  <c r="I85" i="7"/>
  <c r="AB86" i="7"/>
  <c r="V86" i="7"/>
  <c r="O86" i="7"/>
  <c r="I86" i="7"/>
  <c r="AC86" i="7"/>
  <c r="AE86" i="7" s="1"/>
  <c r="AB89" i="7"/>
  <c r="V89" i="7"/>
  <c r="O89" i="7"/>
  <c r="I89" i="7"/>
  <c r="AB90" i="7"/>
  <c r="V90" i="7"/>
  <c r="O90" i="7"/>
  <c r="I90" i="7"/>
  <c r="AB91" i="7"/>
  <c r="V91" i="7"/>
  <c r="O91" i="7"/>
  <c r="AC91" i="7" s="1"/>
  <c r="AE91" i="7" s="1"/>
  <c r="I91" i="7"/>
  <c r="AB92" i="7"/>
  <c r="V92" i="7"/>
  <c r="O92" i="7"/>
  <c r="I92" i="7"/>
  <c r="AB93" i="7"/>
  <c r="V93" i="7"/>
  <c r="O93" i="7"/>
  <c r="I93" i="7"/>
  <c r="AB94" i="7"/>
  <c r="V94" i="7"/>
  <c r="AC94" i="7" s="1"/>
  <c r="AE94" i="7" s="1"/>
  <c r="O94" i="7"/>
  <c r="I94" i="7"/>
  <c r="AB95" i="7"/>
  <c r="V95" i="7"/>
  <c r="O95" i="7"/>
  <c r="I95" i="7"/>
  <c r="AC95" i="7"/>
  <c r="AE95" i="7" s="1"/>
  <c r="AB96" i="7"/>
  <c r="V96" i="7"/>
  <c r="O96" i="7"/>
  <c r="I96" i="7"/>
  <c r="AB97" i="7"/>
  <c r="V97" i="7"/>
  <c r="O97" i="7"/>
  <c r="I97" i="7"/>
  <c r="AB98" i="7"/>
  <c r="V98" i="7"/>
  <c r="O98" i="7"/>
  <c r="I98" i="7"/>
  <c r="AC98" i="7" s="1"/>
  <c r="AE98" i="7" s="1"/>
  <c r="AB99" i="7"/>
  <c r="V99" i="7"/>
  <c r="O99" i="7"/>
  <c r="I99" i="7"/>
  <c r="AB100" i="7"/>
  <c r="V100" i="7"/>
  <c r="O100" i="7"/>
  <c r="AC100" i="7" s="1"/>
  <c r="AE100" i="7" s="1"/>
  <c r="I100" i="7"/>
  <c r="AB101" i="7"/>
  <c r="V101" i="7"/>
  <c r="O101" i="7"/>
  <c r="I101" i="7"/>
  <c r="AB102" i="7"/>
  <c r="V102" i="7"/>
  <c r="O102" i="7"/>
  <c r="I102" i="7"/>
  <c r="AB103" i="7"/>
  <c r="V103" i="7"/>
  <c r="O103" i="7"/>
  <c r="AC103" i="7" s="1"/>
  <c r="AE103" i="7" s="1"/>
  <c r="I103" i="7"/>
  <c r="AB104" i="7"/>
  <c r="V104" i="7"/>
  <c r="O104" i="7"/>
  <c r="I104" i="7"/>
  <c r="AB105" i="7"/>
  <c r="V105" i="7"/>
  <c r="AC105" i="7" s="1"/>
  <c r="AE105" i="7" s="1"/>
  <c r="O105" i="7"/>
  <c r="I105" i="7"/>
  <c r="AB106" i="7"/>
  <c r="V106" i="7"/>
  <c r="O106" i="7"/>
  <c r="I106" i="7"/>
  <c r="AB107" i="7"/>
  <c r="V107" i="7"/>
  <c r="O107" i="7"/>
  <c r="I107" i="7"/>
  <c r="AC107" i="7"/>
  <c r="AE107" i="7" s="1"/>
  <c r="AB108" i="7"/>
  <c r="V108" i="7"/>
  <c r="O108" i="7"/>
  <c r="I108" i="7"/>
  <c r="AB109" i="7"/>
  <c r="O109" i="7"/>
  <c r="I109" i="7"/>
  <c r="AB110" i="7"/>
  <c r="O110" i="7"/>
  <c r="I110" i="7"/>
  <c r="AB111" i="7"/>
  <c r="O111" i="7"/>
  <c r="I111" i="7"/>
  <c r="AB113" i="7"/>
  <c r="V113" i="7"/>
  <c r="O113" i="7"/>
  <c r="I113" i="7"/>
  <c r="AB114" i="7"/>
  <c r="V114" i="7"/>
  <c r="O114" i="7"/>
  <c r="I114" i="7"/>
  <c r="AB115" i="7"/>
  <c r="V115" i="7"/>
  <c r="O115" i="7"/>
  <c r="AC115" i="7" s="1"/>
  <c r="AE115" i="7" s="1"/>
  <c r="I115" i="7"/>
  <c r="AB117" i="7"/>
  <c r="V117" i="7"/>
  <c r="O117" i="7"/>
  <c r="I117" i="7"/>
  <c r="I120" i="7"/>
  <c r="AB120" i="7"/>
  <c r="AC120" i="7" s="1"/>
  <c r="AE120" i="7" s="1"/>
  <c r="V120" i="7"/>
  <c r="O120" i="7"/>
  <c r="AB121" i="7"/>
  <c r="V121" i="7"/>
  <c r="O121" i="7"/>
  <c r="I121" i="7"/>
  <c r="AC121" i="7"/>
  <c r="AE121" i="7" s="1"/>
  <c r="AB122" i="7"/>
  <c r="V122" i="7"/>
  <c r="AC122" i="7" s="1"/>
  <c r="AE122" i="7" s="1"/>
  <c r="O122" i="7"/>
  <c r="I122" i="7"/>
  <c r="AB123" i="7"/>
  <c r="V123" i="7"/>
  <c r="O123" i="7"/>
  <c r="AC123" i="7" s="1"/>
  <c r="AE123" i="7" s="1"/>
  <c r="I123" i="7"/>
  <c r="AB124" i="7"/>
  <c r="V124" i="7"/>
  <c r="AC124" i="7" s="1"/>
  <c r="AE124" i="7" s="1"/>
  <c r="O124" i="7"/>
  <c r="I124" i="7"/>
  <c r="AB125" i="7"/>
  <c r="V125" i="7"/>
  <c r="O125" i="7"/>
  <c r="I125" i="7"/>
  <c r="AC125" i="7"/>
  <c r="AE125" i="7" s="1"/>
  <c r="AB126" i="7"/>
  <c r="V126" i="7"/>
  <c r="O126" i="7"/>
  <c r="I126" i="7"/>
  <c r="AB127" i="7"/>
  <c r="V127" i="7"/>
  <c r="O127" i="7"/>
  <c r="I127" i="7"/>
  <c r="AB128" i="7"/>
  <c r="V128" i="7"/>
  <c r="O128" i="7"/>
  <c r="AC128" i="7" s="1"/>
  <c r="AE128" i="7" s="1"/>
  <c r="I128" i="7"/>
  <c r="AB129" i="7"/>
  <c r="V129" i="7"/>
  <c r="AC129" i="7" s="1"/>
  <c r="AE129" i="7" s="1"/>
  <c r="O129" i="7"/>
  <c r="I129" i="7"/>
  <c r="AB130" i="7"/>
  <c r="V130" i="7"/>
  <c r="O130" i="7"/>
  <c r="I130" i="7"/>
  <c r="AC130" i="7"/>
  <c r="AE130" i="7" s="1"/>
  <c r="AB131" i="7"/>
  <c r="V131" i="7"/>
  <c r="O131" i="7"/>
  <c r="I131" i="7"/>
  <c r="AB132" i="7"/>
  <c r="V132" i="7"/>
  <c r="O132" i="7"/>
  <c r="I132" i="7"/>
  <c r="AB5" i="7"/>
  <c r="V5" i="7"/>
  <c r="AC5" i="7" s="1"/>
  <c r="AE5" i="7" s="1"/>
  <c r="O5" i="7"/>
  <c r="I5" i="7"/>
  <c r="AB6" i="7"/>
  <c r="AC6" i="7" s="1"/>
  <c r="V6" i="7"/>
  <c r="O6" i="7"/>
  <c r="I6" i="7"/>
  <c r="AB7" i="7"/>
  <c r="V7" i="7"/>
  <c r="O7" i="7"/>
  <c r="I7" i="7"/>
  <c r="AB8" i="7"/>
  <c r="AC8" i="7" s="1"/>
  <c r="AE8" i="7" s="1"/>
  <c r="V8" i="7"/>
  <c r="O8" i="7"/>
  <c r="I8" i="7"/>
  <c r="AB9" i="7"/>
  <c r="V9" i="7"/>
  <c r="O9" i="7"/>
  <c r="I9" i="7"/>
  <c r="AC9" i="7"/>
  <c r="AE9" i="7" s="1"/>
  <c r="AB10" i="7"/>
  <c r="V10" i="7"/>
  <c r="AC10" i="7" s="1"/>
  <c r="AE10" i="7" s="1"/>
  <c r="O10" i="7"/>
  <c r="I10" i="7"/>
  <c r="AB11" i="7"/>
  <c r="V11" i="7"/>
  <c r="O11" i="7"/>
  <c r="AC11" i="7" s="1"/>
  <c r="AE11" i="7" s="1"/>
  <c r="I11" i="7"/>
  <c r="AB12" i="7"/>
  <c r="V12" i="7"/>
  <c r="AC12" i="7" s="1"/>
  <c r="AE12" i="7" s="1"/>
  <c r="O12" i="7"/>
  <c r="I12" i="7"/>
  <c r="AB13" i="7"/>
  <c r="V13" i="7"/>
  <c r="O13" i="7"/>
  <c r="I13" i="7"/>
  <c r="AC13" i="7"/>
  <c r="AE13" i="7" s="1"/>
  <c r="AB14" i="7"/>
  <c r="V14" i="7"/>
  <c r="AC14" i="7" s="1"/>
  <c r="AE14" i="7" s="1"/>
  <c r="O14" i="7"/>
  <c r="I14" i="7"/>
  <c r="AB15" i="7"/>
  <c r="V15" i="7"/>
  <c r="O15" i="7"/>
  <c r="AC15" i="7" s="1"/>
  <c r="AE15" i="7" s="1"/>
  <c r="I15" i="7"/>
  <c r="AB16" i="7"/>
  <c r="V16" i="7"/>
  <c r="AC16" i="7" s="1"/>
  <c r="AE16" i="7" s="1"/>
  <c r="O16" i="7"/>
  <c r="I16" i="7"/>
  <c r="U54" i="25"/>
  <c r="AN54" i="25" s="1"/>
  <c r="AP54" i="25" s="1"/>
  <c r="O54" i="25"/>
  <c r="I54" i="25"/>
  <c r="O92" i="25"/>
  <c r="U92" i="25"/>
  <c r="I92" i="25"/>
  <c r="I52" i="25"/>
  <c r="U52" i="25"/>
  <c r="O52" i="25"/>
  <c r="O85" i="25"/>
  <c r="U85" i="25"/>
  <c r="I85" i="25"/>
  <c r="U19" i="25"/>
  <c r="AN19" i="25" s="1"/>
  <c r="AP19" i="25" s="1"/>
  <c r="O19" i="25"/>
  <c r="I19" i="25"/>
  <c r="U20" i="25"/>
  <c r="AN20" i="25" s="1"/>
  <c r="AP20" i="25" s="1"/>
  <c r="O20" i="25"/>
  <c r="I20" i="25"/>
  <c r="U21" i="25"/>
  <c r="AN21" i="25" s="1"/>
  <c r="AP21" i="25" s="1"/>
  <c r="O21" i="25"/>
  <c r="I21" i="25"/>
  <c r="U22" i="25"/>
  <c r="AN22" i="25" s="1"/>
  <c r="AP22" i="25" s="1"/>
  <c r="O22" i="25"/>
  <c r="I22" i="25"/>
  <c r="U23" i="25"/>
  <c r="AN23" i="25" s="1"/>
  <c r="AP23" i="25" s="1"/>
  <c r="O23" i="25"/>
  <c r="I23" i="25"/>
  <c r="U24" i="25"/>
  <c r="O24" i="25"/>
  <c r="I24" i="25"/>
  <c r="U25" i="25"/>
  <c r="O25" i="25"/>
  <c r="AN25" i="25" s="1"/>
  <c r="AP25" i="25" s="1"/>
  <c r="I25" i="25"/>
  <c r="U26" i="25"/>
  <c r="O26" i="25"/>
  <c r="AN26" i="25" s="1"/>
  <c r="AP26" i="25" s="1"/>
  <c r="I26" i="25"/>
  <c r="U27" i="25"/>
  <c r="O27" i="25"/>
  <c r="AN27" i="25" s="1"/>
  <c r="AP27" i="25" s="1"/>
  <c r="I27" i="25"/>
  <c r="U28" i="25"/>
  <c r="O28" i="25"/>
  <c r="AN28" i="25" s="1"/>
  <c r="AP28" i="25" s="1"/>
  <c r="I28" i="25"/>
  <c r="U29" i="25"/>
  <c r="O29" i="25"/>
  <c r="AN29" i="25" s="1"/>
  <c r="AP29" i="25" s="1"/>
  <c r="I29" i="25"/>
  <c r="U30" i="25"/>
  <c r="O30" i="25"/>
  <c r="AN30" i="25" s="1"/>
  <c r="AP30" i="25" s="1"/>
  <c r="I30" i="25"/>
  <c r="U31" i="25"/>
  <c r="O31" i="25"/>
  <c r="AN31" i="25" s="1"/>
  <c r="AP31" i="25" s="1"/>
  <c r="I31" i="25"/>
  <c r="U32" i="25"/>
  <c r="O32" i="25"/>
  <c r="AN32" i="25" s="1"/>
  <c r="AP32" i="25" s="1"/>
  <c r="I32" i="25"/>
  <c r="U33" i="25"/>
  <c r="O33" i="25"/>
  <c r="AN33" i="25" s="1"/>
  <c r="AP33" i="25" s="1"/>
  <c r="I33" i="25"/>
  <c r="U34" i="25"/>
  <c r="O34" i="25"/>
  <c r="I34" i="25"/>
  <c r="U35" i="25"/>
  <c r="O35" i="25"/>
  <c r="I35" i="25"/>
  <c r="AN35" i="25" s="1"/>
  <c r="AP35" i="25" s="1"/>
  <c r="U36" i="25"/>
  <c r="O36" i="25"/>
  <c r="I36" i="25"/>
  <c r="AN36" i="25" s="1"/>
  <c r="AP36" i="25" s="1"/>
  <c r="U37" i="25"/>
  <c r="O37" i="25"/>
  <c r="I37" i="25"/>
  <c r="U38" i="25"/>
  <c r="O38" i="25"/>
  <c r="I38" i="25"/>
  <c r="U39" i="25"/>
  <c r="O39" i="25"/>
  <c r="AN39" i="25" s="1"/>
  <c r="AP39" i="25" s="1"/>
  <c r="I39" i="25"/>
  <c r="U40" i="25"/>
  <c r="O40" i="25"/>
  <c r="AN40" i="25" s="1"/>
  <c r="AP40" i="25" s="1"/>
  <c r="I40" i="25"/>
  <c r="U41" i="25"/>
  <c r="O41" i="25"/>
  <c r="AN41" i="25" s="1"/>
  <c r="AP41" i="25" s="1"/>
  <c r="I41" i="25"/>
  <c r="U42" i="25"/>
  <c r="O42" i="25"/>
  <c r="AN42" i="25" s="1"/>
  <c r="AP42" i="25" s="1"/>
  <c r="I42" i="25"/>
  <c r="U43" i="25"/>
  <c r="O43" i="25"/>
  <c r="AN43" i="25" s="1"/>
  <c r="AP43" i="25" s="1"/>
  <c r="I43" i="25"/>
  <c r="U44" i="25"/>
  <c r="O44" i="25"/>
  <c r="AN44" i="25" s="1"/>
  <c r="AP44" i="25" s="1"/>
  <c r="I44" i="25"/>
  <c r="U45" i="25"/>
  <c r="O45" i="25"/>
  <c r="I45" i="25"/>
  <c r="U46" i="25"/>
  <c r="O46" i="25"/>
  <c r="I46" i="25"/>
  <c r="AN46" i="25" s="1"/>
  <c r="AP46" i="25" s="1"/>
  <c r="U47" i="25"/>
  <c r="O47" i="25"/>
  <c r="I47" i="25"/>
  <c r="AN47" i="25"/>
  <c r="AP47" i="25" s="1"/>
  <c r="U48" i="25"/>
  <c r="O48" i="25"/>
  <c r="I48" i="25"/>
  <c r="AN48" i="25"/>
  <c r="AP48" i="25" s="1"/>
  <c r="U49" i="25"/>
  <c r="O49" i="25"/>
  <c r="I49" i="25"/>
  <c r="AN49" i="25"/>
  <c r="AP49" i="25" s="1"/>
  <c r="U50" i="25"/>
  <c r="O50" i="25"/>
  <c r="I50" i="25"/>
  <c r="AN50" i="25"/>
  <c r="AP50" i="25" s="1"/>
  <c r="U51" i="25"/>
  <c r="O51" i="25"/>
  <c r="I51" i="25"/>
  <c r="AN51" i="25"/>
  <c r="AP51" i="25" s="1"/>
  <c r="U53" i="25"/>
  <c r="O53" i="25"/>
  <c r="I53" i="25"/>
  <c r="AN53" i="25"/>
  <c r="AP53" i="25" s="1"/>
  <c r="U55" i="25"/>
  <c r="AN55" i="25" s="1"/>
  <c r="AP55" i="25" s="1"/>
  <c r="O55" i="25"/>
  <c r="I55" i="25"/>
  <c r="U56" i="25"/>
  <c r="AN56" i="25" s="1"/>
  <c r="AP56" i="25" s="1"/>
  <c r="O56" i="25"/>
  <c r="I56" i="25"/>
  <c r="U57" i="25"/>
  <c r="O57" i="25"/>
  <c r="I57" i="25"/>
  <c r="U58" i="25"/>
  <c r="O58" i="25"/>
  <c r="AN58" i="25" s="1"/>
  <c r="AP58" i="25" s="1"/>
  <c r="I58" i="25"/>
  <c r="U59" i="25"/>
  <c r="O59" i="25"/>
  <c r="AN59" i="25" s="1"/>
  <c r="AP59" i="25" s="1"/>
  <c r="I59" i="25"/>
  <c r="U60" i="25"/>
  <c r="O60" i="25"/>
  <c r="I60" i="25"/>
  <c r="U61" i="25"/>
  <c r="O61" i="25"/>
  <c r="I61" i="25"/>
  <c r="AN61" i="25" s="1"/>
  <c r="AP61" i="25" s="1"/>
  <c r="U62" i="25"/>
  <c r="O62" i="25"/>
  <c r="I62" i="25"/>
  <c r="AN62" i="25" s="1"/>
  <c r="AP62" i="25" s="1"/>
  <c r="U63" i="25"/>
  <c r="O63" i="25"/>
  <c r="I63" i="25"/>
  <c r="AN63" i="25" s="1"/>
  <c r="AP63" i="25" s="1"/>
  <c r="U64" i="25"/>
  <c r="O64" i="25"/>
  <c r="I64" i="25"/>
  <c r="U65" i="25"/>
  <c r="O65" i="25"/>
  <c r="I65" i="25"/>
  <c r="AN65" i="25"/>
  <c r="AP65" i="25" s="1"/>
  <c r="U66" i="25"/>
  <c r="AN66" i="25" s="1"/>
  <c r="AP66" i="25" s="1"/>
  <c r="O66" i="25"/>
  <c r="I66" i="25"/>
  <c r="U67" i="25"/>
  <c r="AN67" i="25" s="1"/>
  <c r="AP67" i="25" s="1"/>
  <c r="O67" i="25"/>
  <c r="I67" i="25"/>
  <c r="U68" i="25"/>
  <c r="AN68" i="25" s="1"/>
  <c r="AP68" i="25" s="1"/>
  <c r="O68" i="25"/>
  <c r="I68" i="25"/>
  <c r="U69" i="25"/>
  <c r="O69" i="25"/>
  <c r="I69" i="25"/>
  <c r="U70" i="25"/>
  <c r="O70" i="25"/>
  <c r="I70" i="25"/>
  <c r="U71" i="25"/>
  <c r="AN71" i="25" s="1"/>
  <c r="AP71" i="25" s="1"/>
  <c r="O71" i="25"/>
  <c r="I71" i="25"/>
  <c r="U72" i="25"/>
  <c r="O72" i="25"/>
  <c r="I72" i="25"/>
  <c r="U73" i="25"/>
  <c r="O73" i="25"/>
  <c r="AN73" i="25" s="1"/>
  <c r="AP73" i="25" s="1"/>
  <c r="I73" i="25"/>
  <c r="U74" i="25"/>
  <c r="O74" i="25"/>
  <c r="AN74" i="25" s="1"/>
  <c r="AP74" i="25" s="1"/>
  <c r="I74" i="25"/>
  <c r="U75" i="25"/>
  <c r="O75" i="25"/>
  <c r="I75" i="25"/>
  <c r="U76" i="25"/>
  <c r="O76" i="25"/>
  <c r="I76" i="25"/>
  <c r="U77" i="25"/>
  <c r="AN77" i="25" s="1"/>
  <c r="AP77" i="25" s="1"/>
  <c r="O77" i="25"/>
  <c r="I77" i="25"/>
  <c r="U78" i="25"/>
  <c r="AN78" i="25" s="1"/>
  <c r="AP78" i="25" s="1"/>
  <c r="O78" i="25"/>
  <c r="I78" i="25"/>
  <c r="U79" i="25"/>
  <c r="O79" i="25"/>
  <c r="I79" i="25"/>
  <c r="U80" i="25"/>
  <c r="O80" i="25"/>
  <c r="I80" i="25"/>
  <c r="AN80" i="25" s="1"/>
  <c r="AP80" i="25" s="1"/>
  <c r="U81" i="25"/>
  <c r="O81" i="25"/>
  <c r="I81" i="25"/>
  <c r="U82" i="25"/>
  <c r="O82" i="25"/>
  <c r="I82" i="25"/>
  <c r="U83" i="25"/>
  <c r="O83" i="25"/>
  <c r="I83" i="25"/>
  <c r="U84" i="25"/>
  <c r="O84" i="25"/>
  <c r="I84" i="25"/>
  <c r="AN84" i="25" s="1"/>
  <c r="AP84" i="25" s="1"/>
  <c r="U86" i="25"/>
  <c r="O86" i="25"/>
  <c r="I86" i="25"/>
  <c r="AN86" i="25" s="1"/>
  <c r="AP86" i="25" s="1"/>
  <c r="U87" i="25"/>
  <c r="O87" i="25"/>
  <c r="I87" i="25"/>
  <c r="U88" i="25"/>
  <c r="O88" i="25"/>
  <c r="I88" i="25"/>
  <c r="AN88" i="25"/>
  <c r="AP88" i="25" s="1"/>
  <c r="U89" i="25"/>
  <c r="O89" i="25"/>
  <c r="I89" i="25"/>
  <c r="AN89" i="25"/>
  <c r="AP89" i="25" s="1"/>
  <c r="U90" i="25"/>
  <c r="O90" i="25"/>
  <c r="I90" i="25"/>
  <c r="AN90" i="25"/>
  <c r="AP90" i="25" s="1"/>
  <c r="U91" i="25"/>
  <c r="O91" i="25"/>
  <c r="I91" i="25"/>
  <c r="AN91" i="25"/>
  <c r="AP91" i="25" s="1"/>
  <c r="U93" i="25"/>
  <c r="O93" i="25"/>
  <c r="I93" i="25"/>
  <c r="AN93" i="25"/>
  <c r="AP93" i="25" s="1"/>
  <c r="U94" i="25"/>
  <c r="O94" i="25"/>
  <c r="I94" i="25"/>
  <c r="AN94" i="25"/>
  <c r="AP94" i="25" s="1"/>
  <c r="U95" i="25"/>
  <c r="O95" i="25"/>
  <c r="I95" i="25"/>
  <c r="U96" i="25"/>
  <c r="O96" i="25"/>
  <c r="I96" i="25"/>
  <c r="U97" i="25"/>
  <c r="O97" i="25"/>
  <c r="I97" i="25"/>
  <c r="U98" i="25"/>
  <c r="O98" i="25"/>
  <c r="I98" i="25"/>
  <c r="U99" i="25"/>
  <c r="AN99" i="25" s="1"/>
  <c r="AP99" i="25" s="1"/>
  <c r="O99" i="25"/>
  <c r="I99" i="25"/>
  <c r="U100" i="25"/>
  <c r="O100" i="25"/>
  <c r="I100" i="25"/>
  <c r="U101" i="25"/>
  <c r="O101" i="25"/>
  <c r="I101" i="25"/>
  <c r="U102" i="25"/>
  <c r="O102" i="25"/>
  <c r="I102" i="25"/>
  <c r="AN102" i="25" s="1"/>
  <c r="AP102" i="25" s="1"/>
  <c r="U103" i="25"/>
  <c r="O103" i="25"/>
  <c r="I103" i="25"/>
  <c r="AN103" i="25" s="1"/>
  <c r="AP103" i="25" s="1"/>
  <c r="U104" i="25"/>
  <c r="O104" i="25"/>
  <c r="I104" i="25"/>
  <c r="U105" i="25"/>
  <c r="O105" i="25"/>
  <c r="I105" i="25"/>
  <c r="U106" i="25"/>
  <c r="O106" i="25"/>
  <c r="I106" i="25"/>
  <c r="U107" i="25"/>
  <c r="O107" i="25"/>
  <c r="I107" i="25"/>
  <c r="U108" i="25"/>
  <c r="AN108" i="25" s="1"/>
  <c r="AP108" i="25" s="1"/>
  <c r="O108" i="25"/>
  <c r="I108" i="25"/>
  <c r="U109" i="25"/>
  <c r="O109" i="25"/>
  <c r="I109" i="25"/>
  <c r="U110" i="25"/>
  <c r="O110" i="25"/>
  <c r="I110" i="25"/>
  <c r="U111" i="25"/>
  <c r="O111" i="25"/>
  <c r="I111" i="25"/>
  <c r="AN111" i="25" s="1"/>
  <c r="AP111" i="25" s="1"/>
  <c r="U112" i="25"/>
  <c r="O112" i="25"/>
  <c r="I112" i="25"/>
  <c r="AN112" i="25"/>
  <c r="AP112" i="25" s="1"/>
  <c r="U113" i="25"/>
  <c r="O113" i="25"/>
  <c r="I113" i="25"/>
  <c r="AN113" i="25"/>
  <c r="AP113" i="25" s="1"/>
  <c r="U114" i="25"/>
  <c r="O114" i="25"/>
  <c r="I114" i="25"/>
  <c r="U115" i="25"/>
  <c r="AN115" i="25" s="1"/>
  <c r="AP115" i="25" s="1"/>
  <c r="O115" i="25"/>
  <c r="I115" i="25"/>
  <c r="U118" i="25"/>
  <c r="AN118" i="25" s="1"/>
  <c r="AP118" i="25" s="1"/>
  <c r="O118" i="25"/>
  <c r="I118" i="25"/>
  <c r="U119" i="25"/>
  <c r="AN119" i="25" s="1"/>
  <c r="AP119" i="25" s="1"/>
  <c r="O119" i="25"/>
  <c r="I119" i="25"/>
  <c r="U120" i="25"/>
  <c r="O120" i="25"/>
  <c r="I120" i="25"/>
  <c r="U121" i="25"/>
  <c r="O121" i="25"/>
  <c r="I121" i="25"/>
  <c r="U122" i="25"/>
  <c r="O122" i="25"/>
  <c r="I122" i="25"/>
  <c r="U123" i="25"/>
  <c r="O123" i="25"/>
  <c r="I123" i="25"/>
  <c r="AN123" i="25"/>
  <c r="AP123" i="25" s="1"/>
  <c r="U124" i="25"/>
  <c r="AN124" i="25" s="1"/>
  <c r="AP124" i="25" s="1"/>
  <c r="O124" i="25"/>
  <c r="I124" i="25"/>
  <c r="U125" i="25"/>
  <c r="O125" i="25"/>
  <c r="I125" i="25"/>
  <c r="U126" i="25"/>
  <c r="O126" i="25"/>
  <c r="I126" i="25"/>
  <c r="U127" i="25"/>
  <c r="O127" i="25"/>
  <c r="I127" i="25"/>
  <c r="AN127" i="25" s="1"/>
  <c r="AP127" i="25" s="1"/>
  <c r="U128" i="25"/>
  <c r="AN128" i="25" s="1"/>
  <c r="AP128" i="25" s="1"/>
  <c r="O128" i="25"/>
  <c r="I128" i="25"/>
  <c r="U129" i="25"/>
  <c r="AN129" i="25" s="1"/>
  <c r="AP129" i="25" s="1"/>
  <c r="O129" i="25"/>
  <c r="I129" i="25"/>
  <c r="U130" i="25"/>
  <c r="AN130" i="25" s="1"/>
  <c r="AP130" i="25" s="1"/>
  <c r="O130" i="25"/>
  <c r="I130" i="25"/>
  <c r="U5" i="25"/>
  <c r="O5" i="25"/>
  <c r="I5" i="25"/>
  <c r="U6" i="25"/>
  <c r="O6" i="25"/>
  <c r="AN6" i="25" s="1"/>
  <c r="AP6" i="25" s="1"/>
  <c r="I6" i="25"/>
  <c r="U7" i="25"/>
  <c r="O7" i="25"/>
  <c r="AN7" i="25" s="1"/>
  <c r="AP7" i="25" s="1"/>
  <c r="I7" i="25"/>
  <c r="U8" i="25"/>
  <c r="O8" i="25"/>
  <c r="AN8" i="25" s="1"/>
  <c r="AP8" i="25" s="1"/>
  <c r="I8" i="25"/>
  <c r="U9" i="25"/>
  <c r="O9" i="25"/>
  <c r="AN9" i="25" s="1"/>
  <c r="AP9" i="25" s="1"/>
  <c r="I9" i="25"/>
  <c r="U10" i="25"/>
  <c r="O10" i="25"/>
  <c r="AN10" i="25" s="1"/>
  <c r="AP10" i="25" s="1"/>
  <c r="I10" i="25"/>
  <c r="U11" i="25"/>
  <c r="O11" i="25"/>
  <c r="AN11" i="25" s="1"/>
  <c r="AP11" i="25" s="1"/>
  <c r="I11" i="25"/>
  <c r="U12" i="25"/>
  <c r="O12" i="25"/>
  <c r="AN12" i="25" s="1"/>
  <c r="AP12" i="25" s="1"/>
  <c r="I12" i="25"/>
  <c r="U13" i="25"/>
  <c r="O13" i="25"/>
  <c r="AN13" i="25" s="1"/>
  <c r="AP13" i="25" s="1"/>
  <c r="I13" i="25"/>
  <c r="U14" i="25"/>
  <c r="O14" i="25"/>
  <c r="AN14" i="25" s="1"/>
  <c r="AP14" i="25" s="1"/>
  <c r="I14" i="25"/>
  <c r="U15" i="25"/>
  <c r="O15" i="25"/>
  <c r="AN15" i="25" s="1"/>
  <c r="AP15" i="25" s="1"/>
  <c r="I15" i="25"/>
  <c r="U16" i="25"/>
  <c r="O16" i="25"/>
  <c r="AN16" i="25" s="1"/>
  <c r="AP16" i="25" s="1"/>
  <c r="I16" i="25"/>
  <c r="I20" i="8"/>
  <c r="U20" i="8"/>
  <c r="AN20" i="8" s="1"/>
  <c r="AP20" i="8" s="1"/>
  <c r="O20" i="8"/>
  <c r="I111" i="8"/>
  <c r="U111" i="8"/>
  <c r="AN111" i="8" s="1"/>
  <c r="AP111" i="8" s="1"/>
  <c r="O111" i="8"/>
  <c r="U103" i="8"/>
  <c r="AN103" i="8" s="1"/>
  <c r="AP103" i="8" s="1"/>
  <c r="O103" i="8"/>
  <c r="U21" i="8"/>
  <c r="AN21" i="8" s="1"/>
  <c r="AP21" i="8" s="1"/>
  <c r="O21" i="8"/>
  <c r="I21" i="8"/>
  <c r="U22" i="8"/>
  <c r="O22" i="8"/>
  <c r="I22" i="8"/>
  <c r="U23" i="8"/>
  <c r="O23" i="8"/>
  <c r="I23" i="8"/>
  <c r="U24" i="8"/>
  <c r="O24" i="8"/>
  <c r="I24" i="8"/>
  <c r="U25" i="8"/>
  <c r="O25" i="8"/>
  <c r="I25" i="8"/>
  <c r="U26" i="8"/>
  <c r="O26" i="8"/>
  <c r="I26" i="8"/>
  <c r="U27" i="8"/>
  <c r="O27" i="8"/>
  <c r="I27" i="8"/>
  <c r="U28" i="8"/>
  <c r="O28" i="8"/>
  <c r="I28" i="8"/>
  <c r="U29" i="8"/>
  <c r="O29" i="8"/>
  <c r="I29" i="8"/>
  <c r="U30" i="8"/>
  <c r="O30" i="8"/>
  <c r="I30" i="8"/>
  <c r="U31" i="8"/>
  <c r="O31" i="8"/>
  <c r="I31" i="8"/>
  <c r="U32" i="8"/>
  <c r="O32" i="8"/>
  <c r="I32" i="8"/>
  <c r="U33" i="8"/>
  <c r="O33" i="8"/>
  <c r="I33" i="8"/>
  <c r="U34" i="8"/>
  <c r="O34" i="8"/>
  <c r="I34" i="8"/>
  <c r="U35" i="8"/>
  <c r="O35" i="8"/>
  <c r="I35" i="8"/>
  <c r="U36" i="8"/>
  <c r="O36" i="8"/>
  <c r="I36" i="8"/>
  <c r="U37" i="8"/>
  <c r="AN37" i="8" s="1"/>
  <c r="AP37" i="8" s="1"/>
  <c r="O37" i="8"/>
  <c r="I37" i="8"/>
  <c r="U38" i="8"/>
  <c r="O38" i="8"/>
  <c r="I38" i="8"/>
  <c r="U39" i="8"/>
  <c r="O39" i="8"/>
  <c r="I39" i="8"/>
  <c r="U40" i="8"/>
  <c r="AN40" i="8" s="1"/>
  <c r="AP40" i="8" s="1"/>
  <c r="O40" i="8"/>
  <c r="I40" i="8"/>
  <c r="U41" i="8"/>
  <c r="O41" i="8"/>
  <c r="I41" i="8"/>
  <c r="U42" i="8"/>
  <c r="O42" i="8"/>
  <c r="I42" i="8"/>
  <c r="U43" i="8"/>
  <c r="O43" i="8"/>
  <c r="I43" i="8"/>
  <c r="U44" i="8"/>
  <c r="O44" i="8"/>
  <c r="I44" i="8"/>
  <c r="U45" i="8"/>
  <c r="O45" i="8"/>
  <c r="I45" i="8"/>
  <c r="U46" i="8"/>
  <c r="O46" i="8"/>
  <c r="I46" i="8"/>
  <c r="U47" i="8"/>
  <c r="O47" i="8"/>
  <c r="I47" i="8"/>
  <c r="U48" i="8"/>
  <c r="AN48" i="8" s="1"/>
  <c r="AP48" i="8" s="1"/>
  <c r="O48" i="8"/>
  <c r="I48" i="8"/>
  <c r="U49" i="8"/>
  <c r="O49" i="8"/>
  <c r="I49" i="8"/>
  <c r="U50" i="8"/>
  <c r="O50" i="8"/>
  <c r="I50" i="8"/>
  <c r="U51" i="8"/>
  <c r="O51" i="8"/>
  <c r="I51" i="8"/>
  <c r="U52" i="8"/>
  <c r="O52" i="8"/>
  <c r="I52" i="8"/>
  <c r="U53" i="8"/>
  <c r="AN53" i="8" s="1"/>
  <c r="AP53" i="8" s="1"/>
  <c r="O53" i="8"/>
  <c r="I53" i="8"/>
  <c r="U54" i="8"/>
  <c r="O54" i="8"/>
  <c r="I54" i="8"/>
  <c r="U55" i="8"/>
  <c r="O55" i="8"/>
  <c r="I55" i="8"/>
  <c r="U56" i="8"/>
  <c r="O56" i="8"/>
  <c r="I56" i="8"/>
  <c r="U57" i="8"/>
  <c r="O57" i="8"/>
  <c r="I57" i="8"/>
  <c r="O67" i="8"/>
  <c r="I67" i="8"/>
  <c r="U68" i="8"/>
  <c r="AN68" i="8" s="1"/>
  <c r="AP68" i="8" s="1"/>
  <c r="O68" i="8"/>
  <c r="I68" i="8"/>
  <c r="U69" i="8"/>
  <c r="O69" i="8"/>
  <c r="I69" i="8"/>
  <c r="U70" i="8"/>
  <c r="O70" i="8"/>
  <c r="I70" i="8"/>
  <c r="U71" i="8"/>
  <c r="O71" i="8"/>
  <c r="I71" i="8"/>
  <c r="U72" i="8"/>
  <c r="AN72" i="8" s="1"/>
  <c r="AP72" i="8" s="1"/>
  <c r="O72" i="8"/>
  <c r="I72" i="8"/>
  <c r="U73" i="8"/>
  <c r="AN73" i="8" s="1"/>
  <c r="AP73" i="8" s="1"/>
  <c r="O73" i="8"/>
  <c r="I73" i="8"/>
  <c r="U74" i="8"/>
  <c r="O74" i="8"/>
  <c r="I74" i="8"/>
  <c r="U75" i="8"/>
  <c r="O75" i="8"/>
  <c r="I75" i="8"/>
  <c r="U76" i="8"/>
  <c r="AN76" i="8" s="1"/>
  <c r="AP76" i="8" s="1"/>
  <c r="O76" i="8"/>
  <c r="I76" i="8"/>
  <c r="U77" i="8"/>
  <c r="AN77" i="8" s="1"/>
  <c r="AP77" i="8" s="1"/>
  <c r="O77" i="8"/>
  <c r="I77" i="8"/>
  <c r="U78" i="8"/>
  <c r="O78" i="8"/>
  <c r="I78" i="8"/>
  <c r="U79" i="8"/>
  <c r="O79" i="8"/>
  <c r="I79" i="8"/>
  <c r="U80" i="8"/>
  <c r="O80" i="8"/>
  <c r="I80" i="8"/>
  <c r="U81" i="8"/>
  <c r="O81" i="8"/>
  <c r="I81" i="8"/>
  <c r="U82" i="8"/>
  <c r="O82" i="8"/>
  <c r="I82" i="8"/>
  <c r="U83" i="8"/>
  <c r="O83" i="8"/>
  <c r="I83" i="8"/>
  <c r="U84" i="8"/>
  <c r="O84" i="8"/>
  <c r="I84" i="8"/>
  <c r="U85" i="8"/>
  <c r="AN85" i="8" s="1"/>
  <c r="AP85" i="8" s="1"/>
  <c r="O85" i="8"/>
  <c r="I85" i="8"/>
  <c r="U86" i="8"/>
  <c r="O86" i="8"/>
  <c r="I86" i="8"/>
  <c r="U87" i="8"/>
  <c r="O87" i="8"/>
  <c r="I87" i="8"/>
  <c r="U88" i="8"/>
  <c r="AN88" i="8" s="1"/>
  <c r="AP88" i="8" s="1"/>
  <c r="O88" i="8"/>
  <c r="I88" i="8"/>
  <c r="U89" i="8"/>
  <c r="O89" i="8"/>
  <c r="I89" i="8"/>
  <c r="U90" i="8"/>
  <c r="O90" i="8"/>
  <c r="I90" i="8"/>
  <c r="U91" i="8"/>
  <c r="O91" i="8"/>
  <c r="I91" i="8"/>
  <c r="U92" i="8"/>
  <c r="AN92" i="8" s="1"/>
  <c r="AP92" i="8" s="1"/>
  <c r="O92" i="8"/>
  <c r="I92" i="8"/>
  <c r="U93" i="8"/>
  <c r="O93" i="8"/>
  <c r="I93" i="8"/>
  <c r="U94" i="8"/>
  <c r="O94" i="8"/>
  <c r="I94" i="8"/>
  <c r="U95" i="8"/>
  <c r="O95" i="8"/>
  <c r="I95" i="8"/>
  <c r="U96" i="8"/>
  <c r="AN96" i="8" s="1"/>
  <c r="AP96" i="8" s="1"/>
  <c r="O96" i="8"/>
  <c r="I96" i="8"/>
  <c r="U97" i="8"/>
  <c r="O97" i="8"/>
  <c r="I97" i="8"/>
  <c r="U98" i="8"/>
  <c r="O98" i="8"/>
  <c r="I98" i="8"/>
  <c r="U99" i="8"/>
  <c r="O99" i="8"/>
  <c r="I99" i="8"/>
  <c r="U100" i="8"/>
  <c r="O100" i="8"/>
  <c r="I100" i="8"/>
  <c r="U101" i="8"/>
  <c r="O101" i="8"/>
  <c r="I101" i="8"/>
  <c r="U102" i="8"/>
  <c r="O102" i="8"/>
  <c r="I102" i="8"/>
  <c r="U104" i="8"/>
  <c r="O104" i="8"/>
  <c r="I104" i="8"/>
  <c r="U105" i="8"/>
  <c r="AN105" i="8" s="1"/>
  <c r="AP105" i="8" s="1"/>
  <c r="O105" i="8"/>
  <c r="I105" i="8"/>
  <c r="U106" i="8"/>
  <c r="O106" i="8"/>
  <c r="I106" i="8"/>
  <c r="U107" i="8"/>
  <c r="O107" i="8"/>
  <c r="I107" i="8"/>
  <c r="U108" i="8"/>
  <c r="O108" i="8"/>
  <c r="I108" i="8"/>
  <c r="U109" i="8"/>
  <c r="O109" i="8"/>
  <c r="I109" i="8"/>
  <c r="U110" i="8"/>
  <c r="AN110" i="8" s="1"/>
  <c r="AP110" i="8" s="1"/>
  <c r="O110" i="8"/>
  <c r="I110" i="8"/>
  <c r="U112" i="8"/>
  <c r="O112" i="8"/>
  <c r="I112" i="8"/>
  <c r="U113" i="8"/>
  <c r="O113" i="8"/>
  <c r="I113" i="8"/>
  <c r="U114" i="8"/>
  <c r="O114" i="8"/>
  <c r="I114" i="8"/>
  <c r="U115" i="8"/>
  <c r="O115" i="8"/>
  <c r="I115" i="8"/>
  <c r="U116" i="8"/>
  <c r="O116" i="8"/>
  <c r="I116" i="8"/>
  <c r="U117" i="8"/>
  <c r="O117" i="8"/>
  <c r="I117" i="8"/>
  <c r="U120" i="8"/>
  <c r="O120" i="8"/>
  <c r="I120" i="8"/>
  <c r="U121" i="8"/>
  <c r="O121" i="8"/>
  <c r="I121" i="8"/>
  <c r="U122" i="8"/>
  <c r="O122" i="8"/>
  <c r="I122" i="8"/>
  <c r="U123" i="8"/>
  <c r="O123" i="8"/>
  <c r="I123" i="8"/>
  <c r="U124" i="8"/>
  <c r="AN124" i="8" s="1"/>
  <c r="AP124" i="8" s="1"/>
  <c r="O124" i="8"/>
  <c r="I124" i="8"/>
  <c r="U125" i="8"/>
  <c r="O125" i="8"/>
  <c r="I125" i="8"/>
  <c r="U126" i="8"/>
  <c r="O126" i="8"/>
  <c r="I126" i="8"/>
  <c r="U127" i="8"/>
  <c r="O127" i="8"/>
  <c r="I127" i="8"/>
  <c r="U128" i="8"/>
  <c r="O128" i="8"/>
  <c r="I128" i="8"/>
  <c r="U129" i="8"/>
  <c r="O129" i="8"/>
  <c r="I129" i="8"/>
  <c r="U130" i="8"/>
  <c r="O130" i="8"/>
  <c r="I130" i="8"/>
  <c r="U131" i="8"/>
  <c r="O131" i="8"/>
  <c r="I131" i="8"/>
  <c r="U132" i="8"/>
  <c r="AN132" i="8" s="1"/>
  <c r="AP132" i="8" s="1"/>
  <c r="O132" i="8"/>
  <c r="I132" i="8"/>
  <c r="U5" i="8"/>
  <c r="AN5" i="8" s="1"/>
  <c r="AP5" i="8" s="1"/>
  <c r="O5" i="8"/>
  <c r="I5" i="8"/>
  <c r="U15" i="8"/>
  <c r="AN15" i="8" s="1"/>
  <c r="AP15" i="8" s="1"/>
  <c r="O15" i="8"/>
  <c r="I15" i="8"/>
  <c r="U16" i="8"/>
  <c r="O16" i="8"/>
  <c r="I16" i="8"/>
  <c r="U17" i="8"/>
  <c r="O17" i="8"/>
  <c r="I17" i="8"/>
  <c r="AN17" i="8" s="1"/>
  <c r="AP17" i="8" s="1"/>
  <c r="G119" i="27"/>
  <c r="H119" i="27" s="1"/>
  <c r="K119" i="27" s="1"/>
  <c r="G65" i="27"/>
  <c r="H65" i="27" s="1"/>
  <c r="K65" i="27" s="1"/>
  <c r="G79" i="27"/>
  <c r="H79" i="27" s="1"/>
  <c r="K79" i="27" s="1"/>
  <c r="G90" i="27"/>
  <c r="H90" i="27" s="1"/>
  <c r="K90" i="27" s="1"/>
  <c r="G106" i="27"/>
  <c r="H106" i="27" s="1"/>
  <c r="K106" i="27" s="1"/>
  <c r="G110" i="27"/>
  <c r="H110" i="27" s="1"/>
  <c r="K110" i="27" s="1"/>
  <c r="G104" i="27"/>
  <c r="H104" i="27" s="1"/>
  <c r="K104" i="27" s="1"/>
  <c r="G19" i="27"/>
  <c r="H19" i="27" s="1"/>
  <c r="K19" i="27" s="1"/>
  <c r="G20" i="27"/>
  <c r="H20" i="27" s="1"/>
  <c r="K20" i="27" s="1"/>
  <c r="G21" i="27"/>
  <c r="H21" i="27" s="1"/>
  <c r="K21" i="27" s="1"/>
  <c r="G22" i="27"/>
  <c r="H22" i="27" s="1"/>
  <c r="K22" i="27" s="1"/>
  <c r="G23" i="27"/>
  <c r="H23" i="27" s="1"/>
  <c r="K23" i="27" s="1"/>
  <c r="G24" i="27"/>
  <c r="H24" i="27" s="1"/>
  <c r="K24" i="27" s="1"/>
  <c r="G25" i="27"/>
  <c r="H25" i="27" s="1"/>
  <c r="K25" i="27" s="1"/>
  <c r="G26" i="27"/>
  <c r="H26" i="27" s="1"/>
  <c r="K26" i="27" s="1"/>
  <c r="G27" i="27"/>
  <c r="H27" i="27" s="1"/>
  <c r="K27" i="27" s="1"/>
  <c r="G28" i="27"/>
  <c r="H28" i="27" s="1"/>
  <c r="K28" i="27" s="1"/>
  <c r="G29" i="27"/>
  <c r="H29" i="27" s="1"/>
  <c r="K29" i="27" s="1"/>
  <c r="G30" i="27"/>
  <c r="H30" i="27" s="1"/>
  <c r="K30" i="27" s="1"/>
  <c r="G31" i="27"/>
  <c r="H31" i="27" s="1"/>
  <c r="K31" i="27" s="1"/>
  <c r="G32" i="27"/>
  <c r="H32" i="27" s="1"/>
  <c r="K32" i="27" s="1"/>
  <c r="G33" i="27"/>
  <c r="H33" i="27" s="1"/>
  <c r="K33" i="27" s="1"/>
  <c r="G34" i="27"/>
  <c r="H34" i="27" s="1"/>
  <c r="K34" i="27" s="1"/>
  <c r="G35" i="27"/>
  <c r="H35" i="27" s="1"/>
  <c r="K35" i="27" s="1"/>
  <c r="G36" i="27"/>
  <c r="H36" i="27" s="1"/>
  <c r="K36" i="27" s="1"/>
  <c r="G37" i="27"/>
  <c r="H37" i="27" s="1"/>
  <c r="K37" i="27" s="1"/>
  <c r="G38" i="27"/>
  <c r="H38" i="27" s="1"/>
  <c r="K38" i="27" s="1"/>
  <c r="G39" i="27"/>
  <c r="H39" i="27" s="1"/>
  <c r="K39" i="27" s="1"/>
  <c r="G40" i="27"/>
  <c r="H40" i="27" s="1"/>
  <c r="K40" i="27" s="1"/>
  <c r="G41" i="27"/>
  <c r="H41" i="27" s="1"/>
  <c r="K41" i="27" s="1"/>
  <c r="G42" i="27"/>
  <c r="H42" i="27" s="1"/>
  <c r="K42" i="27" s="1"/>
  <c r="G43" i="27"/>
  <c r="H43" i="27" s="1"/>
  <c r="K43" i="27" s="1"/>
  <c r="G44" i="27"/>
  <c r="H44" i="27" s="1"/>
  <c r="K44" i="27" s="1"/>
  <c r="G45" i="27"/>
  <c r="H45" i="27" s="1"/>
  <c r="K45" i="27" s="1"/>
  <c r="G46" i="27"/>
  <c r="H46" i="27" s="1"/>
  <c r="K46" i="27" s="1"/>
  <c r="G47" i="27"/>
  <c r="H47" i="27" s="1"/>
  <c r="K47" i="27" s="1"/>
  <c r="G48" i="27"/>
  <c r="H48" i="27" s="1"/>
  <c r="K48" i="27" s="1"/>
  <c r="G49" i="27"/>
  <c r="H49" i="27" s="1"/>
  <c r="K49" i="27" s="1"/>
  <c r="G50" i="27"/>
  <c r="H50" i="27" s="1"/>
  <c r="K50" i="27" s="1"/>
  <c r="G51" i="27"/>
  <c r="H51" i="27" s="1"/>
  <c r="K51" i="27" s="1"/>
  <c r="G52" i="27"/>
  <c r="H52" i="27" s="1"/>
  <c r="K52" i="27" s="1"/>
  <c r="G53" i="27"/>
  <c r="H53" i="27" s="1"/>
  <c r="K53" i="27" s="1"/>
  <c r="G54" i="27"/>
  <c r="H54" i="27" s="1"/>
  <c r="K54" i="27" s="1"/>
  <c r="G55" i="27"/>
  <c r="H55" i="27" s="1"/>
  <c r="K55" i="27" s="1"/>
  <c r="G56" i="27"/>
  <c r="H56" i="27" s="1"/>
  <c r="K56" i="27" s="1"/>
  <c r="G57" i="27"/>
  <c r="H57" i="27" s="1"/>
  <c r="K57" i="27" s="1"/>
  <c r="G58" i="27"/>
  <c r="H58" i="27" s="1"/>
  <c r="K58" i="27" s="1"/>
  <c r="G59" i="27"/>
  <c r="H59" i="27" s="1"/>
  <c r="K59" i="27" s="1"/>
  <c r="G60" i="27"/>
  <c r="H60" i="27" s="1"/>
  <c r="K60" i="27" s="1"/>
  <c r="G61" i="27"/>
  <c r="H61" i="27" s="1"/>
  <c r="K61" i="27" s="1"/>
  <c r="G62" i="27"/>
  <c r="H62" i="27" s="1"/>
  <c r="K62" i="27" s="1"/>
  <c r="G63" i="27"/>
  <c r="H63" i="27" s="1"/>
  <c r="K63" i="27" s="1"/>
  <c r="G64" i="27"/>
  <c r="H64" i="27" s="1"/>
  <c r="K64" i="27" s="1"/>
  <c r="G66" i="27"/>
  <c r="H66" i="27" s="1"/>
  <c r="K66" i="27" s="1"/>
  <c r="G67" i="27"/>
  <c r="H67" i="27" s="1"/>
  <c r="K67" i="27" s="1"/>
  <c r="G68" i="27"/>
  <c r="H68" i="27" s="1"/>
  <c r="K68" i="27" s="1"/>
  <c r="G69" i="27"/>
  <c r="H69" i="27" s="1"/>
  <c r="K69" i="27" s="1"/>
  <c r="G70" i="27"/>
  <c r="H70" i="27" s="1"/>
  <c r="K70" i="27" s="1"/>
  <c r="G71" i="27"/>
  <c r="H71" i="27" s="1"/>
  <c r="K71" i="27" s="1"/>
  <c r="G72" i="27"/>
  <c r="H72" i="27" s="1"/>
  <c r="K72" i="27" s="1"/>
  <c r="G73" i="27"/>
  <c r="H73" i="27" s="1"/>
  <c r="K73" i="27" s="1"/>
  <c r="G74" i="27"/>
  <c r="H74" i="27" s="1"/>
  <c r="K74" i="27" s="1"/>
  <c r="G75" i="27"/>
  <c r="H75" i="27" s="1"/>
  <c r="K75" i="27" s="1"/>
  <c r="G76" i="27"/>
  <c r="H76" i="27" s="1"/>
  <c r="K76" i="27" s="1"/>
  <c r="G77" i="27"/>
  <c r="H77" i="27" s="1"/>
  <c r="K77" i="27" s="1"/>
  <c r="G78" i="27"/>
  <c r="H78" i="27" s="1"/>
  <c r="K78" i="27" s="1"/>
  <c r="G80" i="27"/>
  <c r="G81" i="27"/>
  <c r="H81" i="27" s="1"/>
  <c r="K81" i="27" s="1"/>
  <c r="G82" i="27"/>
  <c r="H82" i="27" s="1"/>
  <c r="K82" i="27" s="1"/>
  <c r="G83" i="27"/>
  <c r="H83" i="27" s="1"/>
  <c r="K83" i="27" s="1"/>
  <c r="G84" i="27"/>
  <c r="H84" i="27" s="1"/>
  <c r="K84" i="27" s="1"/>
  <c r="G85" i="27"/>
  <c r="H85" i="27" s="1"/>
  <c r="K85" i="27" s="1"/>
  <c r="G86" i="27"/>
  <c r="H86" i="27" s="1"/>
  <c r="K86" i="27" s="1"/>
  <c r="G87" i="27"/>
  <c r="H87" i="27" s="1"/>
  <c r="K87" i="27" s="1"/>
  <c r="G88" i="27"/>
  <c r="H88" i="27" s="1"/>
  <c r="K88" i="27" s="1"/>
  <c r="G89" i="27"/>
  <c r="H89" i="27" s="1"/>
  <c r="K89" i="27" s="1"/>
  <c r="G91" i="27"/>
  <c r="H91" i="27" s="1"/>
  <c r="K91" i="27" s="1"/>
  <c r="G92" i="27"/>
  <c r="H92" i="27" s="1"/>
  <c r="K92" i="27" s="1"/>
  <c r="G93" i="27"/>
  <c r="H93" i="27" s="1"/>
  <c r="K93" i="27" s="1"/>
  <c r="G94" i="27"/>
  <c r="H94" i="27" s="1"/>
  <c r="K94" i="27" s="1"/>
  <c r="G95" i="27"/>
  <c r="H95" i="27" s="1"/>
  <c r="K95" i="27" s="1"/>
  <c r="G96" i="27"/>
  <c r="H96" i="27" s="1"/>
  <c r="K96" i="27" s="1"/>
  <c r="G97" i="27"/>
  <c r="H97" i="27" s="1"/>
  <c r="K97" i="27" s="1"/>
  <c r="G98" i="27"/>
  <c r="H98" i="27" s="1"/>
  <c r="K98" i="27" s="1"/>
  <c r="G99" i="27"/>
  <c r="H99" i="27" s="1"/>
  <c r="K99" i="27" s="1"/>
  <c r="G100" i="27"/>
  <c r="H100" i="27" s="1"/>
  <c r="K100" i="27" s="1"/>
  <c r="G101" i="27"/>
  <c r="H101" i="27" s="1"/>
  <c r="K101" i="27" s="1"/>
  <c r="G102" i="27"/>
  <c r="H102" i="27"/>
  <c r="K102" i="27" s="1"/>
  <c r="G103" i="27"/>
  <c r="H103" i="27" s="1"/>
  <c r="K103" i="27" s="1"/>
  <c r="G105" i="27"/>
  <c r="H105" i="27" s="1"/>
  <c r="K105" i="27" s="1"/>
  <c r="G107" i="27"/>
  <c r="H107" i="27" s="1"/>
  <c r="K107" i="27" s="1"/>
  <c r="G108" i="27"/>
  <c r="H108" i="27" s="1"/>
  <c r="K108" i="27" s="1"/>
  <c r="G109" i="27"/>
  <c r="H109" i="27" s="1"/>
  <c r="K109" i="27" s="1"/>
  <c r="G111" i="27"/>
  <c r="H111" i="27" s="1"/>
  <c r="K111" i="27" s="1"/>
  <c r="G112" i="27"/>
  <c r="H112" i="27" s="1"/>
  <c r="K112" i="27" s="1"/>
  <c r="G113" i="27"/>
  <c r="H113" i="27" s="1"/>
  <c r="K113" i="27" s="1"/>
  <c r="G114" i="27"/>
  <c r="H114" i="27" s="1"/>
  <c r="K114" i="27" s="1"/>
  <c r="G115" i="27"/>
  <c r="H115" i="27" s="1"/>
  <c r="K115" i="27" s="1"/>
  <c r="G116" i="27"/>
  <c r="H116" i="27" s="1"/>
  <c r="K116" i="27" s="1"/>
  <c r="G117" i="27"/>
  <c r="H117" i="27" s="1"/>
  <c r="K117" i="27" s="1"/>
  <c r="G118" i="27"/>
  <c r="H118" i="27" s="1"/>
  <c r="K118" i="27" s="1"/>
  <c r="G120" i="27"/>
  <c r="H120" i="27" s="1"/>
  <c r="K120" i="27" s="1"/>
  <c r="G123" i="27"/>
  <c r="H123" i="27"/>
  <c r="K123" i="27" s="1"/>
  <c r="G124" i="27"/>
  <c r="H124" i="27" s="1"/>
  <c r="K124" i="27" s="1"/>
  <c r="G125" i="27"/>
  <c r="H125" i="27" s="1"/>
  <c r="K125" i="27" s="1"/>
  <c r="G126" i="27"/>
  <c r="H126" i="27"/>
  <c r="K126" i="27" s="1"/>
  <c r="G127" i="27"/>
  <c r="H127" i="27" s="1"/>
  <c r="K127" i="27" s="1"/>
  <c r="G128" i="27"/>
  <c r="H128" i="27" s="1"/>
  <c r="K128" i="27" s="1"/>
  <c r="G129" i="27"/>
  <c r="H129" i="27" s="1"/>
  <c r="K129" i="27" s="1"/>
  <c r="G130" i="27"/>
  <c r="H130" i="27" s="1"/>
  <c r="K130" i="27" s="1"/>
  <c r="G131" i="27"/>
  <c r="H131" i="27" s="1"/>
  <c r="K131" i="27" s="1"/>
  <c r="G132" i="27"/>
  <c r="H132" i="27" s="1"/>
  <c r="K132" i="27" s="1"/>
  <c r="G133" i="27"/>
  <c r="H133" i="27" s="1"/>
  <c r="K133" i="27" s="1"/>
  <c r="G134" i="27"/>
  <c r="H134" i="27" s="1"/>
  <c r="K134" i="27" s="1"/>
  <c r="G135" i="27"/>
  <c r="H135" i="27" s="1"/>
  <c r="K135" i="27" s="1"/>
  <c r="G136" i="27"/>
  <c r="H136" i="27" s="1"/>
  <c r="K136" i="27" s="1"/>
  <c r="G5" i="27"/>
  <c r="H5" i="27" s="1"/>
  <c r="K5" i="27" s="1"/>
  <c r="G6" i="27"/>
  <c r="H6" i="27" s="1"/>
  <c r="K6" i="27" s="1"/>
  <c r="G7" i="27"/>
  <c r="H7" i="27" s="1"/>
  <c r="K7" i="27" s="1"/>
  <c r="G8" i="27"/>
  <c r="H8" i="27" s="1"/>
  <c r="K8" i="27" s="1"/>
  <c r="G9" i="27"/>
  <c r="H9" i="27" s="1"/>
  <c r="K9" i="27" s="1"/>
  <c r="G10" i="27"/>
  <c r="H10" i="27" s="1"/>
  <c r="K10" i="27" s="1"/>
  <c r="G11" i="27"/>
  <c r="H11" i="27" s="1"/>
  <c r="K11" i="27" s="1"/>
  <c r="G12" i="27"/>
  <c r="H12" i="27" s="1"/>
  <c r="K12" i="27" s="1"/>
  <c r="G13" i="27"/>
  <c r="H13" i="27" s="1"/>
  <c r="K13" i="27" s="1"/>
  <c r="G14" i="27"/>
  <c r="H14" i="27" s="1"/>
  <c r="K14" i="27" s="1"/>
  <c r="G15" i="27"/>
  <c r="H15" i="27" s="1"/>
  <c r="K15" i="27" s="1"/>
  <c r="G16" i="27"/>
  <c r="H16" i="27" s="1"/>
  <c r="K16" i="27" s="1"/>
  <c r="U128" i="2"/>
  <c r="O128" i="2"/>
  <c r="I128" i="2"/>
  <c r="U129" i="2"/>
  <c r="O129" i="2"/>
  <c r="I129" i="2"/>
  <c r="U130" i="2"/>
  <c r="V130" i="2" s="1"/>
  <c r="X130" i="2" s="1"/>
  <c r="O130" i="2"/>
  <c r="I130" i="2"/>
  <c r="U131" i="2"/>
  <c r="O131" i="2"/>
  <c r="I131" i="2"/>
  <c r="U132" i="2"/>
  <c r="O132" i="2"/>
  <c r="I132" i="2"/>
  <c r="U133" i="2"/>
  <c r="O133" i="2"/>
  <c r="I133" i="2"/>
  <c r="U134" i="2"/>
  <c r="O134" i="2"/>
  <c r="I134" i="2"/>
  <c r="U135" i="2"/>
  <c r="O135" i="2"/>
  <c r="I135" i="2"/>
  <c r="U136" i="2"/>
  <c r="O136" i="2"/>
  <c r="I136" i="2"/>
  <c r="U137" i="2"/>
  <c r="O137" i="2"/>
  <c r="I137" i="2"/>
  <c r="V137" i="2" s="1"/>
  <c r="X137" i="2" s="1"/>
  <c r="U138" i="2"/>
  <c r="V138" i="2" s="1"/>
  <c r="X138" i="2" s="1"/>
  <c r="O138" i="2"/>
  <c r="I138" i="2"/>
  <c r="U139" i="2"/>
  <c r="O139" i="2"/>
  <c r="I139" i="2"/>
  <c r="U140" i="2"/>
  <c r="O140" i="2"/>
  <c r="I140" i="2"/>
  <c r="U23" i="2"/>
  <c r="O23" i="2"/>
  <c r="I23" i="2"/>
  <c r="U24" i="2"/>
  <c r="V24" i="2" s="1"/>
  <c r="X24" i="2" s="1"/>
  <c r="O24" i="2"/>
  <c r="I24" i="2"/>
  <c r="U25" i="2"/>
  <c r="V25" i="2" s="1"/>
  <c r="X25" i="2" s="1"/>
  <c r="O25" i="2"/>
  <c r="I25" i="2"/>
  <c r="U26" i="2"/>
  <c r="O26" i="2"/>
  <c r="I26" i="2"/>
  <c r="U27" i="2"/>
  <c r="O27" i="2"/>
  <c r="I27" i="2"/>
  <c r="U28" i="2"/>
  <c r="O28" i="2"/>
  <c r="I28" i="2"/>
  <c r="V28" i="2"/>
  <c r="X28" i="2" s="1"/>
  <c r="U29" i="2"/>
  <c r="O29" i="2"/>
  <c r="I29" i="2"/>
  <c r="U30" i="2"/>
  <c r="O30" i="2"/>
  <c r="I30" i="2"/>
  <c r="U31" i="2"/>
  <c r="O31" i="2"/>
  <c r="V31" i="2" s="1"/>
  <c r="X31" i="2" s="1"/>
  <c r="I31" i="2"/>
  <c r="U32" i="2"/>
  <c r="O32" i="2"/>
  <c r="V32" i="2" s="1"/>
  <c r="X32" i="2" s="1"/>
  <c r="I32" i="2"/>
  <c r="U33" i="2"/>
  <c r="O33" i="2"/>
  <c r="I33" i="2"/>
  <c r="V33" i="2" s="1"/>
  <c r="X33" i="2" s="1"/>
  <c r="U34" i="2"/>
  <c r="O34" i="2"/>
  <c r="I34" i="2"/>
  <c r="U35" i="2"/>
  <c r="O35" i="2"/>
  <c r="I35" i="2"/>
  <c r="U36" i="2"/>
  <c r="O36" i="2"/>
  <c r="I36" i="2"/>
  <c r="U37" i="2"/>
  <c r="O37" i="2"/>
  <c r="V37" i="2" s="1"/>
  <c r="X37" i="2" s="1"/>
  <c r="I37" i="2"/>
  <c r="U38" i="2"/>
  <c r="O38" i="2"/>
  <c r="V38" i="2" s="1"/>
  <c r="X38" i="2" s="1"/>
  <c r="I38" i="2"/>
  <c r="U39" i="2"/>
  <c r="O39" i="2"/>
  <c r="I39" i="2"/>
  <c r="U40" i="2"/>
  <c r="I40" i="2"/>
  <c r="U41" i="2"/>
  <c r="O41" i="2"/>
  <c r="I41" i="2"/>
  <c r="U42" i="2"/>
  <c r="O42" i="2"/>
  <c r="I42" i="2"/>
  <c r="U43" i="2"/>
  <c r="O43" i="2"/>
  <c r="I43" i="2"/>
  <c r="U44" i="2"/>
  <c r="V44" i="2" s="1"/>
  <c r="X44" i="2" s="1"/>
  <c r="O44" i="2"/>
  <c r="I44" i="2"/>
  <c r="U45" i="2"/>
  <c r="V45" i="2" s="1"/>
  <c r="X45" i="2" s="1"/>
  <c r="O45" i="2"/>
  <c r="I45" i="2"/>
  <c r="U46" i="2"/>
  <c r="V46" i="2" s="1"/>
  <c r="X46" i="2" s="1"/>
  <c r="O46" i="2"/>
  <c r="I46" i="2"/>
  <c r="U47" i="2"/>
  <c r="O47" i="2"/>
  <c r="I47" i="2"/>
  <c r="U48" i="2"/>
  <c r="O48" i="2"/>
  <c r="I48" i="2"/>
  <c r="U49" i="2"/>
  <c r="O49" i="2"/>
  <c r="I49" i="2"/>
  <c r="U50" i="2"/>
  <c r="O50" i="2"/>
  <c r="I50" i="2"/>
  <c r="U51" i="2"/>
  <c r="O51" i="2"/>
  <c r="I51" i="2"/>
  <c r="U52" i="2"/>
  <c r="O52" i="2"/>
  <c r="I52" i="2"/>
  <c r="U53" i="2"/>
  <c r="O53" i="2"/>
  <c r="I53" i="2"/>
  <c r="U54" i="2"/>
  <c r="O54" i="2"/>
  <c r="I54" i="2"/>
  <c r="V54" i="2"/>
  <c r="X54" i="2" s="1"/>
  <c r="U55" i="2"/>
  <c r="V55" i="2" s="1"/>
  <c r="X55" i="2" s="1"/>
  <c r="O55" i="2"/>
  <c r="I55" i="2"/>
  <c r="U56" i="2"/>
  <c r="V56" i="2" s="1"/>
  <c r="X56" i="2" s="1"/>
  <c r="O56" i="2"/>
  <c r="I56" i="2"/>
  <c r="U57" i="2"/>
  <c r="V57" i="2" s="1"/>
  <c r="X57" i="2" s="1"/>
  <c r="O57" i="2"/>
  <c r="I57" i="2"/>
  <c r="U58" i="2"/>
  <c r="O58" i="2"/>
  <c r="I58" i="2"/>
  <c r="U59" i="2"/>
  <c r="O59" i="2"/>
  <c r="I59" i="2"/>
  <c r="U60" i="2"/>
  <c r="V60" i="2" s="1"/>
  <c r="X60" i="2" s="1"/>
  <c r="O60" i="2"/>
  <c r="I60" i="2"/>
  <c r="U61" i="2"/>
  <c r="O61" i="2"/>
  <c r="I61" i="2"/>
  <c r="U62" i="2"/>
  <c r="O62" i="2"/>
  <c r="I62" i="2"/>
  <c r="U63" i="2"/>
  <c r="O63" i="2"/>
  <c r="I63" i="2"/>
  <c r="U64" i="2"/>
  <c r="O64" i="2"/>
  <c r="I64" i="2"/>
  <c r="V64" i="2"/>
  <c r="X64" i="2" s="1"/>
  <c r="U65" i="2"/>
  <c r="O65" i="2"/>
  <c r="I65" i="2"/>
  <c r="V65" i="2"/>
  <c r="X65" i="2" s="1"/>
  <c r="U66" i="2"/>
  <c r="O66" i="2"/>
  <c r="I66" i="2"/>
  <c r="V66" i="2"/>
  <c r="X66" i="2" s="1"/>
  <c r="U67" i="2"/>
  <c r="O67" i="2"/>
  <c r="I67" i="2"/>
  <c r="U68" i="2"/>
  <c r="V68" i="2" s="1"/>
  <c r="X68" i="2" s="1"/>
  <c r="O68" i="2"/>
  <c r="I68" i="2"/>
  <c r="U69" i="2"/>
  <c r="O69" i="2"/>
  <c r="I69" i="2"/>
  <c r="U70" i="2"/>
  <c r="O70" i="2"/>
  <c r="I70" i="2"/>
  <c r="U71" i="2"/>
  <c r="O71" i="2"/>
  <c r="I71" i="2"/>
  <c r="U72" i="2"/>
  <c r="V72" i="2" s="1"/>
  <c r="X72" i="2" s="1"/>
  <c r="O72" i="2"/>
  <c r="I72" i="2"/>
  <c r="U73" i="2"/>
  <c r="O73" i="2"/>
  <c r="V73" i="2" s="1"/>
  <c r="X73" i="2" s="1"/>
  <c r="I73" i="2"/>
  <c r="U74" i="2"/>
  <c r="O74" i="2"/>
  <c r="I74" i="2"/>
  <c r="U75" i="2"/>
  <c r="O75" i="2"/>
  <c r="I75" i="2"/>
  <c r="U76" i="2"/>
  <c r="O76" i="2"/>
  <c r="I76" i="2"/>
  <c r="U77" i="2"/>
  <c r="O77" i="2"/>
  <c r="V77" i="2" s="1"/>
  <c r="X77" i="2" s="1"/>
  <c r="I77" i="2"/>
  <c r="U78" i="2"/>
  <c r="O78" i="2"/>
  <c r="V78" i="2" s="1"/>
  <c r="X78" i="2" s="1"/>
  <c r="I78" i="2"/>
  <c r="U79" i="2"/>
  <c r="O79" i="2"/>
  <c r="I79" i="2"/>
  <c r="U80" i="2"/>
  <c r="O80" i="2"/>
  <c r="I80" i="2"/>
  <c r="V80" i="2" s="1"/>
  <c r="X80" i="2" s="1"/>
  <c r="U81" i="2"/>
  <c r="V81" i="2" s="1"/>
  <c r="X81" i="2" s="1"/>
  <c r="O81" i="2"/>
  <c r="I81" i="2"/>
  <c r="U82" i="2"/>
  <c r="O82" i="2"/>
  <c r="I82" i="2"/>
  <c r="U83" i="2"/>
  <c r="O83" i="2"/>
  <c r="I83" i="2"/>
  <c r="U84" i="2"/>
  <c r="O84" i="2"/>
  <c r="I84" i="2"/>
  <c r="V84" i="2" s="1"/>
  <c r="X84" i="2" s="1"/>
  <c r="U85" i="2"/>
  <c r="O85" i="2"/>
  <c r="I85" i="2"/>
  <c r="U86" i="2"/>
  <c r="O86" i="2"/>
  <c r="I86" i="2"/>
  <c r="U87" i="2"/>
  <c r="O87" i="2"/>
  <c r="I87" i="2"/>
  <c r="U88" i="2"/>
  <c r="O88" i="2"/>
  <c r="I88" i="2"/>
  <c r="V88" i="2" s="1"/>
  <c r="X88" i="2" s="1"/>
  <c r="U89" i="2"/>
  <c r="O89" i="2"/>
  <c r="I89" i="2"/>
  <c r="U90" i="2"/>
  <c r="O90" i="2"/>
  <c r="I90" i="2"/>
  <c r="V90" i="2"/>
  <c r="X90" i="2" s="1"/>
  <c r="U91" i="2"/>
  <c r="O91" i="2"/>
  <c r="I91" i="2"/>
  <c r="U92" i="2"/>
  <c r="V92" i="2" s="1"/>
  <c r="X92" i="2" s="1"/>
  <c r="O92" i="2"/>
  <c r="I92" i="2"/>
  <c r="U93" i="2"/>
  <c r="O93" i="2"/>
  <c r="V93" i="2" s="1"/>
  <c r="X93" i="2" s="1"/>
  <c r="I93" i="2"/>
  <c r="U94" i="2"/>
  <c r="O94" i="2"/>
  <c r="V94" i="2" s="1"/>
  <c r="X94" i="2" s="1"/>
  <c r="I94" i="2"/>
  <c r="U95" i="2"/>
  <c r="O95" i="2"/>
  <c r="I95" i="2"/>
  <c r="U96" i="2"/>
  <c r="O96" i="2"/>
  <c r="I96" i="2"/>
  <c r="U97" i="2"/>
  <c r="V97" i="2" s="1"/>
  <c r="X97" i="2" s="1"/>
  <c r="O97" i="2"/>
  <c r="I97" i="2"/>
  <c r="U98" i="2"/>
  <c r="O98" i="2"/>
  <c r="I98" i="2"/>
  <c r="U99" i="2"/>
  <c r="O99" i="2"/>
  <c r="I99" i="2"/>
  <c r="U100" i="2"/>
  <c r="O100" i="2"/>
  <c r="I100" i="2"/>
  <c r="U101" i="2"/>
  <c r="O101" i="2"/>
  <c r="I101" i="2"/>
  <c r="U102" i="2"/>
  <c r="O102" i="2"/>
  <c r="I102" i="2"/>
  <c r="U103" i="2"/>
  <c r="O103" i="2"/>
  <c r="I103" i="2"/>
  <c r="U104" i="2"/>
  <c r="O104" i="2"/>
  <c r="I104" i="2"/>
  <c r="V104" i="2" s="1"/>
  <c r="X104" i="2" s="1"/>
  <c r="U105" i="2"/>
  <c r="O105" i="2"/>
  <c r="I105" i="2"/>
  <c r="U106" i="2"/>
  <c r="O106" i="2"/>
  <c r="I106" i="2"/>
  <c r="U107" i="2"/>
  <c r="O107" i="2"/>
  <c r="V107" i="2" s="1"/>
  <c r="X107" i="2" s="1"/>
  <c r="I107" i="2"/>
  <c r="U108" i="2"/>
  <c r="O108" i="2"/>
  <c r="V108" i="2" s="1"/>
  <c r="X108" i="2" s="1"/>
  <c r="I108" i="2"/>
  <c r="U109" i="2"/>
  <c r="O109" i="2"/>
  <c r="I109" i="2"/>
  <c r="V109" i="2" s="1"/>
  <c r="X109" i="2" s="1"/>
  <c r="U110" i="2"/>
  <c r="O110" i="2"/>
  <c r="I110" i="2"/>
  <c r="U111" i="2"/>
  <c r="O111" i="2"/>
  <c r="I111" i="2"/>
  <c r="V111" i="2"/>
  <c r="X111" i="2" s="1"/>
  <c r="U112" i="2"/>
  <c r="V112" i="2" s="1"/>
  <c r="X112" i="2" s="1"/>
  <c r="O112" i="2"/>
  <c r="I112" i="2"/>
  <c r="U113" i="2"/>
  <c r="O113" i="2"/>
  <c r="I113" i="2"/>
  <c r="U114" i="2"/>
  <c r="O114" i="2"/>
  <c r="I114" i="2"/>
  <c r="U115" i="2"/>
  <c r="O115" i="2"/>
  <c r="I115" i="2"/>
  <c r="U116" i="2"/>
  <c r="O116" i="2"/>
  <c r="I116" i="2"/>
  <c r="U117" i="2"/>
  <c r="V117" i="2" s="1"/>
  <c r="X117" i="2" s="1"/>
  <c r="O117" i="2"/>
  <c r="I117" i="2"/>
  <c r="U118" i="2"/>
  <c r="O118" i="2"/>
  <c r="I118" i="2"/>
  <c r="U119" i="2"/>
  <c r="O119" i="2"/>
  <c r="I119" i="2"/>
  <c r="U120" i="2"/>
  <c r="V120" i="2" s="1"/>
  <c r="X120" i="2" s="1"/>
  <c r="O120" i="2"/>
  <c r="I120" i="2"/>
  <c r="U121" i="2"/>
  <c r="V121" i="2" s="1"/>
  <c r="X121" i="2" s="1"/>
  <c r="O121" i="2"/>
  <c r="I121" i="2"/>
  <c r="U122" i="2"/>
  <c r="O122" i="2"/>
  <c r="I122" i="2"/>
  <c r="U123" i="2"/>
  <c r="O123" i="2"/>
  <c r="I123" i="2"/>
  <c r="U124" i="2"/>
  <c r="V124" i="2" s="1"/>
  <c r="X124" i="2" s="1"/>
  <c r="O124" i="2"/>
  <c r="I124" i="2"/>
  <c r="U125" i="2"/>
  <c r="V125" i="2" s="1"/>
  <c r="X125" i="2" s="1"/>
  <c r="O125" i="2"/>
  <c r="I125" i="2"/>
  <c r="U5" i="2"/>
  <c r="O5" i="2"/>
  <c r="V5" i="2" s="1"/>
  <c r="X5" i="2" s="1"/>
  <c r="U6" i="2"/>
  <c r="O6" i="2"/>
  <c r="I6" i="2"/>
  <c r="V6" i="2" s="1"/>
  <c r="X6" i="2" s="1"/>
  <c r="U7" i="2"/>
  <c r="O7" i="2"/>
  <c r="I7" i="2"/>
  <c r="U8" i="2"/>
  <c r="O8" i="2"/>
  <c r="I8" i="2"/>
  <c r="V8" i="2"/>
  <c r="X8" i="2" s="1"/>
  <c r="U9" i="2"/>
  <c r="O9" i="2"/>
  <c r="I9" i="2"/>
  <c r="V9" i="2"/>
  <c r="X9" i="2" s="1"/>
  <c r="U10" i="2"/>
  <c r="O10" i="2"/>
  <c r="I10" i="2"/>
  <c r="U11" i="2"/>
  <c r="O11" i="2"/>
  <c r="I11" i="2"/>
  <c r="U12" i="2"/>
  <c r="O12" i="2"/>
  <c r="I12" i="2"/>
  <c r="U13" i="2"/>
  <c r="O13" i="2"/>
  <c r="I13" i="2"/>
  <c r="V13" i="2" s="1"/>
  <c r="X13" i="2" s="1"/>
  <c r="U14" i="2"/>
  <c r="O14" i="2"/>
  <c r="I14" i="2"/>
  <c r="V14" i="2" s="1"/>
  <c r="X14" i="2" s="1"/>
  <c r="U15" i="2"/>
  <c r="O15" i="2"/>
  <c r="I15" i="2"/>
  <c r="V15" i="2" s="1"/>
  <c r="X15" i="2" s="1"/>
  <c r="U16" i="2"/>
  <c r="O16" i="2"/>
  <c r="I16" i="2"/>
  <c r="V16" i="2" s="1"/>
  <c r="X16" i="2" s="1"/>
  <c r="U17" i="2"/>
  <c r="O17" i="2"/>
  <c r="I17" i="2"/>
  <c r="V17" i="2" s="1"/>
  <c r="X17" i="2" s="1"/>
  <c r="U18" i="2"/>
  <c r="O18" i="2"/>
  <c r="I18" i="2"/>
  <c r="V18" i="2" s="1"/>
  <c r="X18" i="2" s="1"/>
  <c r="U19" i="2"/>
  <c r="O19" i="2"/>
  <c r="I19" i="2"/>
  <c r="V19" i="2" s="1"/>
  <c r="X19" i="2" s="1"/>
  <c r="E124" i="24"/>
  <c r="F124" i="24" s="1"/>
  <c r="H124" i="24" s="1"/>
  <c r="E125" i="24"/>
  <c r="F125" i="24"/>
  <c r="H125" i="24" s="1"/>
  <c r="E126" i="24"/>
  <c r="F126" i="24" s="1"/>
  <c r="H126" i="24" s="1"/>
  <c r="E127" i="24"/>
  <c r="F127" i="24" s="1"/>
  <c r="H127" i="24" s="1"/>
  <c r="E128" i="24"/>
  <c r="F128" i="24"/>
  <c r="H128" i="24" s="1"/>
  <c r="E129" i="24"/>
  <c r="F129" i="24" s="1"/>
  <c r="H129" i="24" s="1"/>
  <c r="E130" i="24"/>
  <c r="F130" i="24" s="1"/>
  <c r="H130" i="24" s="1"/>
  <c r="E131" i="24"/>
  <c r="F131" i="24" s="1"/>
  <c r="H131" i="24" s="1"/>
  <c r="E132" i="24"/>
  <c r="F132" i="24" s="1"/>
  <c r="H132" i="24" s="1"/>
  <c r="E133" i="24"/>
  <c r="F133" i="24"/>
  <c r="H133" i="24" s="1"/>
  <c r="E134" i="24"/>
  <c r="F134" i="24" s="1"/>
  <c r="H134" i="24" s="1"/>
  <c r="E135" i="24"/>
  <c r="F135" i="24" s="1"/>
  <c r="H135" i="24" s="1"/>
  <c r="E136" i="24"/>
  <c r="F136" i="24"/>
  <c r="H136" i="24" s="1"/>
  <c r="E20" i="24"/>
  <c r="F20" i="24" s="1"/>
  <c r="H20" i="24" s="1"/>
  <c r="E21" i="24"/>
  <c r="F21" i="24" s="1"/>
  <c r="H21" i="24" s="1"/>
  <c r="E22" i="24"/>
  <c r="F22" i="24" s="1"/>
  <c r="H22" i="24" s="1"/>
  <c r="E23" i="24"/>
  <c r="F23" i="24" s="1"/>
  <c r="H23" i="24" s="1"/>
  <c r="E24" i="24"/>
  <c r="F24" i="24" s="1"/>
  <c r="H24" i="24" s="1"/>
  <c r="E25" i="24"/>
  <c r="F25" i="24" s="1"/>
  <c r="H25" i="24" s="1"/>
  <c r="E26" i="24"/>
  <c r="F26" i="24" s="1"/>
  <c r="H26" i="24" s="1"/>
  <c r="E27" i="24"/>
  <c r="F27" i="24" s="1"/>
  <c r="H27" i="24" s="1"/>
  <c r="E28" i="24"/>
  <c r="F28" i="24" s="1"/>
  <c r="H28" i="24" s="1"/>
  <c r="E29" i="24"/>
  <c r="F29" i="24" s="1"/>
  <c r="H29" i="24" s="1"/>
  <c r="E30" i="24"/>
  <c r="F30" i="24" s="1"/>
  <c r="H30" i="24" s="1"/>
  <c r="E31" i="24"/>
  <c r="F31" i="24" s="1"/>
  <c r="H31" i="24" s="1"/>
  <c r="E32" i="24"/>
  <c r="F32" i="24" s="1"/>
  <c r="H32" i="24" s="1"/>
  <c r="E33" i="24"/>
  <c r="F33" i="24" s="1"/>
  <c r="H33" i="24" s="1"/>
  <c r="E34" i="24"/>
  <c r="F34" i="24" s="1"/>
  <c r="H34" i="24" s="1"/>
  <c r="E35" i="24"/>
  <c r="F35" i="24" s="1"/>
  <c r="H35" i="24" s="1"/>
  <c r="E36" i="24"/>
  <c r="F36" i="24"/>
  <c r="H36" i="24" s="1"/>
  <c r="E37" i="24"/>
  <c r="F37" i="24" s="1"/>
  <c r="H37" i="24" s="1"/>
  <c r="E38" i="24"/>
  <c r="F38" i="24" s="1"/>
  <c r="H38" i="24" s="1"/>
  <c r="E39" i="24"/>
  <c r="F39" i="24" s="1"/>
  <c r="H39" i="24" s="1"/>
  <c r="E40" i="24"/>
  <c r="F40" i="24"/>
  <c r="H40" i="24" s="1"/>
  <c r="E41" i="24"/>
  <c r="F41" i="24" s="1"/>
  <c r="H41" i="24" s="1"/>
  <c r="E42" i="24"/>
  <c r="E43" i="24"/>
  <c r="F43" i="24" s="1"/>
  <c r="H43" i="24" s="1"/>
  <c r="E44" i="24"/>
  <c r="F44" i="24" s="1"/>
  <c r="H44" i="24" s="1"/>
  <c r="E45" i="24"/>
  <c r="F45" i="24"/>
  <c r="H45" i="24" s="1"/>
  <c r="E46" i="24"/>
  <c r="F46" i="24" s="1"/>
  <c r="H46" i="24" s="1"/>
  <c r="E47" i="24"/>
  <c r="F47" i="24" s="1"/>
  <c r="H47" i="24" s="1"/>
  <c r="E48" i="24"/>
  <c r="F48" i="24" s="1"/>
  <c r="H48" i="24" s="1"/>
  <c r="E49" i="24"/>
  <c r="F49" i="24" s="1"/>
  <c r="H49" i="24" s="1"/>
  <c r="E50" i="24"/>
  <c r="F50" i="24" s="1"/>
  <c r="H50" i="24" s="1"/>
  <c r="E51" i="24"/>
  <c r="F51" i="24" s="1"/>
  <c r="H51" i="24" s="1"/>
  <c r="E52" i="24"/>
  <c r="F52" i="24" s="1"/>
  <c r="H52" i="24" s="1"/>
  <c r="E53" i="24"/>
  <c r="F53" i="24" s="1"/>
  <c r="H53" i="24" s="1"/>
  <c r="E54" i="24"/>
  <c r="F54" i="24" s="1"/>
  <c r="H54" i="24" s="1"/>
  <c r="E55" i="24"/>
  <c r="F55" i="24" s="1"/>
  <c r="H55" i="24" s="1"/>
  <c r="E56" i="24"/>
  <c r="F56" i="24" s="1"/>
  <c r="H56" i="24" s="1"/>
  <c r="E57" i="24"/>
  <c r="F57" i="24" s="1"/>
  <c r="H57" i="24" s="1"/>
  <c r="E58" i="24"/>
  <c r="F58" i="24" s="1"/>
  <c r="H58" i="24" s="1"/>
  <c r="E59" i="24"/>
  <c r="F59" i="24" s="1"/>
  <c r="H59" i="24" s="1"/>
  <c r="E60" i="24"/>
  <c r="F60" i="24" s="1"/>
  <c r="H60" i="24" s="1"/>
  <c r="E61" i="24"/>
  <c r="F61" i="24" s="1"/>
  <c r="H61" i="24" s="1"/>
  <c r="E62" i="24"/>
  <c r="F62" i="24" s="1"/>
  <c r="H62" i="24" s="1"/>
  <c r="E63" i="24"/>
  <c r="F63" i="24" s="1"/>
  <c r="H63" i="24" s="1"/>
  <c r="E64" i="24"/>
  <c r="F64" i="24" s="1"/>
  <c r="H64" i="24" s="1"/>
  <c r="E65" i="24"/>
  <c r="F65" i="24" s="1"/>
  <c r="H65" i="24" s="1"/>
  <c r="E66" i="24"/>
  <c r="F66" i="24" s="1"/>
  <c r="H66" i="24" s="1"/>
  <c r="E67" i="24"/>
  <c r="F67" i="24" s="1"/>
  <c r="H67" i="24" s="1"/>
  <c r="E68" i="24"/>
  <c r="F68" i="24" s="1"/>
  <c r="H68" i="24" s="1"/>
  <c r="E69" i="24"/>
  <c r="F69" i="24" s="1"/>
  <c r="H69" i="24" s="1"/>
  <c r="E70" i="24"/>
  <c r="F70" i="24" s="1"/>
  <c r="H70" i="24" s="1"/>
  <c r="E71" i="24"/>
  <c r="F71" i="24" s="1"/>
  <c r="H71" i="24" s="1"/>
  <c r="E72" i="24"/>
  <c r="F72" i="24" s="1"/>
  <c r="H72" i="24" s="1"/>
  <c r="E73" i="24"/>
  <c r="F73" i="24" s="1"/>
  <c r="H73" i="24" s="1"/>
  <c r="E74" i="24"/>
  <c r="F74" i="24" s="1"/>
  <c r="H74" i="24" s="1"/>
  <c r="E75" i="24"/>
  <c r="F75" i="24"/>
  <c r="H75" i="24" s="1"/>
  <c r="E76" i="24"/>
  <c r="F76" i="24" s="1"/>
  <c r="H76" i="24" s="1"/>
  <c r="E77" i="24"/>
  <c r="F77" i="24" s="1"/>
  <c r="H77" i="24" s="1"/>
  <c r="E78" i="24"/>
  <c r="F78" i="24"/>
  <c r="H78" i="24" s="1"/>
  <c r="E79" i="24"/>
  <c r="F79" i="24" s="1"/>
  <c r="H79" i="24" s="1"/>
  <c r="E80" i="24"/>
  <c r="F80" i="24" s="1"/>
  <c r="H80" i="24" s="1"/>
  <c r="E81" i="24"/>
  <c r="F81" i="24" s="1"/>
  <c r="H81" i="24" s="1"/>
  <c r="E82" i="24"/>
  <c r="F82" i="24" s="1"/>
  <c r="H82" i="24" s="1"/>
  <c r="E83" i="24"/>
  <c r="F83" i="24" s="1"/>
  <c r="H83" i="24" s="1"/>
  <c r="E84" i="24"/>
  <c r="F84" i="24"/>
  <c r="H84" i="24" s="1"/>
  <c r="D85" i="24"/>
  <c r="E85" i="24" s="1"/>
  <c r="F85" i="24" s="1"/>
  <c r="H85" i="24" s="1"/>
  <c r="D86" i="24"/>
  <c r="D87" i="24"/>
  <c r="E87" i="24"/>
  <c r="F87" i="24" s="1"/>
  <c r="H87" i="24" s="1"/>
  <c r="E88" i="24"/>
  <c r="F88" i="24" s="1"/>
  <c r="H88" i="24" s="1"/>
  <c r="E89" i="24"/>
  <c r="F89" i="24" s="1"/>
  <c r="H89" i="24" s="1"/>
  <c r="D90" i="24"/>
  <c r="E90" i="24" s="1"/>
  <c r="F90" i="24"/>
  <c r="H90" i="24" s="1"/>
  <c r="E91" i="24"/>
  <c r="F91" i="24" s="1"/>
  <c r="H91" i="24" s="1"/>
  <c r="D92" i="24"/>
  <c r="E92" i="24" s="1"/>
  <c r="F92" i="24" s="1"/>
  <c r="H92" i="24" s="1"/>
  <c r="D93" i="24"/>
  <c r="E93" i="24" s="1"/>
  <c r="F93" i="24" s="1"/>
  <c r="H93" i="24" s="1"/>
  <c r="E94" i="24"/>
  <c r="F94" i="24" s="1"/>
  <c r="H94" i="24" s="1"/>
  <c r="E95" i="24"/>
  <c r="F95" i="24" s="1"/>
  <c r="H95" i="24" s="1"/>
  <c r="E96" i="24"/>
  <c r="F96" i="24" s="1"/>
  <c r="H96" i="24" s="1"/>
  <c r="E97" i="24"/>
  <c r="F97" i="24" s="1"/>
  <c r="H97" i="24" s="1"/>
  <c r="E98" i="24"/>
  <c r="F98" i="24" s="1"/>
  <c r="H98" i="24" s="1"/>
  <c r="E99" i="24"/>
  <c r="F99" i="24" s="1"/>
  <c r="H99" i="24" s="1"/>
  <c r="E100" i="24"/>
  <c r="F100" i="24" s="1"/>
  <c r="H100" i="24" s="1"/>
  <c r="E101" i="24"/>
  <c r="F101" i="24" s="1"/>
  <c r="H101" i="24" s="1"/>
  <c r="E102" i="24"/>
  <c r="F102" i="24" s="1"/>
  <c r="H102" i="24" s="1"/>
  <c r="E103" i="24"/>
  <c r="F103" i="24" s="1"/>
  <c r="H103" i="24" s="1"/>
  <c r="E104" i="24"/>
  <c r="F104" i="24" s="1"/>
  <c r="H104" i="24" s="1"/>
  <c r="E105" i="24"/>
  <c r="F105" i="24" s="1"/>
  <c r="H105" i="24" s="1"/>
  <c r="E106" i="24"/>
  <c r="F106" i="24" s="1"/>
  <c r="H106" i="24" s="1"/>
  <c r="E107" i="24"/>
  <c r="F107" i="24" s="1"/>
  <c r="H107" i="24" s="1"/>
  <c r="E108" i="24"/>
  <c r="F108" i="24" s="1"/>
  <c r="H108" i="24" s="1"/>
  <c r="E109" i="24"/>
  <c r="F109" i="24" s="1"/>
  <c r="H109" i="24" s="1"/>
  <c r="E110" i="24"/>
  <c r="F110" i="24" s="1"/>
  <c r="H110" i="24" s="1"/>
  <c r="E111" i="24"/>
  <c r="F111" i="24" s="1"/>
  <c r="H111" i="24" s="1"/>
  <c r="E112" i="24"/>
  <c r="F112" i="24" s="1"/>
  <c r="H112" i="24" s="1"/>
  <c r="E113" i="24"/>
  <c r="F113" i="24" s="1"/>
  <c r="H113" i="24" s="1"/>
  <c r="E114" i="24"/>
  <c r="F114" i="24" s="1"/>
  <c r="H114" i="24" s="1"/>
  <c r="E115" i="24"/>
  <c r="F115" i="24" s="1"/>
  <c r="H115" i="24" s="1"/>
  <c r="E116" i="24"/>
  <c r="F116" i="24" s="1"/>
  <c r="H116" i="24" s="1"/>
  <c r="E117" i="24"/>
  <c r="F117" i="24" s="1"/>
  <c r="H117" i="24" s="1"/>
  <c r="E118" i="24"/>
  <c r="F118" i="24" s="1"/>
  <c r="H118" i="24" s="1"/>
  <c r="E119" i="24"/>
  <c r="F119" i="24" s="1"/>
  <c r="H119" i="24" s="1"/>
  <c r="E120" i="24"/>
  <c r="F120" i="24" s="1"/>
  <c r="H120" i="24" s="1"/>
  <c r="E121" i="24"/>
  <c r="F121" i="24" s="1"/>
  <c r="H121" i="24" s="1"/>
  <c r="E5" i="24"/>
  <c r="F5" i="24" s="1"/>
  <c r="H5" i="24" s="1"/>
  <c r="E6" i="24"/>
  <c r="F6" i="24" s="1"/>
  <c r="H6" i="24" s="1"/>
  <c r="E7" i="24"/>
  <c r="F7" i="24" s="1"/>
  <c r="H7" i="24" s="1"/>
  <c r="E8" i="24"/>
  <c r="F8" i="24" s="1"/>
  <c r="H8" i="24" s="1"/>
  <c r="E9" i="24"/>
  <c r="F9" i="24" s="1"/>
  <c r="H9" i="24" s="1"/>
  <c r="E10" i="24"/>
  <c r="F10" i="24" s="1"/>
  <c r="H10" i="24" s="1"/>
  <c r="E11" i="24"/>
  <c r="F11" i="24" s="1"/>
  <c r="H11" i="24" s="1"/>
  <c r="E12" i="24"/>
  <c r="F12" i="24" s="1"/>
  <c r="H12" i="24" s="1"/>
  <c r="E13" i="24"/>
  <c r="F13" i="24" s="1"/>
  <c r="H13" i="24" s="1"/>
  <c r="E14" i="24"/>
  <c r="F14" i="24" s="1"/>
  <c r="H14" i="24" s="1"/>
  <c r="E15" i="24"/>
  <c r="F15" i="24" s="1"/>
  <c r="H15" i="24" s="1"/>
  <c r="E16" i="24"/>
  <c r="F16" i="24" s="1"/>
  <c r="H16" i="24" s="1"/>
  <c r="E17" i="24"/>
  <c r="F17" i="24" s="1"/>
  <c r="H17" i="24" s="1"/>
  <c r="W139" i="4"/>
  <c r="Q139" i="4"/>
  <c r="W140" i="4"/>
  <c r="Q140" i="4"/>
  <c r="W141" i="4"/>
  <c r="Q141" i="4"/>
  <c r="W142" i="4"/>
  <c r="X142" i="4" s="1"/>
  <c r="Z142" i="4" s="1"/>
  <c r="W143" i="4"/>
  <c r="Q143" i="4"/>
  <c r="W176" i="4"/>
  <c r="Q176" i="4"/>
  <c r="M176" i="4"/>
  <c r="G176" i="4"/>
  <c r="W177" i="4"/>
  <c r="Q177" i="4"/>
  <c r="M177" i="4"/>
  <c r="G177" i="4"/>
  <c r="W178" i="4"/>
  <c r="Q178" i="4"/>
  <c r="M178" i="4"/>
  <c r="G178" i="4"/>
  <c r="W179" i="4"/>
  <c r="Q179" i="4"/>
  <c r="M179" i="4"/>
  <c r="G179" i="4"/>
  <c r="W180" i="4"/>
  <c r="Q180" i="4"/>
  <c r="M180" i="4"/>
  <c r="G180" i="4"/>
  <c r="W181" i="4"/>
  <c r="Q181" i="4"/>
  <c r="M181" i="4"/>
  <c r="G181" i="4"/>
  <c r="W169" i="4"/>
  <c r="Q169" i="4"/>
  <c r="M169" i="4"/>
  <c r="G169" i="4"/>
  <c r="W170" i="4"/>
  <c r="Q170" i="4"/>
  <c r="M170" i="4"/>
  <c r="G170" i="4"/>
  <c r="W171" i="4"/>
  <c r="Q171" i="4"/>
  <c r="M171" i="4"/>
  <c r="X171" i="4" s="1"/>
  <c r="Z171" i="4" s="1"/>
  <c r="G171" i="4"/>
  <c r="W172" i="4"/>
  <c r="Q172" i="4"/>
  <c r="M172" i="4"/>
  <c r="G172" i="4"/>
  <c r="W173" i="4"/>
  <c r="Q173" i="4"/>
  <c r="M173" i="4"/>
  <c r="G173" i="4"/>
  <c r="W159" i="4"/>
  <c r="Q159" i="4"/>
  <c r="M159" i="4"/>
  <c r="G159" i="4"/>
  <c r="W160" i="4"/>
  <c r="Q160" i="4"/>
  <c r="M160" i="4"/>
  <c r="G160" i="4"/>
  <c r="W161" i="4"/>
  <c r="Q161" i="4"/>
  <c r="M161" i="4"/>
  <c r="G161" i="4"/>
  <c r="W162" i="4"/>
  <c r="Q162" i="4"/>
  <c r="M162" i="4"/>
  <c r="G162" i="4"/>
  <c r="W163" i="4"/>
  <c r="Q163" i="4"/>
  <c r="M163" i="4"/>
  <c r="G163" i="4"/>
  <c r="W164" i="4"/>
  <c r="Q164" i="4"/>
  <c r="M164" i="4"/>
  <c r="G164" i="4"/>
  <c r="W165" i="4"/>
  <c r="Q165" i="4"/>
  <c r="M165" i="4"/>
  <c r="G165" i="4"/>
  <c r="W166" i="4"/>
  <c r="Q166" i="4"/>
  <c r="M166" i="4"/>
  <c r="G166" i="4"/>
  <c r="W151" i="4"/>
  <c r="Q151" i="4"/>
  <c r="M151" i="4"/>
  <c r="G151" i="4"/>
  <c r="W152" i="4"/>
  <c r="Q152" i="4"/>
  <c r="M152" i="4"/>
  <c r="G152" i="4"/>
  <c r="W153" i="4"/>
  <c r="Q153" i="4"/>
  <c r="M153" i="4"/>
  <c r="G153" i="4"/>
  <c r="W154" i="4"/>
  <c r="Q154" i="4"/>
  <c r="M154" i="4"/>
  <c r="G154" i="4"/>
  <c r="W155" i="4"/>
  <c r="Q155" i="4"/>
  <c r="M155" i="4"/>
  <c r="G155" i="4"/>
  <c r="W156" i="4"/>
  <c r="Q156" i="4"/>
  <c r="M156" i="4"/>
  <c r="G156" i="4"/>
  <c r="H133" i="1"/>
  <c r="V133" i="1"/>
  <c r="N133" i="1"/>
  <c r="H134" i="1"/>
  <c r="AI134" i="1" s="1"/>
  <c r="AL134" i="1" s="1"/>
  <c r="V134" i="1"/>
  <c r="N134" i="1"/>
  <c r="V135" i="1"/>
  <c r="V138" i="1" s="1"/>
  <c r="C191" i="29" s="1"/>
  <c r="N135" i="1"/>
  <c r="H135" i="1"/>
  <c r="V136" i="1"/>
  <c r="N136" i="1"/>
  <c r="H136" i="1"/>
  <c r="V137" i="1"/>
  <c r="N137" i="1"/>
  <c r="H137" i="1"/>
  <c r="AI137" i="1" s="1"/>
  <c r="AL137" i="1" s="1"/>
  <c r="I134" i="5"/>
  <c r="AA134" i="5"/>
  <c r="U134" i="5"/>
  <c r="O134" i="5"/>
  <c r="AN134" i="5" s="1"/>
  <c r="AP134" i="5" s="1"/>
  <c r="I140" i="5"/>
  <c r="AA140" i="5"/>
  <c r="U140" i="5"/>
  <c r="O140" i="5"/>
  <c r="I138" i="5"/>
  <c r="AA138" i="5"/>
  <c r="U138" i="5"/>
  <c r="O138" i="5"/>
  <c r="O139" i="5"/>
  <c r="AA139" i="5"/>
  <c r="U139" i="5"/>
  <c r="I139" i="5"/>
  <c r="I136" i="5"/>
  <c r="AA136" i="5"/>
  <c r="U136" i="5"/>
  <c r="O136" i="5"/>
  <c r="AA133" i="5"/>
  <c r="U133" i="5"/>
  <c r="O133" i="5"/>
  <c r="I133" i="5"/>
  <c r="AA135" i="5"/>
  <c r="U135" i="5"/>
  <c r="O135" i="5"/>
  <c r="AN135" i="5" s="1"/>
  <c r="AP135" i="5" s="1"/>
  <c r="I135" i="5"/>
  <c r="AA137" i="5"/>
  <c r="U137" i="5"/>
  <c r="AN137" i="5" s="1"/>
  <c r="AP137" i="5" s="1"/>
  <c r="O137" i="5"/>
  <c r="I137" i="5"/>
  <c r="AA141" i="5"/>
  <c r="U141" i="5"/>
  <c r="O141" i="5"/>
  <c r="I141" i="5"/>
  <c r="O138" i="7"/>
  <c r="AB138" i="7"/>
  <c r="V138" i="7"/>
  <c r="I138" i="7"/>
  <c r="AC138" i="7"/>
  <c r="AE138" i="7" s="1"/>
  <c r="AB135" i="7"/>
  <c r="V135" i="7"/>
  <c r="O135" i="7"/>
  <c r="I135" i="7"/>
  <c r="AB136" i="7"/>
  <c r="V136" i="7"/>
  <c r="O136" i="7"/>
  <c r="I136" i="7"/>
  <c r="AB137" i="7"/>
  <c r="V137" i="7"/>
  <c r="O137" i="7"/>
  <c r="I137" i="7"/>
  <c r="AC137" i="7" s="1"/>
  <c r="AE137" i="7" s="1"/>
  <c r="AB139" i="7"/>
  <c r="V139" i="7"/>
  <c r="O139" i="7"/>
  <c r="AC139" i="7" s="1"/>
  <c r="AE139" i="7" s="1"/>
  <c r="I139" i="7"/>
  <c r="AB140" i="7"/>
  <c r="V140" i="7"/>
  <c r="AC140" i="7" s="1"/>
  <c r="AE140" i="7" s="1"/>
  <c r="O140" i="7"/>
  <c r="I140" i="7"/>
  <c r="AB141" i="7"/>
  <c r="V141" i="7"/>
  <c r="O141" i="7"/>
  <c r="AB142" i="7"/>
  <c r="V142" i="7"/>
  <c r="O142" i="7"/>
  <c r="I142" i="7"/>
  <c r="AB143" i="7"/>
  <c r="V143" i="7"/>
  <c r="O143" i="7"/>
  <c r="I143" i="7"/>
  <c r="AB144" i="7"/>
  <c r="V144" i="7"/>
  <c r="O144" i="7"/>
  <c r="I144" i="7"/>
  <c r="AB145" i="7"/>
  <c r="V145" i="7"/>
  <c r="O145" i="7"/>
  <c r="I145" i="7"/>
  <c r="AB146" i="7"/>
  <c r="V146" i="7"/>
  <c r="O146" i="7"/>
  <c r="I146" i="7"/>
  <c r="AB147" i="7"/>
  <c r="V147" i="7"/>
  <c r="O147" i="7"/>
  <c r="I147" i="7"/>
  <c r="AB148" i="7"/>
  <c r="V148" i="7"/>
  <c r="O148" i="7"/>
  <c r="AC148" i="7" s="1"/>
  <c r="AE148" i="7" s="1"/>
  <c r="I148" i="7"/>
  <c r="AB149" i="7"/>
  <c r="V149" i="7"/>
  <c r="AC149" i="7" s="1"/>
  <c r="AE149" i="7" s="1"/>
  <c r="O149" i="7"/>
  <c r="I149" i="7"/>
  <c r="U135" i="25"/>
  <c r="O135" i="25"/>
  <c r="I135" i="25"/>
  <c r="I134" i="25"/>
  <c r="U134" i="25"/>
  <c r="O134" i="25"/>
  <c r="U133" i="25"/>
  <c r="AN133" i="25" s="1"/>
  <c r="AP133" i="25" s="1"/>
  <c r="O133" i="25"/>
  <c r="I133" i="25"/>
  <c r="U136" i="25"/>
  <c r="AN136" i="25" s="1"/>
  <c r="AP136" i="25" s="1"/>
  <c r="O136" i="25"/>
  <c r="I136" i="25"/>
  <c r="U137" i="25"/>
  <c r="O137" i="25"/>
  <c r="I137" i="25"/>
  <c r="U138" i="25"/>
  <c r="O138" i="25"/>
  <c r="I138" i="25"/>
  <c r="U139" i="25"/>
  <c r="O139" i="25"/>
  <c r="I139" i="25"/>
  <c r="U140" i="25"/>
  <c r="O140" i="25"/>
  <c r="I140" i="25"/>
  <c r="U141" i="25"/>
  <c r="O141" i="25"/>
  <c r="I141" i="25"/>
  <c r="U142" i="25"/>
  <c r="O142" i="25"/>
  <c r="I142" i="25"/>
  <c r="AN142" i="25" s="1"/>
  <c r="AP142" i="25" s="1"/>
  <c r="U143" i="25"/>
  <c r="O143" i="25"/>
  <c r="I143" i="25"/>
  <c r="AN143" i="25" s="1"/>
  <c r="AP143" i="25" s="1"/>
  <c r="I137" i="8"/>
  <c r="U137" i="8"/>
  <c r="O137" i="8"/>
  <c r="I141" i="8"/>
  <c r="AN141" i="8" s="1"/>
  <c r="AP141" i="8" s="1"/>
  <c r="U136" i="8"/>
  <c r="O136" i="8"/>
  <c r="I136" i="8"/>
  <c r="U138" i="8"/>
  <c r="AN138" i="8" s="1"/>
  <c r="AP138" i="8" s="1"/>
  <c r="O138" i="8"/>
  <c r="I138" i="8"/>
  <c r="U139" i="8"/>
  <c r="O139" i="8"/>
  <c r="I139" i="8"/>
  <c r="U142" i="8"/>
  <c r="O142" i="8"/>
  <c r="I142" i="8"/>
  <c r="U143" i="8"/>
  <c r="O143" i="8"/>
  <c r="I143" i="8"/>
  <c r="U144" i="8"/>
  <c r="AN144" i="8" s="1"/>
  <c r="AP144" i="8" s="1"/>
  <c r="O144" i="8"/>
  <c r="I144" i="8"/>
  <c r="U143" i="2"/>
  <c r="O143" i="2"/>
  <c r="I143" i="2"/>
  <c r="U144" i="2"/>
  <c r="O144" i="2"/>
  <c r="I144" i="2"/>
  <c r="U145" i="2"/>
  <c r="O145" i="2"/>
  <c r="I145" i="2"/>
  <c r="U146" i="2"/>
  <c r="O146" i="2"/>
  <c r="I146" i="2"/>
  <c r="U147" i="2"/>
  <c r="V147" i="2" s="1"/>
  <c r="X147" i="2" s="1"/>
  <c r="O147" i="2"/>
  <c r="I147" i="2"/>
  <c r="U148" i="2"/>
  <c r="O148" i="2"/>
  <c r="I148" i="2"/>
  <c r="U149" i="2"/>
  <c r="O149" i="2"/>
  <c r="I149" i="2"/>
  <c r="U150" i="2"/>
  <c r="O150" i="2"/>
  <c r="I150" i="2"/>
  <c r="U151" i="2"/>
  <c r="V151" i="2" s="1"/>
  <c r="X151" i="2" s="1"/>
  <c r="O151" i="2"/>
  <c r="I151" i="2"/>
  <c r="U152" i="2"/>
  <c r="O152" i="2"/>
  <c r="I152" i="2"/>
  <c r="U153" i="2"/>
  <c r="O153" i="2"/>
  <c r="I153" i="2"/>
  <c r="U154" i="2"/>
  <c r="O154" i="2"/>
  <c r="I154" i="2"/>
  <c r="U155" i="2"/>
  <c r="V155" i="2" s="1"/>
  <c r="X155" i="2" s="1"/>
  <c r="O155" i="2"/>
  <c r="I155" i="2"/>
  <c r="AM133" i="17"/>
  <c r="AG133" i="17"/>
  <c r="AA133" i="17"/>
  <c r="U133" i="17"/>
  <c r="O133" i="17"/>
  <c r="I133" i="17"/>
  <c r="AM134" i="17"/>
  <c r="AG134" i="17"/>
  <c r="AA134" i="17"/>
  <c r="U134" i="17"/>
  <c r="O134" i="17"/>
  <c r="I134" i="17"/>
  <c r="AM135" i="17"/>
  <c r="AG135" i="17"/>
  <c r="AA135" i="17"/>
  <c r="U135" i="17"/>
  <c r="O135" i="17"/>
  <c r="I135" i="17"/>
  <c r="AM136" i="17"/>
  <c r="AG136" i="17"/>
  <c r="AA136" i="17"/>
  <c r="U136" i="17"/>
  <c r="O136" i="17"/>
  <c r="I136" i="17"/>
  <c r="AM137" i="17"/>
  <c r="AG137" i="17"/>
  <c r="AA137" i="17"/>
  <c r="U137" i="17"/>
  <c r="O137" i="17"/>
  <c r="I137" i="17"/>
  <c r="AM138" i="17"/>
  <c r="AG138" i="17"/>
  <c r="AA138" i="17"/>
  <c r="U138" i="17"/>
  <c r="O138" i="17"/>
  <c r="I138" i="17"/>
  <c r="AM139" i="17"/>
  <c r="AG139" i="17"/>
  <c r="AA139" i="17"/>
  <c r="U139" i="17"/>
  <c r="O139" i="17"/>
  <c r="I139" i="17"/>
  <c r="AM140" i="17"/>
  <c r="AG140" i="17"/>
  <c r="AA140" i="17"/>
  <c r="U140" i="17"/>
  <c r="O140" i="17"/>
  <c r="I140" i="17"/>
  <c r="AM141" i="17"/>
  <c r="AG141" i="17"/>
  <c r="AA141" i="17"/>
  <c r="U141" i="17"/>
  <c r="O141" i="17"/>
  <c r="I141" i="17"/>
  <c r="AM142" i="17"/>
  <c r="AG142" i="17"/>
  <c r="AA142" i="17"/>
  <c r="U142" i="17"/>
  <c r="O142" i="17"/>
  <c r="I142" i="17"/>
  <c r="AM143" i="17"/>
  <c r="AG143" i="17"/>
  <c r="AA143" i="17"/>
  <c r="U143" i="17"/>
  <c r="O143" i="17"/>
  <c r="I143" i="17"/>
  <c r="AM144" i="17"/>
  <c r="AG144" i="17"/>
  <c r="AA144" i="17"/>
  <c r="U144" i="17"/>
  <c r="O144" i="17"/>
  <c r="I144" i="17"/>
  <c r="AM145" i="17"/>
  <c r="AG145" i="17"/>
  <c r="AA145" i="17"/>
  <c r="U145" i="17"/>
  <c r="O145" i="17"/>
  <c r="I145" i="17"/>
  <c r="AM146" i="17"/>
  <c r="AG146" i="17"/>
  <c r="AA146" i="17"/>
  <c r="U146" i="17"/>
  <c r="O146" i="17"/>
  <c r="I146" i="17"/>
  <c r="W133" i="19"/>
  <c r="Q133" i="19"/>
  <c r="AJ133" i="19" s="1"/>
  <c r="AL133" i="19" s="1"/>
  <c r="G133" i="19"/>
  <c r="W134" i="19"/>
  <c r="Q134" i="19"/>
  <c r="G134" i="19"/>
  <c r="W135" i="19"/>
  <c r="Q135" i="19"/>
  <c r="G135" i="19"/>
  <c r="W136" i="19"/>
  <c r="Q136" i="19"/>
  <c r="G136" i="19"/>
  <c r="W137" i="19"/>
  <c r="Q137" i="19"/>
  <c r="AJ137" i="19" s="1"/>
  <c r="AL137" i="19" s="1"/>
  <c r="G137" i="19"/>
  <c r="W138" i="19"/>
  <c r="Q138" i="19"/>
  <c r="G138" i="19"/>
  <c r="W139" i="19"/>
  <c r="Q139" i="19"/>
  <c r="G139" i="19"/>
  <c r="W140" i="19"/>
  <c r="Q140" i="19"/>
  <c r="G140" i="19"/>
  <c r="W141" i="19"/>
  <c r="Q141" i="19"/>
  <c r="G141" i="19"/>
  <c r="E139" i="24"/>
  <c r="F139" i="24" s="1"/>
  <c r="E140" i="24"/>
  <c r="F140" i="24" s="1"/>
  <c r="H140" i="24" s="1"/>
  <c r="E141" i="24"/>
  <c r="G139" i="27"/>
  <c r="H139" i="27" s="1"/>
  <c r="K139" i="27" s="1"/>
  <c r="G140" i="27"/>
  <c r="H140" i="27" s="1"/>
  <c r="K140" i="27" s="1"/>
  <c r="G142" i="27"/>
  <c r="H142" i="27" s="1"/>
  <c r="K142" i="27" s="1"/>
  <c r="G143" i="27"/>
  <c r="H143" i="27" s="1"/>
  <c r="K143" i="27" s="1"/>
  <c r="C118" i="13"/>
  <c r="R174" i="4"/>
  <c r="S174" i="4"/>
  <c r="T174" i="4"/>
  <c r="U174" i="4"/>
  <c r="V174" i="4"/>
  <c r="W175" i="4"/>
  <c r="E182" i="4"/>
  <c r="E174" i="4"/>
  <c r="E167" i="4"/>
  <c r="E157" i="4"/>
  <c r="E136" i="4"/>
  <c r="E122" i="4"/>
  <c r="C116" i="32" s="1"/>
  <c r="D116" i="32" s="1"/>
  <c r="E116" i="32" s="1"/>
  <c r="E23" i="4"/>
  <c r="F122" i="4"/>
  <c r="C134" i="32" s="1"/>
  <c r="D134" i="32" s="1"/>
  <c r="E134" i="32" s="1"/>
  <c r="F182" i="4"/>
  <c r="F174" i="4"/>
  <c r="F167" i="4"/>
  <c r="F157" i="4"/>
  <c r="F136" i="4"/>
  <c r="C136" i="32" s="1"/>
  <c r="D136" i="32" s="1"/>
  <c r="E136" i="32" s="1"/>
  <c r="F23" i="4"/>
  <c r="C133" i="32" s="1"/>
  <c r="D133" i="32" s="1"/>
  <c r="E133" i="32" s="1"/>
  <c r="H182" i="4"/>
  <c r="H174" i="4"/>
  <c r="H167" i="4"/>
  <c r="H157" i="4"/>
  <c r="H136" i="4"/>
  <c r="H122" i="4"/>
  <c r="C170" i="32" s="1"/>
  <c r="D170" i="32" s="1"/>
  <c r="H23" i="4"/>
  <c r="I182" i="4"/>
  <c r="I174" i="4"/>
  <c r="I167" i="4"/>
  <c r="I157" i="4"/>
  <c r="I136" i="4"/>
  <c r="C190" i="32" s="1"/>
  <c r="D190" i="32" s="1"/>
  <c r="E190" i="32" s="1"/>
  <c r="I122" i="4"/>
  <c r="C188" i="32" s="1"/>
  <c r="D188" i="32" s="1"/>
  <c r="E188" i="32" s="1"/>
  <c r="I23" i="4"/>
  <c r="J182" i="4"/>
  <c r="J174" i="4"/>
  <c r="J167" i="4"/>
  <c r="J157" i="4"/>
  <c r="J136" i="4"/>
  <c r="C210" i="32" s="1"/>
  <c r="D210" i="32" s="1"/>
  <c r="E210" i="32" s="1"/>
  <c r="J122" i="4"/>
  <c r="C208" i="32" s="1"/>
  <c r="D208" i="32" s="1"/>
  <c r="E208" i="32" s="1"/>
  <c r="J23" i="4"/>
  <c r="K182" i="4"/>
  <c r="K174" i="4"/>
  <c r="K167" i="4"/>
  <c r="K157" i="4"/>
  <c r="K136" i="4"/>
  <c r="C229" i="32" s="1"/>
  <c r="D229" i="32" s="1"/>
  <c r="E229" i="32" s="1"/>
  <c r="K122" i="4"/>
  <c r="C227" i="32" s="1"/>
  <c r="D227" i="32" s="1"/>
  <c r="E227" i="32" s="1"/>
  <c r="K23" i="4"/>
  <c r="C226" i="32" s="1"/>
  <c r="L182" i="4"/>
  <c r="L174" i="4"/>
  <c r="L167" i="4"/>
  <c r="L157" i="4"/>
  <c r="L136" i="4"/>
  <c r="L122" i="4"/>
  <c r="C247" i="32" s="1"/>
  <c r="D247" i="32" s="1"/>
  <c r="E247" i="32" s="1"/>
  <c r="L23" i="4"/>
  <c r="C246" i="32" s="1"/>
  <c r="N182" i="4"/>
  <c r="N174" i="4"/>
  <c r="N167" i="4"/>
  <c r="N157" i="4"/>
  <c r="N122" i="4"/>
  <c r="C283" i="32" s="1"/>
  <c r="D283" i="32" s="1"/>
  <c r="E283" i="32" s="1"/>
  <c r="N136" i="4"/>
  <c r="N23" i="4"/>
  <c r="O182" i="4"/>
  <c r="O174" i="4"/>
  <c r="O167" i="4"/>
  <c r="O157" i="4"/>
  <c r="O136" i="4"/>
  <c r="O122" i="4"/>
  <c r="C303" i="32" s="1"/>
  <c r="D303" i="32" s="1"/>
  <c r="E303" i="32" s="1"/>
  <c r="O23" i="4"/>
  <c r="P182" i="4"/>
  <c r="P174" i="4"/>
  <c r="P167" i="4"/>
  <c r="P157" i="4"/>
  <c r="P136" i="4"/>
  <c r="P122" i="4"/>
  <c r="C321" i="32" s="1"/>
  <c r="D321" i="32" s="1"/>
  <c r="E321" i="32" s="1"/>
  <c r="P23" i="4"/>
  <c r="C320" i="32" s="1"/>
  <c r="Q23" i="4"/>
  <c r="Q174" i="4"/>
  <c r="R182" i="4"/>
  <c r="R167" i="4"/>
  <c r="R157" i="4"/>
  <c r="R136" i="4"/>
  <c r="R122" i="4"/>
  <c r="C358" i="32" s="1"/>
  <c r="D358" i="32" s="1"/>
  <c r="E358" i="32" s="1"/>
  <c r="R23" i="4"/>
  <c r="C357" i="32" s="1"/>
  <c r="D357" i="32" s="1"/>
  <c r="S182" i="4"/>
  <c r="S167" i="4"/>
  <c r="S157" i="4"/>
  <c r="S136" i="4"/>
  <c r="C380" i="32" s="1"/>
  <c r="D380" i="32" s="1"/>
  <c r="E380" i="32" s="1"/>
  <c r="S122" i="4"/>
  <c r="C378" i="32" s="1"/>
  <c r="D378" i="32" s="1"/>
  <c r="E378" i="32" s="1"/>
  <c r="S23" i="4"/>
  <c r="C377" i="32" s="1"/>
  <c r="T182" i="4"/>
  <c r="T167" i="4"/>
  <c r="T157" i="4"/>
  <c r="T136" i="4"/>
  <c r="T122" i="4"/>
  <c r="C398" i="32" s="1"/>
  <c r="D398" i="32" s="1"/>
  <c r="E398" i="32" s="1"/>
  <c r="T23" i="4"/>
  <c r="C397" i="32" s="1"/>
  <c r="U122" i="4"/>
  <c r="C417" i="32" s="1"/>
  <c r="D417" i="32" s="1"/>
  <c r="E417" i="32" s="1"/>
  <c r="U182" i="4"/>
  <c r="U167" i="4"/>
  <c r="U157" i="4"/>
  <c r="U136" i="4"/>
  <c r="U23" i="4"/>
  <c r="V182" i="4"/>
  <c r="V167" i="4"/>
  <c r="V157" i="4"/>
  <c r="V136" i="4"/>
  <c r="C439" i="32" s="1"/>
  <c r="D439" i="32" s="1"/>
  <c r="E439" i="32" s="1"/>
  <c r="V122" i="4"/>
  <c r="C437" i="32" s="1"/>
  <c r="D437" i="32" s="1"/>
  <c r="E437" i="32" s="1"/>
  <c r="V23" i="4"/>
  <c r="D122" i="4"/>
  <c r="C97" i="32" s="1"/>
  <c r="D182" i="4"/>
  <c r="D174" i="4"/>
  <c r="D167" i="4"/>
  <c r="D157" i="4"/>
  <c r="D136" i="4"/>
  <c r="D23" i="4"/>
  <c r="C96" i="32" s="1"/>
  <c r="D96" i="32" s="1"/>
  <c r="E96" i="32" s="1"/>
  <c r="C122" i="4"/>
  <c r="M4" i="4"/>
  <c r="C136" i="4"/>
  <c r="C149" i="4"/>
  <c r="C157" i="4"/>
  <c r="C167" i="4"/>
  <c r="C174" i="4"/>
  <c r="C182" i="4"/>
  <c r="C23" i="4"/>
  <c r="F137" i="27"/>
  <c r="C87" i="41" s="1"/>
  <c r="D87" i="41" s="1"/>
  <c r="E87" i="41" s="1"/>
  <c r="E137" i="27"/>
  <c r="D137" i="27"/>
  <c r="D17" i="27"/>
  <c r="C53" i="41" s="1"/>
  <c r="D53" i="41" s="1"/>
  <c r="E53" i="41" s="1"/>
  <c r="D121" i="27"/>
  <c r="D144" i="27"/>
  <c r="C61" i="41" s="1"/>
  <c r="D61" i="41" s="1"/>
  <c r="E61" i="41" s="1"/>
  <c r="E121" i="27"/>
  <c r="C70" i="41" s="1"/>
  <c r="E144" i="27"/>
  <c r="C77" i="41" s="1"/>
  <c r="D77" i="41" s="1"/>
  <c r="E77" i="41" s="1"/>
  <c r="E17" i="27"/>
  <c r="F17" i="27"/>
  <c r="C84" i="41" s="1"/>
  <c r="D84" i="41" s="1"/>
  <c r="E84" i="41" s="1"/>
  <c r="F121" i="27"/>
  <c r="C85" i="41" s="1"/>
  <c r="D85" i="41" s="1"/>
  <c r="F144" i="27"/>
  <c r="C92" i="41" s="1"/>
  <c r="C121" i="27"/>
  <c r="C137" i="27"/>
  <c r="C144" i="27"/>
  <c r="C17" i="27"/>
  <c r="D18" i="8"/>
  <c r="C57" i="39" s="1"/>
  <c r="D57" i="39" s="1"/>
  <c r="E57" i="39" s="1"/>
  <c r="D118" i="8"/>
  <c r="C58" i="39" s="1"/>
  <c r="D58" i="39" s="1"/>
  <c r="E58" i="39" s="1"/>
  <c r="D133" i="8"/>
  <c r="C60" i="39" s="1"/>
  <c r="D60" i="39" s="1"/>
  <c r="E60" i="39" s="1"/>
  <c r="D145" i="8"/>
  <c r="E145" i="8"/>
  <c r="E133" i="8"/>
  <c r="E118" i="8"/>
  <c r="E18" i="8"/>
  <c r="F145" i="8"/>
  <c r="F133" i="8"/>
  <c r="F118" i="8"/>
  <c r="F18" i="8"/>
  <c r="G145" i="8"/>
  <c r="G133" i="8"/>
  <c r="G118" i="8"/>
  <c r="G18" i="8"/>
  <c r="H145" i="8"/>
  <c r="H133" i="8"/>
  <c r="H118" i="8"/>
  <c r="H18" i="8"/>
  <c r="J133" i="8"/>
  <c r="J118" i="8"/>
  <c r="C100" i="39" s="1"/>
  <c r="D100" i="39" s="1"/>
  <c r="J18" i="8"/>
  <c r="C99" i="39" s="1"/>
  <c r="D99" i="39" s="1"/>
  <c r="E99" i="39" s="1"/>
  <c r="K133" i="8"/>
  <c r="K118" i="8"/>
  <c r="K18" i="8"/>
  <c r="L133" i="8"/>
  <c r="L118" i="8"/>
  <c r="L18" i="8"/>
  <c r="M133" i="8"/>
  <c r="M118" i="8"/>
  <c r="M18" i="8"/>
  <c r="N133" i="8"/>
  <c r="N118" i="8"/>
  <c r="N18" i="8"/>
  <c r="P133" i="8"/>
  <c r="P118" i="8"/>
  <c r="P18" i="8"/>
  <c r="Q118" i="8"/>
  <c r="Q133" i="8"/>
  <c r="Q18" i="8"/>
  <c r="C141" i="39" s="1"/>
  <c r="D141" i="39" s="1"/>
  <c r="E141" i="39" s="1"/>
  <c r="R133" i="8"/>
  <c r="R118" i="8"/>
  <c r="R18" i="8"/>
  <c r="S133" i="8"/>
  <c r="S118" i="8"/>
  <c r="S18" i="8"/>
  <c r="T133" i="8"/>
  <c r="T118" i="8"/>
  <c r="T18" i="8"/>
  <c r="V133" i="8"/>
  <c r="V118" i="8"/>
  <c r="V18" i="8"/>
  <c r="W133" i="8"/>
  <c r="W118" i="8"/>
  <c r="W18" i="8"/>
  <c r="X133" i="8"/>
  <c r="X118" i="8"/>
  <c r="X18" i="8"/>
  <c r="Y133" i="8"/>
  <c r="Y118" i="8"/>
  <c r="Y18" i="8"/>
  <c r="Z133" i="8"/>
  <c r="Z118" i="8"/>
  <c r="Z18" i="8"/>
  <c r="AA136" i="8"/>
  <c r="AA137" i="8"/>
  <c r="AA133" i="8"/>
  <c r="AA118" i="8"/>
  <c r="AA5" i="8"/>
  <c r="AA7" i="8"/>
  <c r="AA8" i="8"/>
  <c r="AA9" i="8"/>
  <c r="AA10" i="8"/>
  <c r="AA11" i="8"/>
  <c r="AA12" i="8"/>
  <c r="AA13" i="8"/>
  <c r="AA14" i="8"/>
  <c r="AA15" i="8"/>
  <c r="AA16" i="8"/>
  <c r="AA17" i="8"/>
  <c r="AB133" i="8"/>
  <c r="AB118" i="8"/>
  <c r="AB18" i="8"/>
  <c r="AC133" i="8"/>
  <c r="AC118" i="8"/>
  <c r="AC18" i="8"/>
  <c r="AD133" i="8"/>
  <c r="AD118" i="8"/>
  <c r="AD18" i="8"/>
  <c r="AE133" i="8"/>
  <c r="AE118" i="8"/>
  <c r="AE18" i="8"/>
  <c r="AF133" i="8"/>
  <c r="AF118" i="8"/>
  <c r="AF18" i="8"/>
  <c r="AG136" i="8"/>
  <c r="AG145" i="8" s="1"/>
  <c r="AG137" i="8"/>
  <c r="AG133" i="8"/>
  <c r="AG118" i="8"/>
  <c r="AG5" i="8"/>
  <c r="AG7" i="8"/>
  <c r="AG8" i="8"/>
  <c r="AG9" i="8"/>
  <c r="AG10" i="8"/>
  <c r="AG11" i="8"/>
  <c r="AG12" i="8"/>
  <c r="AG13" i="8"/>
  <c r="AG14" i="8"/>
  <c r="AG15" i="8"/>
  <c r="AG16" i="8"/>
  <c r="AG17" i="8"/>
  <c r="AH133" i="8"/>
  <c r="AH118" i="8"/>
  <c r="AH18" i="8"/>
  <c r="AI133" i="8"/>
  <c r="AI118" i="8"/>
  <c r="AI18" i="8"/>
  <c r="AJ133" i="8"/>
  <c r="AJ118" i="8"/>
  <c r="AJ18" i="8"/>
  <c r="T155" i="8" s="1"/>
  <c r="AK133" i="8"/>
  <c r="AK118" i="8"/>
  <c r="AK18" i="8"/>
  <c r="AL133" i="8"/>
  <c r="AL118" i="8"/>
  <c r="AL18" i="8"/>
  <c r="AM136" i="8"/>
  <c r="AM145" i="8" s="1"/>
  <c r="AM133" i="8"/>
  <c r="AM118" i="8"/>
  <c r="AM7" i="8"/>
  <c r="AM8" i="8"/>
  <c r="AM9" i="8"/>
  <c r="AM10" i="8"/>
  <c r="AM11" i="8"/>
  <c r="AM12" i="8"/>
  <c r="AM13" i="8"/>
  <c r="AM14" i="8"/>
  <c r="AM15" i="8"/>
  <c r="AM16" i="8"/>
  <c r="AM17" i="8"/>
  <c r="C18" i="8"/>
  <c r="C118" i="8"/>
  <c r="C133" i="8"/>
  <c r="C145" i="8"/>
  <c r="E144" i="25"/>
  <c r="E131" i="25"/>
  <c r="E116" i="25"/>
  <c r="E17" i="25"/>
  <c r="F144" i="25"/>
  <c r="F131" i="25"/>
  <c r="F116" i="25"/>
  <c r="F17" i="25"/>
  <c r="G144" i="25"/>
  <c r="G131" i="25"/>
  <c r="G116" i="25"/>
  <c r="G17" i="25"/>
  <c r="H144" i="25"/>
  <c r="H131" i="25"/>
  <c r="H116" i="25"/>
  <c r="H17" i="25"/>
  <c r="I17" i="25"/>
  <c r="J17" i="25"/>
  <c r="C87" i="38" s="1"/>
  <c r="D87" i="38" s="1"/>
  <c r="E87" i="38" s="1"/>
  <c r="J116" i="25"/>
  <c r="J131" i="25"/>
  <c r="J144" i="25"/>
  <c r="K17" i="25"/>
  <c r="C101" i="38" s="1"/>
  <c r="D101" i="38" s="1"/>
  <c r="E101" i="38" s="1"/>
  <c r="K116" i="25"/>
  <c r="C102" i="38" s="1"/>
  <c r="K131" i="25"/>
  <c r="K144" i="25"/>
  <c r="L17" i="25"/>
  <c r="L116" i="25"/>
  <c r="L131" i="25"/>
  <c r="L144" i="25"/>
  <c r="M144" i="25"/>
  <c r="M131" i="25"/>
  <c r="M116" i="25"/>
  <c r="M17" i="25"/>
  <c r="N144" i="25"/>
  <c r="N131" i="25"/>
  <c r="N116" i="25"/>
  <c r="N17" i="25"/>
  <c r="O17" i="25"/>
  <c r="C73" i="38" s="1"/>
  <c r="P17" i="25"/>
  <c r="P116" i="25"/>
  <c r="C130" i="38" s="1"/>
  <c r="D130" i="38" s="1"/>
  <c r="E130" i="38" s="1"/>
  <c r="P131" i="25"/>
  <c r="P144" i="25"/>
  <c r="Q17" i="25"/>
  <c r="Q116" i="25"/>
  <c r="C144" i="38" s="1"/>
  <c r="D144" i="38" s="1"/>
  <c r="E144" i="38" s="1"/>
  <c r="Q131" i="25"/>
  <c r="Q144" i="25"/>
  <c r="R17" i="25"/>
  <c r="R116" i="25"/>
  <c r="R131" i="25"/>
  <c r="R144" i="25"/>
  <c r="S144" i="25"/>
  <c r="S131" i="25"/>
  <c r="S116" i="25"/>
  <c r="S17" i="25"/>
  <c r="T144" i="25"/>
  <c r="T131" i="25"/>
  <c r="T116" i="25"/>
  <c r="T17" i="25"/>
  <c r="U17" i="25"/>
  <c r="V144" i="25"/>
  <c r="V131" i="25"/>
  <c r="V116" i="25"/>
  <c r="V17" i="25"/>
  <c r="W144" i="25"/>
  <c r="W131" i="25"/>
  <c r="W116" i="25"/>
  <c r="W17" i="25"/>
  <c r="X144" i="25"/>
  <c r="X131" i="25"/>
  <c r="X116" i="25"/>
  <c r="X17" i="25"/>
  <c r="Y144" i="25"/>
  <c r="Y131" i="25"/>
  <c r="Y116" i="25"/>
  <c r="Y17" i="25"/>
  <c r="Z144" i="25"/>
  <c r="Z131" i="25"/>
  <c r="Z116" i="25"/>
  <c r="Z17" i="25"/>
  <c r="AA133" i="25"/>
  <c r="AA134" i="25"/>
  <c r="AA144" i="25" s="1"/>
  <c r="AA143" i="25"/>
  <c r="AA131" i="25"/>
  <c r="AA116" i="25"/>
  <c r="AA17" i="25"/>
  <c r="AB144" i="25"/>
  <c r="AB131" i="25"/>
  <c r="AB116" i="25"/>
  <c r="AB17" i="25"/>
  <c r="AC144" i="25"/>
  <c r="AC131" i="25"/>
  <c r="AC116" i="25"/>
  <c r="AC17" i="25"/>
  <c r="AD144" i="25"/>
  <c r="AD131" i="25"/>
  <c r="AD116" i="25"/>
  <c r="AD17" i="25"/>
  <c r="AE144" i="25"/>
  <c r="AE131" i="25"/>
  <c r="AE116" i="25"/>
  <c r="AE17" i="25"/>
  <c r="AF144" i="25"/>
  <c r="AF131" i="25"/>
  <c r="AF116" i="25"/>
  <c r="AF17" i="25"/>
  <c r="AG133" i="25"/>
  <c r="AG144" i="25" s="1"/>
  <c r="AG134" i="25"/>
  <c r="AG143" i="25"/>
  <c r="AG131" i="25"/>
  <c r="AG116" i="25"/>
  <c r="AG17" i="25"/>
  <c r="AH144" i="25"/>
  <c r="AH131" i="25"/>
  <c r="AH116" i="25"/>
  <c r="AH17" i="25"/>
  <c r="AI144" i="25"/>
  <c r="AI131" i="25"/>
  <c r="AI116" i="25"/>
  <c r="AI17" i="25"/>
  <c r="AJ144" i="25"/>
  <c r="AJ131" i="25"/>
  <c r="AJ116" i="25"/>
  <c r="AJ17" i="25"/>
  <c r="AK144" i="25"/>
  <c r="AK131" i="25"/>
  <c r="AK116" i="25"/>
  <c r="AK17" i="25"/>
  <c r="AL144" i="25"/>
  <c r="AL131" i="25"/>
  <c r="AL116" i="25"/>
  <c r="AL17" i="25"/>
  <c r="AM133" i="25"/>
  <c r="AM134" i="25"/>
  <c r="AM144" i="25" s="1"/>
  <c r="AM143" i="25"/>
  <c r="AM131" i="25"/>
  <c r="AM116" i="25"/>
  <c r="AM17" i="25"/>
  <c r="D17" i="25"/>
  <c r="D116" i="25"/>
  <c r="C60" i="38" s="1"/>
  <c r="D60" i="38" s="1"/>
  <c r="E60" i="38" s="1"/>
  <c r="D131" i="25"/>
  <c r="D144" i="25"/>
  <c r="C144" i="25"/>
  <c r="C131" i="25"/>
  <c r="C116" i="25"/>
  <c r="C17" i="25"/>
  <c r="D137" i="24"/>
  <c r="D142" i="24"/>
  <c r="D18" i="24"/>
  <c r="C44" i="36" s="1"/>
  <c r="D44" i="36" s="1"/>
  <c r="C18" i="24"/>
  <c r="C122" i="24"/>
  <c r="C142" i="24"/>
  <c r="C137" i="24"/>
  <c r="E150" i="7"/>
  <c r="F150" i="7"/>
  <c r="G150" i="7"/>
  <c r="H150" i="7"/>
  <c r="J150" i="7"/>
  <c r="C100" i="37" s="1"/>
  <c r="K150" i="7"/>
  <c r="L150" i="7"/>
  <c r="M150" i="7"/>
  <c r="N150" i="7"/>
  <c r="P150" i="7"/>
  <c r="Q150" i="7"/>
  <c r="R150" i="7"/>
  <c r="S150" i="7"/>
  <c r="T150" i="7"/>
  <c r="U150" i="7"/>
  <c r="W150" i="7"/>
  <c r="X150" i="7"/>
  <c r="Y150" i="7"/>
  <c r="Z150" i="7"/>
  <c r="AA150" i="7"/>
  <c r="AB150" i="7"/>
  <c r="D150" i="7"/>
  <c r="O134" i="7"/>
  <c r="D17" i="7"/>
  <c r="C65" i="37" s="1"/>
  <c r="D65" i="37" s="1"/>
  <c r="E65" i="37" s="1"/>
  <c r="D118" i="7"/>
  <c r="C66" i="37" s="1"/>
  <c r="D66" i="37" s="1"/>
  <c r="D133" i="7"/>
  <c r="E133" i="7"/>
  <c r="E118" i="7"/>
  <c r="E17" i="7"/>
  <c r="F133" i="7"/>
  <c r="F118" i="7"/>
  <c r="F152" i="7" s="1"/>
  <c r="F17" i="7"/>
  <c r="G133" i="7"/>
  <c r="G118" i="7"/>
  <c r="G17" i="7"/>
  <c r="H133" i="7"/>
  <c r="H118" i="7"/>
  <c r="H17" i="7"/>
  <c r="I133" i="7"/>
  <c r="J133" i="7"/>
  <c r="J118" i="7"/>
  <c r="C94" i="37" s="1"/>
  <c r="D94" i="37" s="1"/>
  <c r="E94" i="37" s="1"/>
  <c r="J17" i="7"/>
  <c r="K133" i="7"/>
  <c r="K118" i="7"/>
  <c r="C108" i="37" s="1"/>
  <c r="D108" i="37" s="1"/>
  <c r="E108" i="37" s="1"/>
  <c r="K17" i="7"/>
  <c r="L133" i="7"/>
  <c r="L118" i="7"/>
  <c r="L17" i="7"/>
  <c r="M133" i="7"/>
  <c r="M118" i="7"/>
  <c r="M17" i="7"/>
  <c r="N133" i="7"/>
  <c r="N118" i="7"/>
  <c r="N17" i="7"/>
  <c r="O17" i="7"/>
  <c r="C79" i="37" s="1"/>
  <c r="D79" i="37" s="1"/>
  <c r="E79" i="37" s="1"/>
  <c r="P133" i="7"/>
  <c r="P118" i="7"/>
  <c r="P17" i="7"/>
  <c r="C135" i="37" s="1"/>
  <c r="D135" i="37" s="1"/>
  <c r="E135" i="37" s="1"/>
  <c r="Q133" i="7"/>
  <c r="Q118" i="7"/>
  <c r="Q17" i="7"/>
  <c r="R133" i="7"/>
  <c r="R118" i="7"/>
  <c r="R17" i="7"/>
  <c r="S133" i="7"/>
  <c r="S118" i="7"/>
  <c r="S152" i="7" s="1"/>
  <c r="S17" i="7"/>
  <c r="T133" i="7"/>
  <c r="T118" i="7"/>
  <c r="T17" i="7"/>
  <c r="U133" i="7"/>
  <c r="U118" i="7"/>
  <c r="U17" i="7"/>
  <c r="W133" i="7"/>
  <c r="C165" i="37" s="1"/>
  <c r="D165" i="37" s="1"/>
  <c r="E165" i="37" s="1"/>
  <c r="W118" i="7"/>
  <c r="C163" i="37" s="1"/>
  <c r="W17" i="7"/>
  <c r="X133" i="7"/>
  <c r="X118" i="7"/>
  <c r="X17" i="7"/>
  <c r="Y133" i="7"/>
  <c r="Y118" i="7"/>
  <c r="Y17" i="7"/>
  <c r="Z133" i="7"/>
  <c r="Z118" i="7"/>
  <c r="Z17" i="7"/>
  <c r="AA133" i="7"/>
  <c r="AA118" i="7"/>
  <c r="AA17" i="7"/>
  <c r="AB17" i="7"/>
  <c r="AB133" i="7"/>
  <c r="C179" i="37" s="1"/>
  <c r="D179" i="37" s="1"/>
  <c r="E179" i="37" s="1"/>
  <c r="C17" i="7"/>
  <c r="C118" i="7"/>
  <c r="C133" i="7"/>
  <c r="C150" i="7"/>
  <c r="E142" i="5"/>
  <c r="E131" i="5"/>
  <c r="E116" i="5"/>
  <c r="E17" i="5"/>
  <c r="F142" i="5"/>
  <c r="F131" i="5"/>
  <c r="F116" i="5"/>
  <c r="F17" i="5"/>
  <c r="G142" i="5"/>
  <c r="G131" i="5"/>
  <c r="G116" i="5"/>
  <c r="G17" i="5"/>
  <c r="H142" i="5"/>
  <c r="H131" i="5"/>
  <c r="H116" i="5"/>
  <c r="H17" i="5"/>
  <c r="J17" i="5"/>
  <c r="C93" i="35" s="1"/>
  <c r="D93" i="35" s="1"/>
  <c r="J116" i="5"/>
  <c r="J142" i="5"/>
  <c r="J131" i="5"/>
  <c r="C96" i="35" s="1"/>
  <c r="D96" i="35" s="1"/>
  <c r="E96" i="35" s="1"/>
  <c r="K17" i="5"/>
  <c r="C107" i="35" s="1"/>
  <c r="K116" i="5"/>
  <c r="K142" i="5"/>
  <c r="K131" i="5"/>
  <c r="C110" i="35" s="1"/>
  <c r="D110" i="35" s="1"/>
  <c r="E110" i="35" s="1"/>
  <c r="L142" i="5"/>
  <c r="L131" i="5"/>
  <c r="L116" i="5"/>
  <c r="L17" i="5"/>
  <c r="M142" i="5"/>
  <c r="M131" i="5"/>
  <c r="M116" i="5"/>
  <c r="M17" i="5"/>
  <c r="N142" i="5"/>
  <c r="N131" i="5"/>
  <c r="N116" i="5"/>
  <c r="N17" i="5"/>
  <c r="P17" i="5"/>
  <c r="P116" i="5"/>
  <c r="P144" i="5" s="1"/>
  <c r="C19" i="35" s="1"/>
  <c r="P142" i="5"/>
  <c r="P131" i="5"/>
  <c r="Q142" i="5"/>
  <c r="Q131" i="5"/>
  <c r="Q116" i="5"/>
  <c r="Q17" i="5"/>
  <c r="R142" i="5"/>
  <c r="R131" i="5"/>
  <c r="R116" i="5"/>
  <c r="R17" i="5"/>
  <c r="S142" i="5"/>
  <c r="S131" i="5"/>
  <c r="S116" i="5"/>
  <c r="S17" i="5"/>
  <c r="T142" i="5"/>
  <c r="T131" i="5"/>
  <c r="T116" i="5"/>
  <c r="T17" i="5"/>
  <c r="U131" i="5"/>
  <c r="V17" i="5"/>
  <c r="V116" i="5"/>
  <c r="V142" i="5"/>
  <c r="V131" i="5"/>
  <c r="C166" i="35" s="1"/>
  <c r="W142" i="5"/>
  <c r="W131" i="5"/>
  <c r="W116" i="5"/>
  <c r="W144" i="5" s="1"/>
  <c r="W17" i="5"/>
  <c r="X142" i="5"/>
  <c r="X131" i="5"/>
  <c r="X116" i="5"/>
  <c r="X17" i="5"/>
  <c r="Y142" i="5"/>
  <c r="Y131" i="5"/>
  <c r="Y116" i="5"/>
  <c r="Y144" i="5" s="1"/>
  <c r="Y17" i="5"/>
  <c r="Z142" i="5"/>
  <c r="Z131" i="5"/>
  <c r="Z116" i="5"/>
  <c r="Z17" i="5"/>
  <c r="AA142" i="5"/>
  <c r="AB142" i="5"/>
  <c r="AB131" i="5"/>
  <c r="AB116" i="5"/>
  <c r="AB17" i="5"/>
  <c r="AC142" i="5"/>
  <c r="AC131" i="5"/>
  <c r="AC116" i="5"/>
  <c r="AC17" i="5"/>
  <c r="AD142" i="5"/>
  <c r="AD131" i="5"/>
  <c r="AD116" i="5"/>
  <c r="AD17" i="5"/>
  <c r="AE142" i="5"/>
  <c r="AE131" i="5"/>
  <c r="AE116" i="5"/>
  <c r="AE17" i="5"/>
  <c r="AF142" i="5"/>
  <c r="AF131" i="5"/>
  <c r="AF116" i="5"/>
  <c r="AF17" i="5"/>
  <c r="AG133" i="5"/>
  <c r="AG142" i="5" s="1"/>
  <c r="AG131" i="5"/>
  <c r="AG116" i="5"/>
  <c r="AG17" i="5"/>
  <c r="AH142" i="5"/>
  <c r="AH131" i="5"/>
  <c r="AH116" i="5"/>
  <c r="AH17" i="5"/>
  <c r="AI142" i="5"/>
  <c r="AI131" i="5"/>
  <c r="AI116" i="5"/>
  <c r="AI144" i="5" s="1"/>
  <c r="AI17" i="5"/>
  <c r="AJ142" i="5"/>
  <c r="AJ131" i="5"/>
  <c r="AJ116" i="5"/>
  <c r="AJ17" i="5"/>
  <c r="AK142" i="5"/>
  <c r="AK131" i="5"/>
  <c r="AK116" i="5"/>
  <c r="AK17" i="5"/>
  <c r="AL142" i="5"/>
  <c r="AL131" i="5"/>
  <c r="AL116" i="5"/>
  <c r="AL17" i="5"/>
  <c r="AM133" i="5"/>
  <c r="AM142" i="5"/>
  <c r="AM131" i="5"/>
  <c r="AM116" i="5"/>
  <c r="AM17" i="5"/>
  <c r="D17" i="5"/>
  <c r="C65" i="35" s="1"/>
  <c r="D65" i="35" s="1"/>
  <c r="E65" i="35" s="1"/>
  <c r="D116" i="5"/>
  <c r="C66" i="35" s="1"/>
  <c r="D131" i="5"/>
  <c r="C68" i="35" s="1"/>
  <c r="D68" i="35" s="1"/>
  <c r="E68" i="35" s="1"/>
  <c r="D142" i="5"/>
  <c r="C72" i="35" s="1"/>
  <c r="D72" i="35" s="1"/>
  <c r="E72" i="35" s="1"/>
  <c r="C142" i="5"/>
  <c r="C131" i="5"/>
  <c r="C116" i="5"/>
  <c r="C17" i="5"/>
  <c r="C142" i="22"/>
  <c r="C131" i="22"/>
  <c r="C116" i="22"/>
  <c r="C17" i="22"/>
  <c r="H131" i="19"/>
  <c r="C93" i="33" s="1"/>
  <c r="D93" i="33" s="1"/>
  <c r="E93" i="33" s="1"/>
  <c r="I131" i="19"/>
  <c r="J131" i="19"/>
  <c r="K118" i="19"/>
  <c r="K119" i="19"/>
  <c r="K120" i="19"/>
  <c r="K121" i="19"/>
  <c r="K122" i="19"/>
  <c r="K123" i="19"/>
  <c r="K124" i="19"/>
  <c r="K125" i="19"/>
  <c r="K126" i="19"/>
  <c r="K127" i="19"/>
  <c r="K128" i="19"/>
  <c r="K129" i="19"/>
  <c r="K130" i="19"/>
  <c r="L131" i="19"/>
  <c r="C121" i="33" s="1"/>
  <c r="D121" i="33" s="1"/>
  <c r="E121" i="33" s="1"/>
  <c r="M131" i="19"/>
  <c r="N131" i="19"/>
  <c r="O131" i="19"/>
  <c r="P131" i="19"/>
  <c r="R131" i="19"/>
  <c r="S131" i="19"/>
  <c r="T131" i="19"/>
  <c r="U131" i="19"/>
  <c r="V131" i="19"/>
  <c r="X131" i="19"/>
  <c r="Y131" i="19"/>
  <c r="Z131" i="19"/>
  <c r="AA131" i="19"/>
  <c r="AB131" i="19"/>
  <c r="AC131" i="19"/>
  <c r="AD131" i="19"/>
  <c r="AE131" i="19"/>
  <c r="AF131" i="19"/>
  <c r="AG131" i="19"/>
  <c r="AH131" i="19"/>
  <c r="AI131" i="19"/>
  <c r="E142" i="19"/>
  <c r="E131" i="19"/>
  <c r="E116" i="19"/>
  <c r="E17" i="19"/>
  <c r="F17" i="19"/>
  <c r="F116" i="19"/>
  <c r="F142" i="19"/>
  <c r="F131" i="19"/>
  <c r="H142" i="19"/>
  <c r="H116" i="19"/>
  <c r="H17" i="19"/>
  <c r="I142" i="19"/>
  <c r="I116" i="19"/>
  <c r="I144" i="19" s="1"/>
  <c r="I17" i="19"/>
  <c r="J142" i="19"/>
  <c r="J116" i="19"/>
  <c r="J17" i="19"/>
  <c r="K133" i="19"/>
  <c r="K142" i="19" s="1"/>
  <c r="K134" i="19"/>
  <c r="K135" i="19"/>
  <c r="K136" i="19"/>
  <c r="K137" i="19"/>
  <c r="K138" i="19"/>
  <c r="K139" i="19"/>
  <c r="K140" i="19"/>
  <c r="K141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99" i="19"/>
  <c r="K100" i="19"/>
  <c r="K101" i="19"/>
  <c r="K102" i="19"/>
  <c r="K103" i="19"/>
  <c r="K104" i="19"/>
  <c r="K105" i="19"/>
  <c r="K106" i="19"/>
  <c r="K107" i="19"/>
  <c r="K108" i="19"/>
  <c r="K109" i="19"/>
  <c r="K110" i="19"/>
  <c r="K111" i="19"/>
  <c r="K112" i="19"/>
  <c r="K113" i="19"/>
  <c r="K114" i="19"/>
  <c r="K115" i="19"/>
  <c r="K5" i="19"/>
  <c r="K6" i="19"/>
  <c r="K7" i="19"/>
  <c r="K8" i="19"/>
  <c r="K9" i="19"/>
  <c r="K10" i="19"/>
  <c r="K11" i="19"/>
  <c r="K12" i="19"/>
  <c r="K13" i="19"/>
  <c r="K14" i="19"/>
  <c r="K15" i="19"/>
  <c r="K16" i="19"/>
  <c r="K17" i="19"/>
  <c r="L17" i="19"/>
  <c r="L116" i="19"/>
  <c r="C119" i="33" s="1"/>
  <c r="D119" i="33" s="1"/>
  <c r="E119" i="33" s="1"/>
  <c r="L142" i="19"/>
  <c r="M142" i="19"/>
  <c r="M116" i="19"/>
  <c r="M17" i="19"/>
  <c r="N142" i="19"/>
  <c r="N116" i="19"/>
  <c r="N144" i="19" s="1"/>
  <c r="N17" i="19"/>
  <c r="O142" i="19"/>
  <c r="O116" i="19"/>
  <c r="O17" i="19"/>
  <c r="P142" i="19"/>
  <c r="P116" i="19"/>
  <c r="P17" i="19"/>
  <c r="Q17" i="19"/>
  <c r="R17" i="19"/>
  <c r="R116" i="19"/>
  <c r="C147" i="33" s="1"/>
  <c r="R142" i="19"/>
  <c r="C153" i="33" s="1"/>
  <c r="D153" i="33" s="1"/>
  <c r="S142" i="19"/>
  <c r="S116" i="19"/>
  <c r="S17" i="19"/>
  <c r="T142" i="19"/>
  <c r="T116" i="19"/>
  <c r="T144" i="19" s="1"/>
  <c r="T17" i="19"/>
  <c r="U142" i="19"/>
  <c r="U116" i="19"/>
  <c r="U17" i="19"/>
  <c r="V142" i="19"/>
  <c r="V116" i="19"/>
  <c r="V17" i="19"/>
  <c r="X142" i="19"/>
  <c r="X116" i="19"/>
  <c r="X17" i="19"/>
  <c r="Y142" i="19"/>
  <c r="Y116" i="19"/>
  <c r="Y17" i="19"/>
  <c r="Z142" i="19"/>
  <c r="Z116" i="19"/>
  <c r="Z17" i="19"/>
  <c r="AA142" i="19"/>
  <c r="AA116" i="19"/>
  <c r="AA17" i="19"/>
  <c r="AB142" i="19"/>
  <c r="AB116" i="19"/>
  <c r="AB17" i="19"/>
  <c r="AC133" i="19"/>
  <c r="AC142" i="19" s="1"/>
  <c r="AC134" i="19"/>
  <c r="AC135" i="19"/>
  <c r="AC116" i="19"/>
  <c r="AC17" i="19"/>
  <c r="AD142" i="19"/>
  <c r="AD116" i="19"/>
  <c r="AD17" i="19"/>
  <c r="AE142" i="19"/>
  <c r="AE116" i="19"/>
  <c r="AE17" i="19"/>
  <c r="AF142" i="19"/>
  <c r="AF116" i="19"/>
  <c r="AF17" i="19"/>
  <c r="AG142" i="19"/>
  <c r="AG116" i="19"/>
  <c r="AG17" i="19"/>
  <c r="AH142" i="19"/>
  <c r="AH116" i="19"/>
  <c r="AH17" i="19"/>
  <c r="AI133" i="19"/>
  <c r="AI142" i="19" s="1"/>
  <c r="AI134" i="19"/>
  <c r="AI135" i="19"/>
  <c r="AI116" i="19"/>
  <c r="AI17" i="19"/>
  <c r="D17" i="19"/>
  <c r="C62" i="33" s="1"/>
  <c r="D62" i="33" s="1"/>
  <c r="E62" i="33" s="1"/>
  <c r="D116" i="19"/>
  <c r="C63" i="33" s="1"/>
  <c r="D131" i="19"/>
  <c r="D142" i="19"/>
  <c r="C142" i="19"/>
  <c r="C131" i="19"/>
  <c r="C116" i="19"/>
  <c r="C17" i="19"/>
  <c r="E147" i="17"/>
  <c r="E131" i="17"/>
  <c r="E116" i="17"/>
  <c r="E17" i="17"/>
  <c r="F147" i="17"/>
  <c r="F131" i="17"/>
  <c r="F116" i="17"/>
  <c r="F17" i="17"/>
  <c r="G147" i="17"/>
  <c r="G131" i="17"/>
  <c r="G116" i="17"/>
  <c r="G17" i="17"/>
  <c r="H147" i="17"/>
  <c r="H131" i="17"/>
  <c r="H116" i="17"/>
  <c r="H17" i="17"/>
  <c r="J147" i="17"/>
  <c r="J131" i="17"/>
  <c r="J116" i="17"/>
  <c r="C116" i="31" s="1"/>
  <c r="D116" i="31" s="1"/>
  <c r="E116" i="31" s="1"/>
  <c r="J17" i="17"/>
  <c r="C115" i="31" s="1"/>
  <c r="D115" i="31" s="1"/>
  <c r="E115" i="31" s="1"/>
  <c r="K116" i="17"/>
  <c r="C129" i="31" s="1"/>
  <c r="D129" i="31" s="1"/>
  <c r="E129" i="31" s="1"/>
  <c r="K147" i="17"/>
  <c r="K131" i="17"/>
  <c r="C131" i="31" s="1"/>
  <c r="D131" i="31" s="1"/>
  <c r="E131" i="31" s="1"/>
  <c r="K17" i="17"/>
  <c r="C128" i="31" s="1"/>
  <c r="D128" i="31" s="1"/>
  <c r="E128" i="31" s="1"/>
  <c r="L116" i="17"/>
  <c r="C142" i="31" s="1"/>
  <c r="D142" i="31" s="1"/>
  <c r="E142" i="31" s="1"/>
  <c r="L147" i="17"/>
  <c r="C148" i="31" s="1"/>
  <c r="D148" i="31" s="1"/>
  <c r="L131" i="17"/>
  <c r="C144" i="31" s="1"/>
  <c r="D144" i="31" s="1"/>
  <c r="E144" i="31" s="1"/>
  <c r="L17" i="17"/>
  <c r="C141" i="31" s="1"/>
  <c r="D141" i="31" s="1"/>
  <c r="E141" i="31" s="1"/>
  <c r="M147" i="17"/>
  <c r="M131" i="17"/>
  <c r="M116" i="17"/>
  <c r="M17" i="17"/>
  <c r="N147" i="17"/>
  <c r="N131" i="17"/>
  <c r="N116" i="17"/>
  <c r="N17" i="17"/>
  <c r="P116" i="17"/>
  <c r="C168" i="31" s="1"/>
  <c r="D168" i="31" s="1"/>
  <c r="E168" i="31" s="1"/>
  <c r="P131" i="17"/>
  <c r="C170" i="31" s="1"/>
  <c r="D170" i="31" s="1"/>
  <c r="E170" i="31" s="1"/>
  <c r="P147" i="17"/>
  <c r="C174" i="31" s="1"/>
  <c r="P17" i="17"/>
  <c r="C167" i="31" s="1"/>
  <c r="D167" i="31" s="1"/>
  <c r="E167" i="31" s="1"/>
  <c r="Q147" i="17"/>
  <c r="Q131" i="17"/>
  <c r="Q116" i="17"/>
  <c r="Q17" i="17"/>
  <c r="R147" i="17"/>
  <c r="R131" i="17"/>
  <c r="R116" i="17"/>
  <c r="R17" i="17"/>
  <c r="S147" i="17"/>
  <c r="S131" i="17"/>
  <c r="S116" i="17"/>
  <c r="S17" i="17"/>
  <c r="T147" i="17"/>
  <c r="T131" i="17"/>
  <c r="T116" i="17"/>
  <c r="T17" i="17"/>
  <c r="V116" i="17"/>
  <c r="C194" i="31" s="1"/>
  <c r="D194" i="31" s="1"/>
  <c r="E194" i="31" s="1"/>
  <c r="V147" i="17"/>
  <c r="C200" i="31" s="1"/>
  <c r="D200" i="31" s="1"/>
  <c r="E200" i="31" s="1"/>
  <c r="V131" i="17"/>
  <c r="C196" i="31" s="1"/>
  <c r="D196" i="31" s="1"/>
  <c r="E196" i="31" s="1"/>
  <c r="V17" i="17"/>
  <c r="W147" i="17"/>
  <c r="W131" i="17"/>
  <c r="C209" i="31" s="1"/>
  <c r="D209" i="31" s="1"/>
  <c r="W116" i="17"/>
  <c r="C207" i="31" s="1"/>
  <c r="D207" i="31" s="1"/>
  <c r="E207" i="31" s="1"/>
  <c r="W17" i="17"/>
  <c r="C206" i="31" s="1"/>
  <c r="X147" i="17"/>
  <c r="C227" i="31" s="1"/>
  <c r="D227" i="31" s="1"/>
  <c r="E227" i="31" s="1"/>
  <c r="X131" i="17"/>
  <c r="X116" i="17"/>
  <c r="C221" i="31" s="1"/>
  <c r="D221" i="31" s="1"/>
  <c r="E221" i="31" s="1"/>
  <c r="X17" i="17"/>
  <c r="Y147" i="17"/>
  <c r="C240" i="31" s="1"/>
  <c r="D240" i="31" s="1"/>
  <c r="E240" i="31" s="1"/>
  <c r="Y131" i="17"/>
  <c r="C236" i="31" s="1"/>
  <c r="D236" i="31" s="1"/>
  <c r="E236" i="31" s="1"/>
  <c r="Y116" i="17"/>
  <c r="C234" i="31" s="1"/>
  <c r="D234" i="31" s="1"/>
  <c r="E234" i="31" s="1"/>
  <c r="Y17" i="17"/>
  <c r="Z147" i="17"/>
  <c r="Z131" i="17"/>
  <c r="Z116" i="17"/>
  <c r="Z17" i="17"/>
  <c r="AC147" i="17"/>
  <c r="AC131" i="17"/>
  <c r="AC116" i="17"/>
  <c r="AC17" i="17"/>
  <c r="AD147" i="17"/>
  <c r="AD131" i="17"/>
  <c r="AD116" i="17"/>
  <c r="AD17" i="17"/>
  <c r="AE147" i="17"/>
  <c r="AE131" i="17"/>
  <c r="AE116" i="17"/>
  <c r="AE17" i="17"/>
  <c r="AF147" i="17"/>
  <c r="AF131" i="17"/>
  <c r="AF116" i="17"/>
  <c r="AF17" i="17"/>
  <c r="AH147" i="17"/>
  <c r="C292" i="31" s="1"/>
  <c r="D292" i="31" s="1"/>
  <c r="E292" i="31" s="1"/>
  <c r="AH131" i="17"/>
  <c r="AH116" i="17"/>
  <c r="C286" i="31" s="1"/>
  <c r="D286" i="31" s="1"/>
  <c r="E286" i="31" s="1"/>
  <c r="AH17" i="17"/>
  <c r="AI147" i="17"/>
  <c r="C305" i="31" s="1"/>
  <c r="D305" i="31" s="1"/>
  <c r="E305" i="31" s="1"/>
  <c r="AI131" i="17"/>
  <c r="C301" i="31" s="1"/>
  <c r="D301" i="31" s="1"/>
  <c r="AI116" i="17"/>
  <c r="C299" i="31" s="1"/>
  <c r="D299" i="31" s="1"/>
  <c r="E299" i="31" s="1"/>
  <c r="AI17" i="17"/>
  <c r="C298" i="31" s="1"/>
  <c r="D298" i="31" s="1"/>
  <c r="E298" i="31" s="1"/>
  <c r="AJ147" i="17"/>
  <c r="AJ131" i="17"/>
  <c r="AJ116" i="17"/>
  <c r="AJ17" i="17"/>
  <c r="AK147" i="17"/>
  <c r="AK131" i="17"/>
  <c r="AK116" i="17"/>
  <c r="AK17" i="17"/>
  <c r="AL147" i="17"/>
  <c r="AL131" i="17"/>
  <c r="AL116" i="17"/>
  <c r="AL17" i="17"/>
  <c r="D17" i="17"/>
  <c r="C76" i="31" s="1"/>
  <c r="D76" i="31" s="1"/>
  <c r="E76" i="31" s="1"/>
  <c r="D116" i="17"/>
  <c r="C77" i="31" s="1"/>
  <c r="D77" i="31" s="1"/>
  <c r="E77" i="31" s="1"/>
  <c r="D131" i="17"/>
  <c r="C79" i="31" s="1"/>
  <c r="D79" i="31" s="1"/>
  <c r="E79" i="31" s="1"/>
  <c r="D147" i="17"/>
  <c r="C116" i="17"/>
  <c r="E156" i="2"/>
  <c r="E141" i="2"/>
  <c r="C105" i="30" s="1"/>
  <c r="D105" i="30" s="1"/>
  <c r="E105" i="30" s="1"/>
  <c r="E126" i="2"/>
  <c r="E20" i="2"/>
  <c r="F156" i="2"/>
  <c r="F141" i="2"/>
  <c r="F126" i="2"/>
  <c r="F20" i="2"/>
  <c r="G156" i="2"/>
  <c r="G141" i="2"/>
  <c r="G126" i="2"/>
  <c r="G20" i="2"/>
  <c r="H126" i="2"/>
  <c r="H156" i="2"/>
  <c r="H141" i="2"/>
  <c r="H20" i="2"/>
  <c r="I22" i="2"/>
  <c r="J20" i="2"/>
  <c r="J126" i="2"/>
  <c r="C139" i="30" s="1"/>
  <c r="D139" i="30" s="1"/>
  <c r="E139" i="30" s="1"/>
  <c r="J141" i="2"/>
  <c r="J156" i="2"/>
  <c r="K20" i="2"/>
  <c r="K126" i="2"/>
  <c r="K158" i="2" s="1"/>
  <c r="C17" i="30" s="1"/>
  <c r="K141" i="2"/>
  <c r="C159" i="30" s="1"/>
  <c r="D159" i="30" s="1"/>
  <c r="E159" i="30" s="1"/>
  <c r="K156" i="2"/>
  <c r="L20" i="2"/>
  <c r="L126" i="2"/>
  <c r="L141" i="2"/>
  <c r="L156" i="2"/>
  <c r="M156" i="2"/>
  <c r="M141" i="2"/>
  <c r="M126" i="2"/>
  <c r="M20" i="2"/>
  <c r="N156" i="2"/>
  <c r="N141" i="2"/>
  <c r="N126" i="2"/>
  <c r="N20" i="2"/>
  <c r="O156" i="2"/>
  <c r="P20" i="2"/>
  <c r="C190" i="30" s="1"/>
  <c r="P126" i="2"/>
  <c r="P141" i="2"/>
  <c r="P156" i="2"/>
  <c r="Q20" i="2"/>
  <c r="C208" i="30" s="1"/>
  <c r="D208" i="30" s="1"/>
  <c r="E208" i="30" s="1"/>
  <c r="Q126" i="2"/>
  <c r="Q141" i="2"/>
  <c r="C211" i="30" s="1"/>
  <c r="D211" i="30" s="1"/>
  <c r="E211" i="30" s="1"/>
  <c r="Q156" i="2"/>
  <c r="R20" i="2"/>
  <c r="C226" i="30" s="1"/>
  <c r="D226" i="30" s="1"/>
  <c r="E226" i="30" s="1"/>
  <c r="R126" i="2"/>
  <c r="R141" i="2"/>
  <c r="R156" i="2"/>
  <c r="S20" i="2"/>
  <c r="C243" i="30" s="1"/>
  <c r="D243" i="30" s="1"/>
  <c r="S126" i="2"/>
  <c r="S141" i="2"/>
  <c r="C246" i="30" s="1"/>
  <c r="D246" i="30" s="1"/>
  <c r="E246" i="30" s="1"/>
  <c r="S156" i="2"/>
  <c r="T20" i="2"/>
  <c r="C259" i="30" s="1"/>
  <c r="D259" i="30" s="1"/>
  <c r="E259" i="30" s="1"/>
  <c r="T126" i="2"/>
  <c r="T141" i="2"/>
  <c r="T156" i="2"/>
  <c r="U141" i="2"/>
  <c r="C175" i="30" s="1"/>
  <c r="D175" i="30" s="1"/>
  <c r="E175" i="30" s="1"/>
  <c r="D20" i="2"/>
  <c r="C85" i="30" s="1"/>
  <c r="D85" i="30" s="1"/>
  <c r="E85" i="30" s="1"/>
  <c r="D126" i="2"/>
  <c r="D141" i="2"/>
  <c r="C88" i="30" s="1"/>
  <c r="D88" i="30" s="1"/>
  <c r="E88" i="30" s="1"/>
  <c r="D156" i="2"/>
  <c r="C93" i="30" s="1"/>
  <c r="D93" i="30" s="1"/>
  <c r="E93" i="30" s="1"/>
  <c r="O22" i="2"/>
  <c r="U22" i="2"/>
  <c r="V22" i="2"/>
  <c r="X22" i="2" s="1"/>
  <c r="C126" i="2"/>
  <c r="C20" i="2"/>
  <c r="E138" i="1"/>
  <c r="E131" i="1"/>
  <c r="E116" i="1"/>
  <c r="F138" i="1"/>
  <c r="F131" i="1"/>
  <c r="F116" i="1"/>
  <c r="G131" i="1"/>
  <c r="C91" i="29" s="1"/>
  <c r="D91" i="29" s="1"/>
  <c r="E91" i="29" s="1"/>
  <c r="G138" i="1"/>
  <c r="C96" i="29" s="1"/>
  <c r="D96" i="29" s="1"/>
  <c r="E96" i="29" s="1"/>
  <c r="I116" i="1"/>
  <c r="I131" i="1"/>
  <c r="C129" i="29" s="1"/>
  <c r="D129" i="29" s="1"/>
  <c r="E129" i="29" s="1"/>
  <c r="I138" i="1"/>
  <c r="J116" i="1"/>
  <c r="J131" i="1"/>
  <c r="J138" i="1"/>
  <c r="C155" i="29" s="1"/>
  <c r="D155" i="29" s="1"/>
  <c r="E155" i="29" s="1"/>
  <c r="K116" i="1"/>
  <c r="C166" i="29" s="1"/>
  <c r="D166" i="29" s="1"/>
  <c r="E166" i="29" s="1"/>
  <c r="K131" i="1"/>
  <c r="K138" i="1"/>
  <c r="L138" i="1"/>
  <c r="L131" i="1"/>
  <c r="L116" i="1"/>
  <c r="L17" i="1"/>
  <c r="M138" i="1"/>
  <c r="M131" i="1"/>
  <c r="M116" i="1"/>
  <c r="M17" i="1"/>
  <c r="N138" i="1"/>
  <c r="O116" i="1"/>
  <c r="O131" i="1"/>
  <c r="O138" i="1"/>
  <c r="C210" i="29" s="1"/>
  <c r="D210" i="29" s="1"/>
  <c r="E210" i="29" s="1"/>
  <c r="P116" i="1"/>
  <c r="P131" i="1"/>
  <c r="P138" i="1"/>
  <c r="Q131" i="1"/>
  <c r="C239" i="29" s="1"/>
  <c r="D239" i="29" s="1"/>
  <c r="E239" i="29" s="1"/>
  <c r="Q138" i="1"/>
  <c r="C244" i="29" s="1"/>
  <c r="D244" i="29" s="1"/>
  <c r="E244" i="29" s="1"/>
  <c r="R116" i="1"/>
  <c r="C255" i="29" s="1"/>
  <c r="R131" i="1"/>
  <c r="R138" i="1"/>
  <c r="C262" i="29" s="1"/>
  <c r="D262" i="29" s="1"/>
  <c r="E262" i="29" s="1"/>
  <c r="S116" i="1"/>
  <c r="C270" i="29" s="1"/>
  <c r="D270" i="29" s="1"/>
  <c r="S131" i="1"/>
  <c r="S138" i="1"/>
  <c r="T138" i="1"/>
  <c r="T131" i="1"/>
  <c r="T116" i="1"/>
  <c r="T17" i="1"/>
  <c r="U138" i="1"/>
  <c r="U131" i="1"/>
  <c r="U116" i="1"/>
  <c r="U17" i="1"/>
  <c r="W138" i="1"/>
  <c r="W131" i="1"/>
  <c r="W116" i="1"/>
  <c r="W17" i="1"/>
  <c r="X138" i="1"/>
  <c r="X131" i="1"/>
  <c r="X116" i="1"/>
  <c r="X17" i="1"/>
  <c r="Y138" i="1"/>
  <c r="Y131" i="1"/>
  <c r="Y116" i="1"/>
  <c r="Y17" i="1"/>
  <c r="Z138" i="1"/>
  <c r="Z131" i="1"/>
  <c r="Z116" i="1"/>
  <c r="Z17" i="1"/>
  <c r="AA138" i="1"/>
  <c r="AA131" i="1"/>
  <c r="AA116" i="1"/>
  <c r="AA17" i="1"/>
  <c r="AB133" i="1"/>
  <c r="AB138" i="1" s="1"/>
  <c r="AB131" i="1"/>
  <c r="AB116" i="1"/>
  <c r="AB17" i="1"/>
  <c r="AC138" i="1"/>
  <c r="AC131" i="1"/>
  <c r="AC116" i="1"/>
  <c r="AC17" i="1"/>
  <c r="AD138" i="1"/>
  <c r="AD131" i="1"/>
  <c r="AD116" i="1"/>
  <c r="AD17" i="1"/>
  <c r="AE138" i="1"/>
  <c r="AE131" i="1"/>
  <c r="AE116" i="1"/>
  <c r="AE17" i="1"/>
  <c r="AF138" i="1"/>
  <c r="AF131" i="1"/>
  <c r="AF116" i="1"/>
  <c r="AF17" i="1"/>
  <c r="AG138" i="1"/>
  <c r="AG131" i="1"/>
  <c r="AG116" i="1"/>
  <c r="AG17" i="1"/>
  <c r="AH133" i="1"/>
  <c r="AH138" i="1"/>
  <c r="AH131" i="1"/>
  <c r="AH116" i="1"/>
  <c r="AH17" i="1"/>
  <c r="D116" i="1"/>
  <c r="C73" i="29" s="1"/>
  <c r="D73" i="29" s="1"/>
  <c r="E73" i="29" s="1"/>
  <c r="D131" i="1"/>
  <c r="C75" i="29" s="1"/>
  <c r="D75" i="29" s="1"/>
  <c r="E75" i="29" s="1"/>
  <c r="D138" i="1"/>
  <c r="H6" i="1"/>
  <c r="N6" i="1"/>
  <c r="V6" i="1"/>
  <c r="H7" i="1"/>
  <c r="N7" i="1"/>
  <c r="V7" i="1"/>
  <c r="H8" i="1"/>
  <c r="N8" i="1"/>
  <c r="V8" i="1"/>
  <c r="AI8" i="1" s="1"/>
  <c r="AL8" i="1" s="1"/>
  <c r="H9" i="1"/>
  <c r="N9" i="1"/>
  <c r="V9" i="1"/>
  <c r="H10" i="1"/>
  <c r="N10" i="1"/>
  <c r="V10" i="1"/>
  <c r="H11" i="1"/>
  <c r="N11" i="1"/>
  <c r="V11" i="1"/>
  <c r="AI11" i="1" s="1"/>
  <c r="AL11" i="1" s="1"/>
  <c r="H12" i="1"/>
  <c r="N12" i="1"/>
  <c r="V12" i="1"/>
  <c r="AI12" i="1" s="1"/>
  <c r="AL12" i="1" s="1"/>
  <c r="H13" i="1"/>
  <c r="N13" i="1"/>
  <c r="V13" i="1"/>
  <c r="H14" i="1"/>
  <c r="N14" i="1"/>
  <c r="V14" i="1"/>
  <c r="H15" i="1"/>
  <c r="N15" i="1"/>
  <c r="V15" i="1"/>
  <c r="AI15" i="1" s="1"/>
  <c r="AL15" i="1" s="1"/>
  <c r="H16" i="1"/>
  <c r="N16" i="1"/>
  <c r="V16" i="1"/>
  <c r="H5" i="1"/>
  <c r="N5" i="1"/>
  <c r="V5" i="1"/>
  <c r="C116" i="1"/>
  <c r="B35" i="29" s="1"/>
  <c r="C17" i="1"/>
  <c r="B34" i="29" s="1"/>
  <c r="C131" i="1"/>
  <c r="B37" i="29" s="1"/>
  <c r="C138" i="1"/>
  <c r="E122" i="13"/>
  <c r="C76" i="40" s="1"/>
  <c r="D76" i="40" s="1"/>
  <c r="E76" i="40" s="1"/>
  <c r="E129" i="13"/>
  <c r="C72" i="40" s="1"/>
  <c r="D72" i="40" s="1"/>
  <c r="E72" i="40" s="1"/>
  <c r="D129" i="13"/>
  <c r="C58" i="40" s="1"/>
  <c r="D58" i="40" s="1"/>
  <c r="E58" i="40" s="1"/>
  <c r="D57" i="40"/>
  <c r="D126" i="13"/>
  <c r="C55" i="40"/>
  <c r="D55" i="40" s="1"/>
  <c r="E55" i="40" s="1"/>
  <c r="D122" i="13"/>
  <c r="C62" i="40" s="1"/>
  <c r="D62" i="40" s="1"/>
  <c r="E62" i="40" s="1"/>
  <c r="F130" i="13"/>
  <c r="B48" i="40"/>
  <c r="B44" i="40"/>
  <c r="G139" i="13"/>
  <c r="B41" i="40"/>
  <c r="B32" i="40"/>
  <c r="B28" i="40"/>
  <c r="G132" i="13"/>
  <c r="B25" i="40"/>
  <c r="C147" i="17"/>
  <c r="C156" i="2"/>
  <c r="C141" i="2"/>
  <c r="AN135" i="8"/>
  <c r="G168" i="4"/>
  <c r="AN146" i="8"/>
  <c r="AP146" i="8" s="1"/>
  <c r="B45" i="32"/>
  <c r="B46" i="32" s="1"/>
  <c r="B263" i="29"/>
  <c r="C254" i="29"/>
  <c r="D254" i="29" s="1"/>
  <c r="E254" i="29" s="1"/>
  <c r="D256" i="29"/>
  <c r="E256" i="29" s="1"/>
  <c r="D260" i="29"/>
  <c r="E260" i="29" s="1"/>
  <c r="D261" i="29"/>
  <c r="E261" i="29" s="1"/>
  <c r="C72" i="41"/>
  <c r="D72" i="41" s="1"/>
  <c r="E72" i="41" s="1"/>
  <c r="C69" i="41"/>
  <c r="D69" i="41" s="1"/>
  <c r="E69" i="41" s="1"/>
  <c r="C56" i="41"/>
  <c r="D56" i="41" s="1"/>
  <c r="E56" i="41" s="1"/>
  <c r="D91" i="41"/>
  <c r="E91" i="41" s="1"/>
  <c r="D90" i="41"/>
  <c r="E90" i="41"/>
  <c r="D86" i="41"/>
  <c r="E86" i="41" s="1"/>
  <c r="D76" i="41"/>
  <c r="E76" i="41"/>
  <c r="D75" i="41"/>
  <c r="E75" i="41"/>
  <c r="D71" i="41"/>
  <c r="E71" i="41" s="1"/>
  <c r="D60" i="41"/>
  <c r="E60" i="41"/>
  <c r="D59" i="41"/>
  <c r="E59" i="41" s="1"/>
  <c r="D55" i="41"/>
  <c r="E55" i="41" s="1"/>
  <c r="D44" i="41"/>
  <c r="E44" i="41"/>
  <c r="D43" i="41"/>
  <c r="E43" i="41"/>
  <c r="D39" i="41"/>
  <c r="E39" i="41"/>
  <c r="D27" i="41"/>
  <c r="E27" i="41"/>
  <c r="D26" i="41"/>
  <c r="E26" i="41"/>
  <c r="D22" i="41"/>
  <c r="E22" i="41"/>
  <c r="D89" i="40"/>
  <c r="E89" i="40"/>
  <c r="D90" i="40"/>
  <c r="E90" i="40"/>
  <c r="D88" i="40"/>
  <c r="E88" i="40"/>
  <c r="D84" i="40"/>
  <c r="E84" i="40"/>
  <c r="D85" i="40"/>
  <c r="E85" i="40"/>
  <c r="D86" i="40"/>
  <c r="E86" i="40"/>
  <c r="D83" i="40"/>
  <c r="E83" i="40"/>
  <c r="D75" i="40"/>
  <c r="E75" i="40"/>
  <c r="D74" i="40"/>
  <c r="E74" i="40"/>
  <c r="D71" i="40"/>
  <c r="E71" i="40"/>
  <c r="D61" i="40"/>
  <c r="E61" i="40"/>
  <c r="D60" i="40"/>
  <c r="E60" i="40"/>
  <c r="E57" i="40"/>
  <c r="D47" i="40"/>
  <c r="E47" i="40" s="1"/>
  <c r="D46" i="40"/>
  <c r="E46" i="40" s="1"/>
  <c r="D43" i="40"/>
  <c r="E43" i="40" s="1"/>
  <c r="D31" i="40"/>
  <c r="E31" i="40"/>
  <c r="D30" i="40"/>
  <c r="E30" i="40" s="1"/>
  <c r="D27" i="40"/>
  <c r="E27" i="40"/>
  <c r="D16" i="40"/>
  <c r="E16" i="40" s="1"/>
  <c r="C148" i="39"/>
  <c r="D148" i="39" s="1"/>
  <c r="C144" i="39"/>
  <c r="D144" i="39" s="1"/>
  <c r="E144" i="39" s="1"/>
  <c r="C134" i="39"/>
  <c r="C130" i="39"/>
  <c r="C128" i="39"/>
  <c r="D128" i="39" s="1"/>
  <c r="E128" i="39" s="1"/>
  <c r="C127" i="39"/>
  <c r="D127" i="39" s="1"/>
  <c r="E127" i="39" s="1"/>
  <c r="C106" i="39"/>
  <c r="D106" i="39" s="1"/>
  <c r="E106" i="39" s="1"/>
  <c r="C102" i="39"/>
  <c r="C78" i="39"/>
  <c r="D78" i="39" s="1"/>
  <c r="C74" i="39"/>
  <c r="D74" i="39" s="1"/>
  <c r="E74" i="39" s="1"/>
  <c r="C71" i="39"/>
  <c r="AG135" i="8"/>
  <c r="D147" i="39"/>
  <c r="E147" i="39"/>
  <c r="D146" i="39"/>
  <c r="E146" i="39"/>
  <c r="D143" i="39"/>
  <c r="E143" i="39"/>
  <c r="D133" i="39"/>
  <c r="E133" i="39" s="1"/>
  <c r="D132" i="39"/>
  <c r="E132" i="39" s="1"/>
  <c r="D129" i="39"/>
  <c r="E129" i="39"/>
  <c r="D130" i="39"/>
  <c r="E130" i="39" s="1"/>
  <c r="D119" i="39"/>
  <c r="E119" i="39"/>
  <c r="D118" i="39"/>
  <c r="E118" i="39" s="1"/>
  <c r="D115" i="39"/>
  <c r="E115" i="39"/>
  <c r="D105" i="39"/>
  <c r="E105" i="39" s="1"/>
  <c r="D104" i="39"/>
  <c r="E104" i="39"/>
  <c r="D101" i="39"/>
  <c r="E101" i="39" s="1"/>
  <c r="D102" i="39"/>
  <c r="E102" i="39" s="1"/>
  <c r="D91" i="39"/>
  <c r="E91" i="39"/>
  <c r="D90" i="39"/>
  <c r="E90" i="39" s="1"/>
  <c r="D87" i="39"/>
  <c r="E87" i="39"/>
  <c r="D77" i="39"/>
  <c r="E77" i="39" s="1"/>
  <c r="D76" i="39"/>
  <c r="E76" i="39"/>
  <c r="D73" i="39"/>
  <c r="E73" i="39" s="1"/>
  <c r="D71" i="39"/>
  <c r="E71" i="39" s="1"/>
  <c r="D63" i="39"/>
  <c r="E63" i="39"/>
  <c r="D62" i="39"/>
  <c r="E62" i="39"/>
  <c r="D59" i="39"/>
  <c r="E59" i="39"/>
  <c r="D49" i="39"/>
  <c r="E49" i="39"/>
  <c r="D48" i="39"/>
  <c r="E48" i="39"/>
  <c r="D45" i="39"/>
  <c r="E45" i="39"/>
  <c r="D34" i="39"/>
  <c r="E34" i="39"/>
  <c r="D33" i="39"/>
  <c r="E33" i="39"/>
  <c r="D30" i="39"/>
  <c r="E30" i="39"/>
  <c r="C164" i="38"/>
  <c r="D164" i="38" s="1"/>
  <c r="C160" i="38"/>
  <c r="C158" i="38"/>
  <c r="D158" i="38" s="1"/>
  <c r="E158" i="38" s="1"/>
  <c r="C157" i="38"/>
  <c r="D157" i="38" s="1"/>
  <c r="E157" i="38" s="1"/>
  <c r="C150" i="38"/>
  <c r="D150" i="38" s="1"/>
  <c r="C146" i="38"/>
  <c r="D146" i="38" s="1"/>
  <c r="E146" i="38" s="1"/>
  <c r="C143" i="38"/>
  <c r="C132" i="38"/>
  <c r="C129" i="38"/>
  <c r="C115" i="38"/>
  <c r="D115" i="38" s="1"/>
  <c r="E115" i="38" s="1"/>
  <c r="D159" i="38"/>
  <c r="E159" i="38"/>
  <c r="D162" i="38"/>
  <c r="E162" i="38"/>
  <c r="D163" i="38"/>
  <c r="E163" i="38"/>
  <c r="B165" i="38"/>
  <c r="D143" i="38"/>
  <c r="E143" i="38" s="1"/>
  <c r="D145" i="38"/>
  <c r="E145" i="38"/>
  <c r="D148" i="38"/>
  <c r="E148" i="38"/>
  <c r="D149" i="38"/>
  <c r="E149" i="38" s="1"/>
  <c r="B151" i="38"/>
  <c r="C108" i="38"/>
  <c r="D108" i="38" s="1"/>
  <c r="E108" i="38" s="1"/>
  <c r="C104" i="38"/>
  <c r="D104" i="38" s="1"/>
  <c r="C94" i="38"/>
  <c r="C90" i="38"/>
  <c r="C62" i="38"/>
  <c r="D62" i="38" s="1"/>
  <c r="E62" i="38" s="1"/>
  <c r="C59" i="38"/>
  <c r="D59" i="38" s="1"/>
  <c r="E59" i="38" s="1"/>
  <c r="C45" i="38"/>
  <c r="D45" i="38" s="1"/>
  <c r="E45" i="38" s="1"/>
  <c r="D135" i="38"/>
  <c r="E135" i="38"/>
  <c r="D134" i="38"/>
  <c r="E134" i="38" s="1"/>
  <c r="D131" i="38"/>
  <c r="E131" i="38"/>
  <c r="D132" i="38"/>
  <c r="E132" i="38" s="1"/>
  <c r="D129" i="38"/>
  <c r="E129" i="38" s="1"/>
  <c r="D121" i="38"/>
  <c r="E121" i="38"/>
  <c r="D120" i="38"/>
  <c r="E120" i="38" s="1"/>
  <c r="D117" i="38"/>
  <c r="E117" i="38"/>
  <c r="D107" i="38"/>
  <c r="E107" i="38" s="1"/>
  <c r="D106" i="38"/>
  <c r="E106" i="38" s="1"/>
  <c r="D103" i="38"/>
  <c r="E103" i="38"/>
  <c r="D93" i="38"/>
  <c r="E93" i="38"/>
  <c r="D94" i="38"/>
  <c r="E94" i="38" s="1"/>
  <c r="D92" i="38"/>
  <c r="E92" i="38"/>
  <c r="D89" i="38"/>
  <c r="E89" i="38" s="1"/>
  <c r="D90" i="38"/>
  <c r="E90" i="38" s="1"/>
  <c r="D79" i="38"/>
  <c r="E79" i="38"/>
  <c r="D78" i="38"/>
  <c r="E78" i="38" s="1"/>
  <c r="D75" i="38"/>
  <c r="E75" i="38"/>
  <c r="D73" i="38"/>
  <c r="E73" i="38" s="1"/>
  <c r="D65" i="38"/>
  <c r="E65" i="38"/>
  <c r="D64" i="38"/>
  <c r="E64" i="38" s="1"/>
  <c r="D61" i="38"/>
  <c r="E61" i="38" s="1"/>
  <c r="D51" i="38"/>
  <c r="E51" i="38" s="1"/>
  <c r="D50" i="38"/>
  <c r="E50" i="38"/>
  <c r="D47" i="38"/>
  <c r="E47" i="38" s="1"/>
  <c r="D36" i="38"/>
  <c r="E36" i="38"/>
  <c r="D35" i="38"/>
  <c r="E35" i="38" s="1"/>
  <c r="D32" i="38"/>
  <c r="E32" i="38"/>
  <c r="C183" i="37"/>
  <c r="C169" i="37"/>
  <c r="D169" i="37" s="1"/>
  <c r="E169" i="37" s="1"/>
  <c r="C162" i="37"/>
  <c r="C156" i="37"/>
  <c r="C152" i="37"/>
  <c r="C149" i="37"/>
  <c r="D149" i="37" s="1"/>
  <c r="C114" i="37"/>
  <c r="C110" i="37"/>
  <c r="D110" i="37" s="1"/>
  <c r="C107" i="37"/>
  <c r="D107" i="37" s="1"/>
  <c r="C96" i="37"/>
  <c r="C93" i="37"/>
  <c r="C68" i="37"/>
  <c r="C54" i="37"/>
  <c r="D182" i="37"/>
  <c r="E182" i="37" s="1"/>
  <c r="D183" i="37"/>
  <c r="E183" i="37" s="1"/>
  <c r="D181" i="37"/>
  <c r="E181" i="37" s="1"/>
  <c r="D178" i="37"/>
  <c r="E178" i="37"/>
  <c r="B184" i="37"/>
  <c r="D162" i="37"/>
  <c r="E162" i="37" s="1"/>
  <c r="D164" i="37"/>
  <c r="D167" i="37"/>
  <c r="D168" i="37"/>
  <c r="E168" i="37" s="1"/>
  <c r="E164" i="37"/>
  <c r="E167" i="37"/>
  <c r="D155" i="37"/>
  <c r="E155" i="37" s="1"/>
  <c r="D156" i="37"/>
  <c r="E156" i="37" s="1"/>
  <c r="D154" i="37"/>
  <c r="E154" i="37" s="1"/>
  <c r="D151" i="37"/>
  <c r="E151" i="37" s="1"/>
  <c r="D152" i="37"/>
  <c r="E152" i="37" s="1"/>
  <c r="D141" i="37"/>
  <c r="E141" i="37"/>
  <c r="D140" i="37"/>
  <c r="E140" i="37" s="1"/>
  <c r="D137" i="37"/>
  <c r="E137" i="37"/>
  <c r="D127" i="37"/>
  <c r="E127" i="37" s="1"/>
  <c r="D126" i="37"/>
  <c r="E126" i="37" s="1"/>
  <c r="D123" i="37"/>
  <c r="E123" i="37"/>
  <c r="D113" i="37"/>
  <c r="E113" i="37"/>
  <c r="D114" i="37"/>
  <c r="E114" i="37" s="1"/>
  <c r="D112" i="37"/>
  <c r="E112" i="37" s="1"/>
  <c r="D109" i="37"/>
  <c r="E109" i="37"/>
  <c r="E107" i="37"/>
  <c r="D99" i="37"/>
  <c r="E99" i="37" s="1"/>
  <c r="D98" i="37"/>
  <c r="E98" i="37" s="1"/>
  <c r="D95" i="37"/>
  <c r="E95" i="37" s="1"/>
  <c r="D96" i="37"/>
  <c r="E96" i="37" s="1"/>
  <c r="D93" i="37"/>
  <c r="E93" i="37" s="1"/>
  <c r="D85" i="37"/>
  <c r="E85" i="37" s="1"/>
  <c r="D84" i="37"/>
  <c r="E84" i="37" s="1"/>
  <c r="D81" i="37"/>
  <c r="E81" i="37"/>
  <c r="D71" i="37"/>
  <c r="E71" i="37" s="1"/>
  <c r="D70" i="37"/>
  <c r="E70" i="37" s="1"/>
  <c r="D67" i="37"/>
  <c r="E67" i="37" s="1"/>
  <c r="D68" i="37"/>
  <c r="E68" i="37" s="1"/>
  <c r="D57" i="37"/>
  <c r="E57" i="37" s="1"/>
  <c r="D56" i="37"/>
  <c r="E56" i="37" s="1"/>
  <c r="D53" i="37"/>
  <c r="E53" i="37" s="1"/>
  <c r="D54" i="37"/>
  <c r="E54" i="37" s="1"/>
  <c r="D42" i="37"/>
  <c r="E42" i="37" s="1"/>
  <c r="D41" i="37"/>
  <c r="E41" i="37" s="1"/>
  <c r="D38" i="37"/>
  <c r="E38" i="37" s="1"/>
  <c r="C51" i="36"/>
  <c r="D51" i="36" s="1"/>
  <c r="E51" i="36" s="1"/>
  <c r="C47" i="36"/>
  <c r="D47" i="36" s="1"/>
  <c r="E47" i="36" s="1"/>
  <c r="D50" i="36"/>
  <c r="E50" i="36"/>
  <c r="D49" i="36"/>
  <c r="E49" i="36" s="1"/>
  <c r="D46" i="36"/>
  <c r="E46" i="36"/>
  <c r="D36" i="36"/>
  <c r="E36" i="36" s="1"/>
  <c r="D35" i="36"/>
  <c r="E35" i="36" s="1"/>
  <c r="D32" i="36"/>
  <c r="E32" i="36" s="1"/>
  <c r="D21" i="36"/>
  <c r="E21" i="36"/>
  <c r="D20" i="36"/>
  <c r="E20" i="36" s="1"/>
  <c r="D17" i="36"/>
  <c r="E17" i="36"/>
  <c r="C170" i="35"/>
  <c r="C164" i="35"/>
  <c r="D164" i="35" s="1"/>
  <c r="C163" i="35"/>
  <c r="D163" i="35" s="1"/>
  <c r="E163" i="35" s="1"/>
  <c r="C156" i="35"/>
  <c r="C142" i="35"/>
  <c r="D142" i="35" s="1"/>
  <c r="E142" i="35" s="1"/>
  <c r="C138" i="35"/>
  <c r="C135" i="35"/>
  <c r="D135" i="35" s="1"/>
  <c r="E135" i="35" s="1"/>
  <c r="C124" i="35"/>
  <c r="C114" i="35"/>
  <c r="D114" i="35" s="1"/>
  <c r="E114" i="35" s="1"/>
  <c r="C100" i="35"/>
  <c r="D100" i="35" s="1"/>
  <c r="C94" i="35"/>
  <c r="D94" i="35" s="1"/>
  <c r="D169" i="35"/>
  <c r="E169" i="35" s="1"/>
  <c r="D170" i="35"/>
  <c r="E170" i="35" s="1"/>
  <c r="D168" i="35"/>
  <c r="E168" i="35" s="1"/>
  <c r="D165" i="35"/>
  <c r="E165" i="35"/>
  <c r="D166" i="35"/>
  <c r="E166" i="35" s="1"/>
  <c r="D155" i="35"/>
  <c r="E155" i="35"/>
  <c r="D156" i="35"/>
  <c r="E156" i="35" s="1"/>
  <c r="D154" i="35"/>
  <c r="E154" i="35"/>
  <c r="D151" i="35"/>
  <c r="E151" i="35" s="1"/>
  <c r="D152" i="35"/>
  <c r="E152" i="35" s="1"/>
  <c r="D141" i="35"/>
  <c r="E141" i="35" s="1"/>
  <c r="D140" i="35"/>
  <c r="E140" i="35" s="1"/>
  <c r="D137" i="35"/>
  <c r="E137" i="35"/>
  <c r="D138" i="35"/>
  <c r="E138" i="35" s="1"/>
  <c r="D127" i="35"/>
  <c r="E127" i="35"/>
  <c r="D126" i="35"/>
  <c r="E126" i="35" s="1"/>
  <c r="D123" i="35"/>
  <c r="E123" i="35" s="1"/>
  <c r="D124" i="35"/>
  <c r="E124" i="35"/>
  <c r="D113" i="35"/>
  <c r="E113" i="35" s="1"/>
  <c r="D112" i="35"/>
  <c r="E112" i="35" s="1"/>
  <c r="D109" i="35"/>
  <c r="E109" i="35"/>
  <c r="D107" i="35"/>
  <c r="E107" i="35" s="1"/>
  <c r="D99" i="35"/>
  <c r="E99" i="35"/>
  <c r="E100" i="35"/>
  <c r="D98" i="35"/>
  <c r="E98" i="35" s="1"/>
  <c r="D95" i="35"/>
  <c r="E95" i="35"/>
  <c r="E93" i="35"/>
  <c r="D85" i="35"/>
  <c r="E85" i="35"/>
  <c r="D84" i="35"/>
  <c r="E84" i="35"/>
  <c r="D81" i="35"/>
  <c r="E81" i="35"/>
  <c r="D71" i="35"/>
  <c r="E71" i="35"/>
  <c r="D70" i="35"/>
  <c r="E70" i="35"/>
  <c r="D67" i="35"/>
  <c r="E67" i="35"/>
  <c r="D57" i="35"/>
  <c r="E57" i="35"/>
  <c r="D56" i="35"/>
  <c r="E56" i="35"/>
  <c r="D53" i="35"/>
  <c r="E53" i="35"/>
  <c r="D40" i="35"/>
  <c r="E40" i="35"/>
  <c r="D39" i="35"/>
  <c r="E39" i="35"/>
  <c r="D36" i="35"/>
  <c r="E36" i="35"/>
  <c r="C248" i="34"/>
  <c r="D248" i="34" s="1"/>
  <c r="E248" i="34" s="1"/>
  <c r="C245" i="34"/>
  <c r="D245" i="34" s="1"/>
  <c r="E245" i="34" s="1"/>
  <c r="C236" i="34"/>
  <c r="D236" i="34" s="1"/>
  <c r="E236" i="34" s="1"/>
  <c r="C232" i="34"/>
  <c r="C229" i="34"/>
  <c r="D229" i="34" s="1"/>
  <c r="E229" i="34" s="1"/>
  <c r="C203" i="34"/>
  <c r="D203" i="34" s="1"/>
  <c r="E203" i="34" s="1"/>
  <c r="C198" i="34"/>
  <c r="C196" i="34"/>
  <c r="D196" i="34" s="1"/>
  <c r="C195" i="34"/>
  <c r="C181" i="34"/>
  <c r="D181" i="34" s="1"/>
  <c r="E181" i="34" s="1"/>
  <c r="C178" i="34"/>
  <c r="D178" i="34" s="1"/>
  <c r="E178" i="34" s="1"/>
  <c r="C169" i="34"/>
  <c r="D169" i="34" s="1"/>
  <c r="E169" i="34" s="1"/>
  <c r="C164" i="34"/>
  <c r="C162" i="34"/>
  <c r="D162" i="34" s="1"/>
  <c r="E162" i="34" s="1"/>
  <c r="C161" i="34"/>
  <c r="C134" i="34"/>
  <c r="D134" i="34" s="1"/>
  <c r="E134" i="34" s="1"/>
  <c r="C126" i="34"/>
  <c r="D126" i="34" s="1"/>
  <c r="E126" i="34" s="1"/>
  <c r="C116" i="34"/>
  <c r="D116" i="34" s="1"/>
  <c r="E116" i="34" s="1"/>
  <c r="C111" i="34"/>
  <c r="C98" i="34"/>
  <c r="D98" i="34" s="1"/>
  <c r="E98" i="34" s="1"/>
  <c r="C93" i="34"/>
  <c r="D93" i="34" s="1"/>
  <c r="C90" i="34"/>
  <c r="D90" i="34" s="1"/>
  <c r="E90" i="34" s="1"/>
  <c r="D128" i="34"/>
  <c r="E128" i="34"/>
  <c r="D132" i="34"/>
  <c r="E132" i="34"/>
  <c r="D133" i="34"/>
  <c r="E133" i="34"/>
  <c r="B135" i="34"/>
  <c r="D110" i="34"/>
  <c r="E110" i="34" s="1"/>
  <c r="D111" i="34"/>
  <c r="E111" i="34" s="1"/>
  <c r="D114" i="34"/>
  <c r="E114" i="34"/>
  <c r="D115" i="34"/>
  <c r="E115" i="34"/>
  <c r="B117" i="34"/>
  <c r="D97" i="34"/>
  <c r="E97" i="34"/>
  <c r="D96" i="34"/>
  <c r="E96" i="34"/>
  <c r="D92" i="34"/>
  <c r="E92" i="34"/>
  <c r="B99" i="34"/>
  <c r="C74" i="34"/>
  <c r="C71" i="34"/>
  <c r="D252" i="34"/>
  <c r="E252" i="34" s="1"/>
  <c r="D251" i="34"/>
  <c r="E251" i="34" s="1"/>
  <c r="D247" i="34"/>
  <c r="E247" i="34"/>
  <c r="D235" i="34"/>
  <c r="E235" i="34"/>
  <c r="D234" i="34"/>
  <c r="E234" i="34" s="1"/>
  <c r="D231" i="34"/>
  <c r="E231" i="34"/>
  <c r="D232" i="34"/>
  <c r="E232" i="34" s="1"/>
  <c r="D219" i="34"/>
  <c r="E219" i="34" s="1"/>
  <c r="D218" i="34"/>
  <c r="E218" i="34" s="1"/>
  <c r="D214" i="34"/>
  <c r="E214" i="34"/>
  <c r="D202" i="34"/>
  <c r="E202" i="34" s="1"/>
  <c r="D201" i="34"/>
  <c r="E201" i="34"/>
  <c r="D197" i="34"/>
  <c r="E197" i="34" s="1"/>
  <c r="D198" i="34"/>
  <c r="E198" i="34"/>
  <c r="D195" i="34"/>
  <c r="E195" i="34" s="1"/>
  <c r="D185" i="34"/>
  <c r="E185" i="34"/>
  <c r="D184" i="34"/>
  <c r="E184" i="34"/>
  <c r="D180" i="34"/>
  <c r="E180" i="34"/>
  <c r="D168" i="34"/>
  <c r="E168" i="34"/>
  <c r="D167" i="34"/>
  <c r="E167" i="34" s="1"/>
  <c r="D163" i="34"/>
  <c r="E163" i="34" s="1"/>
  <c r="D164" i="34"/>
  <c r="E164" i="34" s="1"/>
  <c r="D161" i="34"/>
  <c r="E161" i="34" s="1"/>
  <c r="D151" i="34"/>
  <c r="E151" i="34" s="1"/>
  <c r="D150" i="34"/>
  <c r="E150" i="34"/>
  <c r="D147" i="34"/>
  <c r="E147" i="34" s="1"/>
  <c r="D78" i="34"/>
  <c r="E78" i="34"/>
  <c r="D77" i="34"/>
  <c r="E77" i="34" s="1"/>
  <c r="D73" i="34"/>
  <c r="E73" i="34" s="1"/>
  <c r="D74" i="34"/>
  <c r="E74" i="34" s="1"/>
  <c r="D71" i="34"/>
  <c r="E71" i="34" s="1"/>
  <c r="D61" i="34"/>
  <c r="E61" i="34" s="1"/>
  <c r="D60" i="34"/>
  <c r="E60" i="34" s="1"/>
  <c r="D57" i="34"/>
  <c r="E57" i="34"/>
  <c r="D55" i="34"/>
  <c r="E55" i="34" s="1"/>
  <c r="D44" i="34"/>
  <c r="E44" i="34"/>
  <c r="D42" i="34"/>
  <c r="E42" i="34" s="1"/>
  <c r="D41" i="34"/>
  <c r="E41" i="34"/>
  <c r="B27" i="34"/>
  <c r="B28" i="34" s="1"/>
  <c r="B20" i="34"/>
  <c r="B12" i="34"/>
  <c r="D37" i="34"/>
  <c r="E37" i="34" s="1"/>
  <c r="C149" i="33"/>
  <c r="D149" i="33" s="1"/>
  <c r="E149" i="33" s="1"/>
  <c r="C146" i="33"/>
  <c r="D146" i="33" s="1"/>
  <c r="E146" i="33" s="1"/>
  <c r="C118" i="33"/>
  <c r="C104" i="33"/>
  <c r="D104" i="33" s="1"/>
  <c r="E104" i="33" s="1"/>
  <c r="C97" i="33"/>
  <c r="C90" i="33"/>
  <c r="C83" i="33"/>
  <c r="D83" i="33" s="1"/>
  <c r="E83" i="33" s="1"/>
  <c r="C76" i="33"/>
  <c r="D76" i="33" s="1"/>
  <c r="E76" i="33" s="1"/>
  <c r="C65" i="33"/>
  <c r="D65" i="33" s="1"/>
  <c r="E65" i="33" s="1"/>
  <c r="D152" i="33"/>
  <c r="E152" i="33"/>
  <c r="D151" i="33"/>
  <c r="E151" i="33" s="1"/>
  <c r="D148" i="33"/>
  <c r="E148" i="33"/>
  <c r="D138" i="33"/>
  <c r="E138" i="33" s="1"/>
  <c r="D137" i="33"/>
  <c r="E137" i="33" s="1"/>
  <c r="D134" i="33"/>
  <c r="E134" i="33"/>
  <c r="D124" i="33"/>
  <c r="E124" i="33" s="1"/>
  <c r="D123" i="33"/>
  <c r="E123" i="33"/>
  <c r="D120" i="33"/>
  <c r="E120" i="33" s="1"/>
  <c r="D118" i="33"/>
  <c r="E118" i="33" s="1"/>
  <c r="D110" i="33"/>
  <c r="E110" i="33" s="1"/>
  <c r="D109" i="33"/>
  <c r="E109" i="33" s="1"/>
  <c r="D106" i="33"/>
  <c r="E106" i="33"/>
  <c r="D96" i="33"/>
  <c r="E96" i="33" s="1"/>
  <c r="D97" i="33"/>
  <c r="E97" i="33"/>
  <c r="D95" i="33"/>
  <c r="E95" i="33" s="1"/>
  <c r="D92" i="33"/>
  <c r="E92" i="33"/>
  <c r="D90" i="33"/>
  <c r="E90" i="33" s="1"/>
  <c r="D82" i="33"/>
  <c r="E82" i="33"/>
  <c r="D81" i="33"/>
  <c r="E81" i="33"/>
  <c r="D78" i="33"/>
  <c r="E78" i="33"/>
  <c r="D68" i="33"/>
  <c r="E68" i="33" s="1"/>
  <c r="D67" i="33"/>
  <c r="E67" i="33" s="1"/>
  <c r="D64" i="33"/>
  <c r="E64" i="33"/>
  <c r="D54" i="33"/>
  <c r="E54" i="33" s="1"/>
  <c r="D53" i="33"/>
  <c r="E53" i="33"/>
  <c r="D50" i="33"/>
  <c r="E50" i="33" s="1"/>
  <c r="D48" i="33"/>
  <c r="E48" i="33" s="1"/>
  <c r="D39" i="33"/>
  <c r="E39" i="33"/>
  <c r="D38" i="33"/>
  <c r="E38" i="33"/>
  <c r="D35" i="33"/>
  <c r="E35" i="33"/>
  <c r="C436" i="32"/>
  <c r="D436" i="32" s="1"/>
  <c r="C419" i="32"/>
  <c r="D419" i="32" s="1"/>
  <c r="E419" i="32" s="1"/>
  <c r="C416" i="32"/>
  <c r="C400" i="32"/>
  <c r="D400" i="32" s="1"/>
  <c r="E400" i="32" s="1"/>
  <c r="C360" i="32"/>
  <c r="D360" i="32" s="1"/>
  <c r="E360" i="32" s="1"/>
  <c r="C323" i="32"/>
  <c r="D323" i="32" s="1"/>
  <c r="E323" i="32" s="1"/>
  <c r="C305" i="32"/>
  <c r="D305" i="32" s="1"/>
  <c r="E305" i="32" s="1"/>
  <c r="C302" i="32"/>
  <c r="C285" i="32"/>
  <c r="D285" i="32" s="1"/>
  <c r="E285" i="32" s="1"/>
  <c r="C282" i="32"/>
  <c r="D282" i="32" s="1"/>
  <c r="C265" i="32"/>
  <c r="C249" i="32"/>
  <c r="D249" i="32" s="1"/>
  <c r="E249" i="32" s="1"/>
  <c r="C207" i="32"/>
  <c r="D207" i="32" s="1"/>
  <c r="C187" i="32"/>
  <c r="D187" i="32" s="1"/>
  <c r="E187" i="32" s="1"/>
  <c r="D443" i="32"/>
  <c r="E443" i="32"/>
  <c r="D442" i="32"/>
  <c r="E442" i="32"/>
  <c r="D438" i="32"/>
  <c r="E438" i="32" s="1"/>
  <c r="D424" i="32"/>
  <c r="E424" i="32" s="1"/>
  <c r="D423" i="32"/>
  <c r="E423" i="32" s="1"/>
  <c r="D420" i="32"/>
  <c r="E420" i="32"/>
  <c r="D418" i="32"/>
  <c r="E418" i="32" s="1"/>
  <c r="D404" i="32"/>
  <c r="E404" i="32"/>
  <c r="D403" i="32"/>
  <c r="E403" i="32" s="1"/>
  <c r="D399" i="32"/>
  <c r="E399" i="32" s="1"/>
  <c r="D385" i="32"/>
  <c r="E385" i="32"/>
  <c r="D384" i="32"/>
  <c r="E384" i="32"/>
  <c r="D383" i="32"/>
  <c r="E383" i="32"/>
  <c r="D379" i="32"/>
  <c r="E379" i="32" s="1"/>
  <c r="D364" i="32"/>
  <c r="E364" i="32"/>
  <c r="D363" i="32"/>
  <c r="E363" i="32" s="1"/>
  <c r="D359" i="32"/>
  <c r="E359" i="32" s="1"/>
  <c r="D345" i="32"/>
  <c r="E345" i="32"/>
  <c r="D344" i="32"/>
  <c r="E344" i="32"/>
  <c r="D340" i="32"/>
  <c r="E340" i="32" s="1"/>
  <c r="D327" i="32"/>
  <c r="E327" i="32" s="1"/>
  <c r="D326" i="32"/>
  <c r="E326" i="32"/>
  <c r="D322" i="32"/>
  <c r="E322" i="32" s="1"/>
  <c r="D309" i="32"/>
  <c r="E309" i="32"/>
  <c r="D308" i="32"/>
  <c r="E308" i="32" s="1"/>
  <c r="D304" i="32"/>
  <c r="E304" i="32" s="1"/>
  <c r="D290" i="32"/>
  <c r="E290" i="32"/>
  <c r="D289" i="32"/>
  <c r="E289" i="32"/>
  <c r="D286" i="32"/>
  <c r="E286" i="32"/>
  <c r="D284" i="32"/>
  <c r="E284" i="32"/>
  <c r="D272" i="32"/>
  <c r="E272" i="32"/>
  <c r="D271" i="32"/>
  <c r="E271" i="32"/>
  <c r="D267" i="32"/>
  <c r="E267" i="32"/>
  <c r="D253" i="32"/>
  <c r="E253" i="32"/>
  <c r="D252" i="32"/>
  <c r="E252" i="32"/>
  <c r="D248" i="32"/>
  <c r="E248" i="32" s="1"/>
  <c r="D234" i="32"/>
  <c r="E234" i="32"/>
  <c r="D233" i="32"/>
  <c r="E233" i="32" s="1"/>
  <c r="D230" i="32"/>
  <c r="E230" i="32" s="1"/>
  <c r="D228" i="32"/>
  <c r="E228" i="32" s="1"/>
  <c r="D214" i="32"/>
  <c r="E214" i="32"/>
  <c r="D213" i="32"/>
  <c r="E213" i="32" s="1"/>
  <c r="D209" i="32"/>
  <c r="E209" i="32"/>
  <c r="D194" i="32"/>
  <c r="E194" i="32" s="1"/>
  <c r="D189" i="32"/>
  <c r="E189" i="32"/>
  <c r="D193" i="32"/>
  <c r="E193" i="32" s="1"/>
  <c r="D176" i="32"/>
  <c r="E176" i="32" s="1"/>
  <c r="D175" i="32"/>
  <c r="E175" i="32" s="1"/>
  <c r="C172" i="32"/>
  <c r="D172" i="32" s="1"/>
  <c r="E172" i="32" s="1"/>
  <c r="D171" i="32"/>
  <c r="E171" i="32" s="1"/>
  <c r="C169" i="32"/>
  <c r="D169" i="32" s="1"/>
  <c r="E169" i="32" s="1"/>
  <c r="C118" i="32"/>
  <c r="D118" i="32" s="1"/>
  <c r="C115" i="32"/>
  <c r="D115" i="32" s="1"/>
  <c r="C99" i="32"/>
  <c r="D99" i="32" s="1"/>
  <c r="E99" i="32" s="1"/>
  <c r="B23" i="38"/>
  <c r="B15" i="38"/>
  <c r="B9" i="38"/>
  <c r="D159" i="32"/>
  <c r="E159" i="32" s="1"/>
  <c r="D157" i="32"/>
  <c r="E157" i="32" s="1"/>
  <c r="D156" i="32"/>
  <c r="E156" i="32"/>
  <c r="D153" i="32"/>
  <c r="E153" i="32" s="1"/>
  <c r="D139" i="32"/>
  <c r="E139" i="32"/>
  <c r="D135" i="32"/>
  <c r="E135" i="32" s="1"/>
  <c r="D122" i="32"/>
  <c r="D121" i="32"/>
  <c r="E121" i="32" s="1"/>
  <c r="D117" i="32"/>
  <c r="E117" i="32" s="1"/>
  <c r="E122" i="32"/>
  <c r="E118" i="32"/>
  <c r="D103" i="32"/>
  <c r="E103" i="32"/>
  <c r="D105" i="32"/>
  <c r="E105" i="32"/>
  <c r="D102" i="32"/>
  <c r="E102" i="32"/>
  <c r="D98" i="32"/>
  <c r="E98" i="32" s="1"/>
  <c r="D84" i="32"/>
  <c r="E84" i="32"/>
  <c r="D83" i="32"/>
  <c r="E83" i="32" s="1"/>
  <c r="D80" i="32"/>
  <c r="E80" i="32"/>
  <c r="D78" i="32"/>
  <c r="E78" i="32" s="1"/>
  <c r="D64" i="32"/>
  <c r="E64" i="32"/>
  <c r="D63" i="32"/>
  <c r="E63" i="32" s="1"/>
  <c r="D60" i="32"/>
  <c r="E60" i="32"/>
  <c r="D58" i="32"/>
  <c r="E58" i="32" s="1"/>
  <c r="D41" i="32"/>
  <c r="E41" i="32" s="1"/>
  <c r="B31" i="32"/>
  <c r="B21" i="32"/>
  <c r="B12" i="32"/>
  <c r="C288" i="31"/>
  <c r="D288" i="31" s="1"/>
  <c r="E288" i="31" s="1"/>
  <c r="C285" i="31"/>
  <c r="D285" i="31" s="1"/>
  <c r="E285" i="31" s="1"/>
  <c r="C266" i="31"/>
  <c r="D266" i="31" s="1"/>
  <c r="E266" i="31" s="1"/>
  <c r="C262" i="31"/>
  <c r="D262" i="31" s="1"/>
  <c r="C259" i="31"/>
  <c r="C223" i="31"/>
  <c r="C220" i="31"/>
  <c r="D220" i="31" s="1"/>
  <c r="E220" i="31" s="1"/>
  <c r="B201" i="31"/>
  <c r="C193" i="31"/>
  <c r="D193" i="31" s="1"/>
  <c r="E193" i="31" s="1"/>
  <c r="C135" i="31"/>
  <c r="D135" i="31" s="1"/>
  <c r="E135" i="31" s="1"/>
  <c r="C122" i="31"/>
  <c r="C118" i="31"/>
  <c r="D118" i="31" s="1"/>
  <c r="E118" i="31" s="1"/>
  <c r="D304" i="31"/>
  <c r="E304" i="31" s="1"/>
  <c r="D303" i="31"/>
  <c r="E303" i="31" s="1"/>
  <c r="D300" i="31"/>
  <c r="E300" i="31" s="1"/>
  <c r="D291" i="31"/>
  <c r="E291" i="31" s="1"/>
  <c r="D290" i="31"/>
  <c r="E290" i="31" s="1"/>
  <c r="D287" i="31"/>
  <c r="E287" i="31" s="1"/>
  <c r="D278" i="31"/>
  <c r="E278" i="31" s="1"/>
  <c r="D277" i="31"/>
  <c r="E277" i="31" s="1"/>
  <c r="D274" i="31"/>
  <c r="E274" i="31" s="1"/>
  <c r="D265" i="31"/>
  <c r="E265" i="31" s="1"/>
  <c r="D264" i="31"/>
  <c r="E264" i="31" s="1"/>
  <c r="D261" i="31"/>
  <c r="E261" i="31" s="1"/>
  <c r="D252" i="31"/>
  <c r="E252" i="31" s="1"/>
  <c r="D251" i="31"/>
  <c r="E251" i="31" s="1"/>
  <c r="D248" i="31"/>
  <c r="E248" i="31" s="1"/>
  <c r="D239" i="31"/>
  <c r="E239" i="31" s="1"/>
  <c r="D238" i="31"/>
  <c r="E238" i="31" s="1"/>
  <c r="D235" i="31"/>
  <c r="E235" i="31" s="1"/>
  <c r="D226" i="31"/>
  <c r="E226" i="31" s="1"/>
  <c r="D225" i="31"/>
  <c r="E225" i="31" s="1"/>
  <c r="D222" i="31"/>
  <c r="E222" i="31" s="1"/>
  <c r="D212" i="31"/>
  <c r="E212" i="31" s="1"/>
  <c r="D211" i="31"/>
  <c r="E211" i="31" s="1"/>
  <c r="D208" i="31"/>
  <c r="E208" i="31" s="1"/>
  <c r="D199" i="31"/>
  <c r="E199" i="31" s="1"/>
  <c r="D198" i="31"/>
  <c r="E198" i="31" s="1"/>
  <c r="D195" i="31"/>
  <c r="E195" i="31" s="1"/>
  <c r="D186" i="31"/>
  <c r="E186" i="31" s="1"/>
  <c r="D185" i="31"/>
  <c r="E185" i="31" s="1"/>
  <c r="D182" i="31"/>
  <c r="E182" i="31" s="1"/>
  <c r="D173" i="31"/>
  <c r="E173" i="31" s="1"/>
  <c r="D172" i="31"/>
  <c r="E172" i="31" s="1"/>
  <c r="D169" i="31"/>
  <c r="E169" i="31" s="1"/>
  <c r="D160" i="31"/>
  <c r="E160" i="31" s="1"/>
  <c r="D159" i="31"/>
  <c r="E159" i="31" s="1"/>
  <c r="D156" i="31"/>
  <c r="E156" i="31" s="1"/>
  <c r="D147" i="31"/>
  <c r="E147" i="31" s="1"/>
  <c r="D146" i="31"/>
  <c r="E146" i="31" s="1"/>
  <c r="D143" i="31"/>
  <c r="E143" i="31" s="1"/>
  <c r="D134" i="31"/>
  <c r="E134" i="31" s="1"/>
  <c r="D133" i="31"/>
  <c r="E133" i="31" s="1"/>
  <c r="D130" i="31"/>
  <c r="E130" i="31" s="1"/>
  <c r="D121" i="31"/>
  <c r="E121" i="31" s="1"/>
  <c r="D120" i="31"/>
  <c r="E120" i="31" s="1"/>
  <c r="D117" i="31"/>
  <c r="E117" i="31" s="1"/>
  <c r="D108" i="31"/>
  <c r="E108" i="31" s="1"/>
  <c r="D107" i="31"/>
  <c r="E107" i="31" s="1"/>
  <c r="D104" i="31"/>
  <c r="E104" i="31" s="1"/>
  <c r="D95" i="31"/>
  <c r="E95" i="31" s="1"/>
  <c r="D96" i="31"/>
  <c r="E96" i="31" s="1"/>
  <c r="D94" i="31"/>
  <c r="E94" i="31" s="1"/>
  <c r="D90" i="31"/>
  <c r="E90" i="31" s="1"/>
  <c r="D91" i="31"/>
  <c r="E91" i="31" s="1"/>
  <c r="D92" i="31"/>
  <c r="E92" i="31" s="1"/>
  <c r="D89" i="31"/>
  <c r="E89" i="31" s="1"/>
  <c r="D82" i="31"/>
  <c r="E82" i="31" s="1"/>
  <c r="D81" i="31"/>
  <c r="E81" i="31" s="1"/>
  <c r="D78" i="31"/>
  <c r="E78" i="31" s="1"/>
  <c r="D69" i="31"/>
  <c r="E69" i="31" s="1"/>
  <c r="D68" i="31"/>
  <c r="E68" i="31" s="1"/>
  <c r="D65" i="31"/>
  <c r="E65" i="31" s="1"/>
  <c r="D54" i="31"/>
  <c r="E54" i="31" s="1"/>
  <c r="D53" i="31"/>
  <c r="E53" i="31" s="1"/>
  <c r="D50" i="31"/>
  <c r="E50" i="31" s="1"/>
  <c r="D8" i="31"/>
  <c r="E8" i="31" s="1"/>
  <c r="C267" i="30"/>
  <c r="C262" i="30"/>
  <c r="D262" i="30" s="1"/>
  <c r="E262" i="30" s="1"/>
  <c r="C251" i="30"/>
  <c r="D251" i="30" s="1"/>
  <c r="E251" i="30" s="1"/>
  <c r="C233" i="30"/>
  <c r="D233" i="30" s="1"/>
  <c r="E233" i="30" s="1"/>
  <c r="C229" i="30"/>
  <c r="D229" i="30" s="1"/>
  <c r="E229" i="30" s="1"/>
  <c r="C216" i="30"/>
  <c r="C198" i="30"/>
  <c r="D198" i="30" s="1"/>
  <c r="E198" i="30" s="1"/>
  <c r="C193" i="30"/>
  <c r="D193" i="30" s="1"/>
  <c r="E193" i="30" s="1"/>
  <c r="C164" i="30"/>
  <c r="C156" i="30"/>
  <c r="C146" i="30"/>
  <c r="C141" i="30"/>
  <c r="D141" i="30" s="1"/>
  <c r="E141" i="30" s="1"/>
  <c r="C138" i="30"/>
  <c r="D138" i="30" s="1"/>
  <c r="C129" i="30"/>
  <c r="D129" i="30" s="1"/>
  <c r="E129" i="30" s="1"/>
  <c r="C111" i="30"/>
  <c r="D111" i="30" s="1"/>
  <c r="E111" i="30" s="1"/>
  <c r="C102" i="30"/>
  <c r="D267" i="30"/>
  <c r="E267" i="30" s="1"/>
  <c r="D266" i="30"/>
  <c r="E266" i="30" s="1"/>
  <c r="D265" i="30"/>
  <c r="E265" i="30"/>
  <c r="D261" i="30"/>
  <c r="E261" i="30" s="1"/>
  <c r="D250" i="30"/>
  <c r="E250" i="30" s="1"/>
  <c r="D249" i="30"/>
  <c r="E249" i="30" s="1"/>
  <c r="D245" i="30"/>
  <c r="E245" i="30" s="1"/>
  <c r="D234" i="30"/>
  <c r="E234" i="30" s="1"/>
  <c r="D232" i="30"/>
  <c r="E232" i="30" s="1"/>
  <c r="D231" i="30"/>
  <c r="E231" i="30" s="1"/>
  <c r="D228" i="30"/>
  <c r="E228" i="30" s="1"/>
  <c r="D216" i="30"/>
  <c r="E216" i="30" s="1"/>
  <c r="D215" i="30"/>
  <c r="E215" i="30" s="1"/>
  <c r="D214" i="30"/>
  <c r="E214" i="30" s="1"/>
  <c r="D210" i="30"/>
  <c r="E210" i="30" s="1"/>
  <c r="D197" i="30"/>
  <c r="E197" i="30" s="1"/>
  <c r="D196" i="30"/>
  <c r="E196" i="30" s="1"/>
  <c r="D192" i="30"/>
  <c r="E192" i="30" s="1"/>
  <c r="D179" i="30"/>
  <c r="E179" i="30" s="1"/>
  <c r="D178" i="30"/>
  <c r="E178" i="30"/>
  <c r="D174" i="30"/>
  <c r="E174" i="30" s="1"/>
  <c r="D164" i="30"/>
  <c r="E164" i="30" s="1"/>
  <c r="D163" i="30"/>
  <c r="E163" i="30" s="1"/>
  <c r="D162" i="30"/>
  <c r="E162" i="30" s="1"/>
  <c r="D158" i="30"/>
  <c r="E158" i="30"/>
  <c r="D146" i="30"/>
  <c r="E146" i="30" s="1"/>
  <c r="D145" i="30"/>
  <c r="E145" i="30" s="1"/>
  <c r="D144" i="30"/>
  <c r="E144" i="30" s="1"/>
  <c r="D140" i="30"/>
  <c r="E140" i="30" s="1"/>
  <c r="D128" i="30"/>
  <c r="E128" i="30" s="1"/>
  <c r="D127" i="30"/>
  <c r="E127" i="30" s="1"/>
  <c r="D123" i="30"/>
  <c r="E123" i="30" s="1"/>
  <c r="D110" i="30"/>
  <c r="E110" i="30" s="1"/>
  <c r="D109" i="30"/>
  <c r="E109" i="30"/>
  <c r="D106" i="30"/>
  <c r="E106" i="30" s="1"/>
  <c r="D104" i="30"/>
  <c r="E104" i="30" s="1"/>
  <c r="D92" i="30"/>
  <c r="E92" i="30" s="1"/>
  <c r="D91" i="30"/>
  <c r="E91" i="30" s="1"/>
  <c r="D87" i="30"/>
  <c r="E87" i="30" s="1"/>
  <c r="D76" i="30"/>
  <c r="E76" i="30" s="1"/>
  <c r="D75" i="30"/>
  <c r="E75" i="30" s="1"/>
  <c r="D73" i="30"/>
  <c r="E73" i="30" s="1"/>
  <c r="D72" i="30"/>
  <c r="E72" i="30" s="1"/>
  <c r="D68" i="30"/>
  <c r="E68" i="30" s="1"/>
  <c r="D66" i="30"/>
  <c r="E66" i="30" s="1"/>
  <c r="D65" i="30"/>
  <c r="E65" i="30" s="1"/>
  <c r="D63" i="30"/>
  <c r="E63" i="30" s="1"/>
  <c r="D43" i="30"/>
  <c r="E43" i="30" s="1"/>
  <c r="D46" i="30"/>
  <c r="E46" i="30" s="1"/>
  <c r="D47" i="30"/>
  <c r="E47" i="30" s="1"/>
  <c r="D29" i="30"/>
  <c r="E29" i="30" s="1"/>
  <c r="D27" i="30"/>
  <c r="E27" i="30" s="1"/>
  <c r="D18" i="30"/>
  <c r="E18" i="30" s="1"/>
  <c r="D16" i="30"/>
  <c r="E16" i="30" s="1"/>
  <c r="C277" i="29"/>
  <c r="D277" i="29" s="1"/>
  <c r="E277" i="29" s="1"/>
  <c r="C272" i="29"/>
  <c r="D272" i="29" s="1"/>
  <c r="E272" i="29" s="1"/>
  <c r="C269" i="29"/>
  <c r="D269" i="29" s="1"/>
  <c r="E269" i="29" s="1"/>
  <c r="C227" i="29"/>
  <c r="D227" i="29" s="1"/>
  <c r="E227" i="29" s="1"/>
  <c r="C222" i="29"/>
  <c r="D222" i="29" s="1"/>
  <c r="E222" i="29" s="1"/>
  <c r="C204" i="29"/>
  <c r="C202" i="29"/>
  <c r="D202" i="29" s="1"/>
  <c r="E202" i="29" s="1"/>
  <c r="C201" i="29"/>
  <c r="D201" i="29" s="1"/>
  <c r="E201" i="29" s="1"/>
  <c r="C174" i="29"/>
  <c r="D174" i="29" s="1"/>
  <c r="C168" i="29"/>
  <c r="D168" i="29" s="1"/>
  <c r="E168" i="29" s="1"/>
  <c r="C150" i="29"/>
  <c r="D150" i="29" s="1"/>
  <c r="E150" i="29" s="1"/>
  <c r="C135" i="29"/>
  <c r="D135" i="29" s="1"/>
  <c r="E135" i="29" s="1"/>
  <c r="C126" i="29"/>
  <c r="D126" i="29" s="1"/>
  <c r="E126" i="29" s="1"/>
  <c r="C125" i="29"/>
  <c r="C115" i="29"/>
  <c r="D115" i="29" s="1"/>
  <c r="E115" i="29" s="1"/>
  <c r="C80" i="29"/>
  <c r="D80" i="29" s="1"/>
  <c r="E80" i="29" s="1"/>
  <c r="B25" i="29"/>
  <c r="B16" i="29"/>
  <c r="D276" i="29"/>
  <c r="E276" i="29" s="1"/>
  <c r="D275" i="29"/>
  <c r="E275" i="29" s="1"/>
  <c r="D271" i="29"/>
  <c r="E271" i="29" s="1"/>
  <c r="D226" i="29"/>
  <c r="E226" i="29" s="1"/>
  <c r="D225" i="29"/>
  <c r="E225" i="29" s="1"/>
  <c r="D221" i="29"/>
  <c r="E221" i="29" s="1"/>
  <c r="D209" i="29"/>
  <c r="E209" i="29" s="1"/>
  <c r="D208" i="29"/>
  <c r="E208" i="29" s="1"/>
  <c r="D205" i="29"/>
  <c r="E205" i="29" s="1"/>
  <c r="D203" i="29"/>
  <c r="E203" i="29" s="1"/>
  <c r="D190" i="29"/>
  <c r="E190" i="29" s="1"/>
  <c r="D189" i="29"/>
  <c r="E189" i="29" s="1"/>
  <c r="D185" i="29"/>
  <c r="E185" i="29" s="1"/>
  <c r="D175" i="29"/>
  <c r="E175" i="29" s="1"/>
  <c r="D173" i="29"/>
  <c r="E173" i="29" s="1"/>
  <c r="D172" i="29"/>
  <c r="E172" i="29" s="1"/>
  <c r="D171" i="29"/>
  <c r="E171" i="29" s="1"/>
  <c r="D167" i="29"/>
  <c r="E167" i="29" s="1"/>
  <c r="D154" i="29"/>
  <c r="E154" i="29" s="1"/>
  <c r="D153" i="29"/>
  <c r="E153" i="29" s="1"/>
  <c r="D149" i="29"/>
  <c r="E149" i="29" s="1"/>
  <c r="D138" i="29"/>
  <c r="E138" i="29" s="1"/>
  <c r="D136" i="29"/>
  <c r="E136" i="29" s="1"/>
  <c r="D134" i="29"/>
  <c r="E134" i="29" s="1"/>
  <c r="D133" i="29"/>
  <c r="E133" i="29" s="1"/>
  <c r="D130" i="29"/>
  <c r="E130" i="29" s="1"/>
  <c r="D128" i="29"/>
  <c r="E128" i="29" s="1"/>
  <c r="D127" i="29"/>
  <c r="E127" i="29" s="1"/>
  <c r="D114" i="29"/>
  <c r="E114" i="29"/>
  <c r="D113" i="29"/>
  <c r="E113" i="29" s="1"/>
  <c r="D108" i="29"/>
  <c r="E108" i="29" s="1"/>
  <c r="D111" i="29"/>
  <c r="E111" i="29" s="1"/>
  <c r="D109" i="29"/>
  <c r="E109" i="29" s="1"/>
  <c r="D79" i="29"/>
  <c r="E79" i="29" s="1"/>
  <c r="D78" i="29"/>
  <c r="E78" i="29" s="1"/>
  <c r="D74" i="29"/>
  <c r="E74" i="29" s="1"/>
  <c r="D62" i="29"/>
  <c r="E62" i="29" s="1"/>
  <c r="D61" i="29"/>
  <c r="E61" i="29" s="1"/>
  <c r="D57" i="29"/>
  <c r="E57" i="29" s="1"/>
  <c r="D42" i="29"/>
  <c r="E42" i="29" s="1"/>
  <c r="D40" i="29"/>
  <c r="E40" i="29" s="1"/>
  <c r="D39" i="29"/>
  <c r="E39" i="29" s="1"/>
  <c r="D36" i="29"/>
  <c r="E36" i="29" s="1"/>
  <c r="B214" i="31"/>
  <c r="B215" i="31" s="1"/>
  <c r="B66" i="32"/>
  <c r="B93" i="41"/>
  <c r="B78" i="41"/>
  <c r="B62" i="41"/>
  <c r="B46" i="41"/>
  <c r="C91" i="40"/>
  <c r="D91" i="40"/>
  <c r="E91" i="40"/>
  <c r="B91" i="40"/>
  <c r="B77" i="40"/>
  <c r="B63" i="40"/>
  <c r="B149" i="39"/>
  <c r="B135" i="39"/>
  <c r="B121" i="39"/>
  <c r="B107" i="39"/>
  <c r="B93" i="39"/>
  <c r="B79" i="39"/>
  <c r="B65" i="39"/>
  <c r="B51" i="39"/>
  <c r="B137" i="38"/>
  <c r="B123" i="38"/>
  <c r="B109" i="38"/>
  <c r="B95" i="38"/>
  <c r="B81" i="38"/>
  <c r="B67" i="38"/>
  <c r="B53" i="38"/>
  <c r="B185" i="37"/>
  <c r="B170" i="37"/>
  <c r="B157" i="37"/>
  <c r="B143" i="37"/>
  <c r="B129" i="37"/>
  <c r="B115" i="37"/>
  <c r="B101" i="37"/>
  <c r="B87" i="37"/>
  <c r="B73" i="37"/>
  <c r="B59" i="37"/>
  <c r="B52" i="36"/>
  <c r="B38" i="36"/>
  <c r="B171" i="35"/>
  <c r="B157" i="35"/>
  <c r="B143" i="35"/>
  <c r="B129" i="35"/>
  <c r="B115" i="35"/>
  <c r="B101" i="35"/>
  <c r="B87" i="35"/>
  <c r="B73" i="35"/>
  <c r="B59" i="35"/>
  <c r="B254" i="34"/>
  <c r="B237" i="34"/>
  <c r="B221" i="34"/>
  <c r="C204" i="34"/>
  <c r="B204" i="34"/>
  <c r="B187" i="34"/>
  <c r="B170" i="34"/>
  <c r="B153" i="34"/>
  <c r="B80" i="34"/>
  <c r="B63" i="34"/>
  <c r="B154" i="33"/>
  <c r="B140" i="33"/>
  <c r="B126" i="33"/>
  <c r="B112" i="33"/>
  <c r="B98" i="33"/>
  <c r="B84" i="33"/>
  <c r="B70" i="33"/>
  <c r="B56" i="33"/>
  <c r="B445" i="32"/>
  <c r="B426" i="32"/>
  <c r="B406" i="32"/>
  <c r="B387" i="32"/>
  <c r="B366" i="32"/>
  <c r="B347" i="32"/>
  <c r="B329" i="32"/>
  <c r="B311" i="32"/>
  <c r="B292" i="32"/>
  <c r="B274" i="32"/>
  <c r="B255" i="32"/>
  <c r="B236" i="32"/>
  <c r="B216" i="32"/>
  <c r="B196" i="32"/>
  <c r="B178" i="32"/>
  <c r="B160" i="32"/>
  <c r="B141" i="32"/>
  <c r="B124" i="32"/>
  <c r="B106" i="32"/>
  <c r="B86" i="32"/>
  <c r="B306" i="31"/>
  <c r="B293" i="31"/>
  <c r="B280" i="31"/>
  <c r="B267" i="31"/>
  <c r="B254" i="31"/>
  <c r="B241" i="31"/>
  <c r="B228" i="31"/>
  <c r="B188" i="31"/>
  <c r="B175" i="31"/>
  <c r="B162" i="31"/>
  <c r="B149" i="31"/>
  <c r="B136" i="31"/>
  <c r="B123" i="31"/>
  <c r="B110" i="31"/>
  <c r="C97" i="31"/>
  <c r="B97" i="31"/>
  <c r="B84" i="31"/>
  <c r="B71" i="31"/>
  <c r="B268" i="30"/>
  <c r="B252" i="30"/>
  <c r="B235" i="30"/>
  <c r="B217" i="30"/>
  <c r="B199" i="30"/>
  <c r="B181" i="30"/>
  <c r="B165" i="30"/>
  <c r="B147" i="30"/>
  <c r="B130" i="30"/>
  <c r="B112" i="30"/>
  <c r="B94" i="30"/>
  <c r="B77" i="30"/>
  <c r="B278" i="29"/>
  <c r="B228" i="29"/>
  <c r="B211" i="29"/>
  <c r="B192" i="29"/>
  <c r="B176" i="29"/>
  <c r="B137" i="29"/>
  <c r="B116" i="29"/>
  <c r="B81" i="29"/>
  <c r="B64" i="29"/>
  <c r="B29" i="41"/>
  <c r="B36" i="39"/>
  <c r="B38" i="38"/>
  <c r="B44" i="37"/>
  <c r="B23" i="36"/>
  <c r="B42" i="35"/>
  <c r="B45" i="34"/>
  <c r="B41" i="33"/>
  <c r="B56" i="31"/>
  <c r="B49" i="30"/>
  <c r="B11" i="41"/>
  <c r="B12" i="41"/>
  <c r="E17" i="40"/>
  <c r="D17" i="40"/>
  <c r="C17" i="40"/>
  <c r="B17" i="40"/>
  <c r="B12" i="40"/>
  <c r="B21" i="39"/>
  <c r="B22" i="39" s="1"/>
  <c r="B14" i="39"/>
  <c r="B9" i="39"/>
  <c r="D15" i="37"/>
  <c r="D8" i="37"/>
  <c r="E15" i="37"/>
  <c r="E8" i="37"/>
  <c r="B28" i="37"/>
  <c r="B29" i="37" s="1"/>
  <c r="B21" i="37"/>
  <c r="B15" i="37"/>
  <c r="B8" i="37"/>
  <c r="B8" i="36"/>
  <c r="B9" i="36" s="1"/>
  <c r="B26" i="35"/>
  <c r="B20" i="35"/>
  <c r="B27" i="35" s="1"/>
  <c r="B14" i="35"/>
  <c r="B8" i="35"/>
  <c r="B26" i="33"/>
  <c r="B20" i="33"/>
  <c r="B27" i="33" s="1"/>
  <c r="B14" i="33"/>
  <c r="B8" i="33"/>
  <c r="B40" i="31"/>
  <c r="B34" i="31"/>
  <c r="B29" i="31"/>
  <c r="B21" i="31"/>
  <c r="B16" i="31"/>
  <c r="B9" i="31"/>
  <c r="B32" i="30"/>
  <c r="B19" i="30"/>
  <c r="B9" i="30"/>
  <c r="B9" i="29"/>
  <c r="D17" i="14"/>
  <c r="AN153" i="27"/>
  <c r="AN149" i="27"/>
  <c r="AN152" i="27" s="1"/>
  <c r="AN154" i="27" s="1"/>
  <c r="AN148" i="27"/>
  <c r="AM154" i="25"/>
  <c r="AA154" i="25"/>
  <c r="S154" i="25"/>
  <c r="AM150" i="25"/>
  <c r="AM153" i="25" s="1"/>
  <c r="AA150" i="25"/>
  <c r="AA153" i="25" s="1"/>
  <c r="AA155" i="25" s="1"/>
  <c r="S150" i="25"/>
  <c r="S153" i="25"/>
  <c r="S155" i="25" s="1"/>
  <c r="AM149" i="25"/>
  <c r="AA149" i="25"/>
  <c r="C189" i="24"/>
  <c r="AN152" i="24"/>
  <c r="AN148" i="24"/>
  <c r="AN151" i="24"/>
  <c r="AN153" i="24"/>
  <c r="AN147" i="24"/>
  <c r="AN149" i="24"/>
  <c r="T151" i="22"/>
  <c r="T147" i="22"/>
  <c r="T148" i="22" s="1"/>
  <c r="T146" i="22"/>
  <c r="AA4" i="22"/>
  <c r="D155" i="19"/>
  <c r="Q117" i="19"/>
  <c r="AH156" i="17"/>
  <c r="AH152" i="17"/>
  <c r="AH151" i="17"/>
  <c r="AH155" i="17" s="1"/>
  <c r="C131" i="17"/>
  <c r="C17" i="17"/>
  <c r="I5" i="27"/>
  <c r="AB155" i="8"/>
  <c r="AB151" i="8"/>
  <c r="AB154" i="8" s="1"/>
  <c r="AB156" i="8" s="1"/>
  <c r="AB150" i="8"/>
  <c r="T159" i="7"/>
  <c r="T154" i="7"/>
  <c r="T156" i="7" s="1"/>
  <c r="T155" i="7"/>
  <c r="T158" i="7" s="1"/>
  <c r="T160" i="7" s="1"/>
  <c r="AH152" i="5"/>
  <c r="AH148" i="5"/>
  <c r="W137" i="4"/>
  <c r="X137" i="4" s="1"/>
  <c r="K146" i="5"/>
  <c r="F141" i="24" l="1"/>
  <c r="H141" i="24" s="1"/>
  <c r="E142" i="24"/>
  <c r="C37" i="36" s="1"/>
  <c r="D37" i="36" s="1"/>
  <c r="E37" i="36" s="1"/>
  <c r="U156" i="2"/>
  <c r="C180" i="30" s="1"/>
  <c r="D180" i="30" s="1"/>
  <c r="E180" i="30" s="1"/>
  <c r="I145" i="8"/>
  <c r="O131" i="25"/>
  <c r="C76" i="38" s="1"/>
  <c r="D76" i="38" s="1"/>
  <c r="AC132" i="7"/>
  <c r="AE132" i="7" s="1"/>
  <c r="O133" i="7"/>
  <c r="C82" i="37" s="1"/>
  <c r="D82" i="37" s="1"/>
  <c r="E82" i="37" s="1"/>
  <c r="C144" i="19"/>
  <c r="O142" i="5"/>
  <c r="C86" i="35" s="1"/>
  <c r="D86" i="35" s="1"/>
  <c r="E86" i="35" s="1"/>
  <c r="U142" i="5"/>
  <c r="C128" i="35" s="1"/>
  <c r="D128" i="35" s="1"/>
  <c r="E128" i="35" s="1"/>
  <c r="AB144" i="19"/>
  <c r="E86" i="24"/>
  <c r="F86" i="24" s="1"/>
  <c r="H86" i="24" s="1"/>
  <c r="D122" i="24"/>
  <c r="C45" i="36" s="1"/>
  <c r="AM155" i="25"/>
  <c r="B24" i="38"/>
  <c r="K131" i="19"/>
  <c r="C79" i="33" s="1"/>
  <c r="D79" i="33" s="1"/>
  <c r="E79" i="33" s="1"/>
  <c r="AG144" i="5"/>
  <c r="AI13" i="1"/>
  <c r="AL13" i="1" s="1"/>
  <c r="AI9" i="1"/>
  <c r="AL9" i="1" s="1"/>
  <c r="AG144" i="19"/>
  <c r="AC144" i="19"/>
  <c r="Z144" i="19"/>
  <c r="U144" i="19"/>
  <c r="O144" i="19"/>
  <c r="J144" i="19"/>
  <c r="AE144" i="5"/>
  <c r="AD144" i="5"/>
  <c r="AB144" i="5"/>
  <c r="V144" i="5"/>
  <c r="C25" i="35" s="1"/>
  <c r="U17" i="5"/>
  <c r="C121" i="35" s="1"/>
  <c r="D121" i="35" s="1"/>
  <c r="E121" i="35" s="1"/>
  <c r="G144" i="5"/>
  <c r="E144" i="5"/>
  <c r="G152" i="7"/>
  <c r="AD146" i="25"/>
  <c r="AB146" i="25"/>
  <c r="AA145" i="8"/>
  <c r="AJ135" i="19"/>
  <c r="AL135" i="19" s="1"/>
  <c r="V154" i="2"/>
  <c r="X154" i="2" s="1"/>
  <c r="V150" i="2"/>
  <c r="X150" i="2" s="1"/>
  <c r="V146" i="2"/>
  <c r="X146" i="2" s="1"/>
  <c r="O145" i="8"/>
  <c r="AN139" i="25"/>
  <c r="AP139" i="25" s="1"/>
  <c r="AN138" i="25"/>
  <c r="AP138" i="25" s="1"/>
  <c r="AN137" i="25"/>
  <c r="AP137" i="25" s="1"/>
  <c r="AN134" i="25"/>
  <c r="AP134" i="25" s="1"/>
  <c r="AN135" i="25"/>
  <c r="AP135" i="25" s="1"/>
  <c r="AC147" i="7"/>
  <c r="AE147" i="7" s="1"/>
  <c r="AC146" i="7"/>
  <c r="AE146" i="7" s="1"/>
  <c r="AC144" i="7"/>
  <c r="AE144" i="7" s="1"/>
  <c r="AC143" i="7"/>
  <c r="AE143" i="7" s="1"/>
  <c r="AC142" i="7"/>
  <c r="AE142" i="7" s="1"/>
  <c r="AC136" i="7"/>
  <c r="AE136" i="7" s="1"/>
  <c r="AN141" i="5"/>
  <c r="AP141" i="5" s="1"/>
  <c r="AI133" i="1"/>
  <c r="AL133" i="1" s="1"/>
  <c r="X140" i="4"/>
  <c r="Z140" i="4" s="1"/>
  <c r="AC131" i="7"/>
  <c r="AE131" i="7" s="1"/>
  <c r="AN105" i="5"/>
  <c r="AP105" i="5" s="1"/>
  <c r="AN86" i="5"/>
  <c r="AP86" i="5" s="1"/>
  <c r="AI10" i="1"/>
  <c r="AL10" i="1" s="1"/>
  <c r="AI6" i="1"/>
  <c r="AL6" i="1" s="1"/>
  <c r="N158" i="2"/>
  <c r="AH144" i="19"/>
  <c r="AA144" i="19"/>
  <c r="W131" i="19"/>
  <c r="C135" i="33" s="1"/>
  <c r="D135" i="33" s="1"/>
  <c r="E135" i="33" s="1"/>
  <c r="K144" i="5"/>
  <c r="C13" i="35" s="1"/>
  <c r="D13" i="35" s="1"/>
  <c r="E13" i="35" s="1"/>
  <c r="U152" i="7"/>
  <c r="R152" i="7"/>
  <c r="H152" i="7"/>
  <c r="AI147" i="8"/>
  <c r="Y147" i="8"/>
  <c r="AJ140" i="19"/>
  <c r="AL140" i="19" s="1"/>
  <c r="AJ138" i="19"/>
  <c r="AL138" i="19" s="1"/>
  <c r="AJ136" i="19"/>
  <c r="AL136" i="19" s="1"/>
  <c r="AJ134" i="19"/>
  <c r="AL134" i="19" s="1"/>
  <c r="V153" i="2"/>
  <c r="X153" i="2" s="1"/>
  <c r="V149" i="2"/>
  <c r="X149" i="2" s="1"/>
  <c r="V145" i="2"/>
  <c r="X145" i="2" s="1"/>
  <c r="V143" i="2"/>
  <c r="X143" i="2" s="1"/>
  <c r="AN139" i="8"/>
  <c r="AP139" i="8" s="1"/>
  <c r="AN140" i="25"/>
  <c r="AP140" i="25" s="1"/>
  <c r="I144" i="25"/>
  <c r="C52" i="38" s="1"/>
  <c r="AN136" i="5"/>
  <c r="AP136" i="5" s="1"/>
  <c r="AN138" i="5"/>
  <c r="AP138" i="5" s="1"/>
  <c r="AN140" i="5"/>
  <c r="AP140" i="5" s="1"/>
  <c r="AC127" i="7"/>
  <c r="AE127" i="7" s="1"/>
  <c r="AN99" i="5"/>
  <c r="AP99" i="5" s="1"/>
  <c r="AN80" i="5"/>
  <c r="AP80" i="5" s="1"/>
  <c r="C144" i="5"/>
  <c r="S144" i="5"/>
  <c r="Q144" i="5"/>
  <c r="O131" i="5"/>
  <c r="C82" i="35" s="1"/>
  <c r="D82" i="35" s="1"/>
  <c r="E82" i="35" s="1"/>
  <c r="E152" i="7"/>
  <c r="AL146" i="25"/>
  <c r="AK146" i="25"/>
  <c r="I184" i="4"/>
  <c r="C195" i="32" s="1"/>
  <c r="D195" i="32" s="1"/>
  <c r="E195" i="32" s="1"/>
  <c r="AJ141" i="19"/>
  <c r="AL141" i="19" s="1"/>
  <c r="V152" i="2"/>
  <c r="X152" i="2" s="1"/>
  <c r="V148" i="2"/>
  <c r="X148" i="2" s="1"/>
  <c r="V144" i="2"/>
  <c r="X144" i="2" s="1"/>
  <c r="AN141" i="25"/>
  <c r="AP141" i="25" s="1"/>
  <c r="AC145" i="7"/>
  <c r="AE145" i="7" s="1"/>
  <c r="AN133" i="5"/>
  <c r="AP133" i="5" s="1"/>
  <c r="AN139" i="5"/>
  <c r="AP139" i="5" s="1"/>
  <c r="AI136" i="1"/>
  <c r="AL136" i="1" s="1"/>
  <c r="X181" i="4"/>
  <c r="Z181" i="4" s="1"/>
  <c r="X143" i="4"/>
  <c r="Z143" i="4" s="1"/>
  <c r="X141" i="4"/>
  <c r="Z141" i="4" s="1"/>
  <c r="AC89" i="7"/>
  <c r="AE89" i="7" s="1"/>
  <c r="AN95" i="5"/>
  <c r="AP95" i="5" s="1"/>
  <c r="AN61" i="5"/>
  <c r="AP61" i="5" s="1"/>
  <c r="V12" i="2"/>
  <c r="X12" i="2" s="1"/>
  <c r="V122" i="2"/>
  <c r="X122" i="2" s="1"/>
  <c r="V105" i="2"/>
  <c r="X105" i="2" s="1"/>
  <c r="V101" i="2"/>
  <c r="X101" i="2" s="1"/>
  <c r="V91" i="2"/>
  <c r="X91" i="2" s="1"/>
  <c r="V83" i="2"/>
  <c r="X83" i="2" s="1"/>
  <c r="V79" i="2"/>
  <c r="X79" i="2" s="1"/>
  <c r="V71" i="2"/>
  <c r="X71" i="2" s="1"/>
  <c r="V50" i="2"/>
  <c r="X50" i="2" s="1"/>
  <c r="V43" i="2"/>
  <c r="X43" i="2" s="1"/>
  <c r="V42" i="2"/>
  <c r="X42" i="2" s="1"/>
  <c r="V35" i="2"/>
  <c r="X35" i="2" s="1"/>
  <c r="V34" i="2"/>
  <c r="X34" i="2" s="1"/>
  <c r="V29" i="2"/>
  <c r="X29" i="2" s="1"/>
  <c r="V26" i="2"/>
  <c r="X26" i="2" s="1"/>
  <c r="V140" i="2"/>
  <c r="X140" i="2" s="1"/>
  <c r="V136" i="2"/>
  <c r="X136" i="2" s="1"/>
  <c r="V132" i="2"/>
  <c r="X132" i="2" s="1"/>
  <c r="AN16" i="8"/>
  <c r="AP16" i="8" s="1"/>
  <c r="AN130" i="8"/>
  <c r="AP130" i="8" s="1"/>
  <c r="AN126" i="8"/>
  <c r="AP126" i="8" s="1"/>
  <c r="AN122" i="8"/>
  <c r="AP122" i="8" s="1"/>
  <c r="AN120" i="8"/>
  <c r="AP120" i="8" s="1"/>
  <c r="AN112" i="8"/>
  <c r="AP112" i="8" s="1"/>
  <c r="AN107" i="8"/>
  <c r="AP107" i="8" s="1"/>
  <c r="AN86" i="8"/>
  <c r="AP86" i="8" s="1"/>
  <c r="AN50" i="8"/>
  <c r="AP50" i="8" s="1"/>
  <c r="AN46" i="8"/>
  <c r="AP46" i="8" s="1"/>
  <c r="AN43" i="8"/>
  <c r="AP43" i="8" s="1"/>
  <c r="AN42" i="8"/>
  <c r="AP42" i="8" s="1"/>
  <c r="AN38" i="8"/>
  <c r="AP38" i="8" s="1"/>
  <c r="AN34" i="8"/>
  <c r="AP34" i="8" s="1"/>
  <c r="AN30" i="8"/>
  <c r="AP30" i="8" s="1"/>
  <c r="AN26" i="8"/>
  <c r="AP26" i="8" s="1"/>
  <c r="AN114" i="25"/>
  <c r="AP114" i="25" s="1"/>
  <c r="AN104" i="25"/>
  <c r="AP104" i="25" s="1"/>
  <c r="AN101" i="25"/>
  <c r="AP101" i="25" s="1"/>
  <c r="AN98" i="25"/>
  <c r="AP98" i="25" s="1"/>
  <c r="AN97" i="25"/>
  <c r="AP97" i="25" s="1"/>
  <c r="AN95" i="25"/>
  <c r="AP95" i="25" s="1"/>
  <c r="AN81" i="25"/>
  <c r="AP81" i="25" s="1"/>
  <c r="AN79" i="25"/>
  <c r="AP79" i="25" s="1"/>
  <c r="AN37" i="25"/>
  <c r="AP37" i="25" s="1"/>
  <c r="AN92" i="25"/>
  <c r="AP92" i="25" s="1"/>
  <c r="AC7" i="7"/>
  <c r="AE7" i="7" s="1"/>
  <c r="I17" i="7"/>
  <c r="C51" i="37" s="1"/>
  <c r="D51" i="37" s="1"/>
  <c r="E51" i="37" s="1"/>
  <c r="AC117" i="7"/>
  <c r="AE117" i="7" s="1"/>
  <c r="AC106" i="7"/>
  <c r="AE106" i="7" s="1"/>
  <c r="AC101" i="7"/>
  <c r="AE101" i="7" s="1"/>
  <c r="AC93" i="7"/>
  <c r="AE93" i="7" s="1"/>
  <c r="AC92" i="7"/>
  <c r="AE92" i="7" s="1"/>
  <c r="AC65" i="7"/>
  <c r="AE65" i="7" s="1"/>
  <c r="AC62" i="7"/>
  <c r="AE62" i="7" s="1"/>
  <c r="AC57" i="7"/>
  <c r="AE57" i="7" s="1"/>
  <c r="AC49" i="7"/>
  <c r="AE49" i="7" s="1"/>
  <c r="AC40" i="7"/>
  <c r="AE40" i="7" s="1"/>
  <c r="AC38" i="7"/>
  <c r="AE38" i="7" s="1"/>
  <c r="AC37" i="7"/>
  <c r="AE37" i="7" s="1"/>
  <c r="AC22" i="7"/>
  <c r="AE22" i="7" s="1"/>
  <c r="AN125" i="5"/>
  <c r="AP125" i="5" s="1"/>
  <c r="AN124" i="5"/>
  <c r="AP124" i="5" s="1"/>
  <c r="AN118" i="5"/>
  <c r="AP118" i="5" s="1"/>
  <c r="AN92" i="5"/>
  <c r="AP92" i="5" s="1"/>
  <c r="AN70" i="5"/>
  <c r="AP70" i="5" s="1"/>
  <c r="AN56" i="5"/>
  <c r="AP56" i="5" s="1"/>
  <c r="AN45" i="5"/>
  <c r="AP45" i="5" s="1"/>
  <c r="AN43" i="5"/>
  <c r="AP43" i="5" s="1"/>
  <c r="AN31" i="5"/>
  <c r="AP31" i="5" s="1"/>
  <c r="AN22" i="5"/>
  <c r="AP22" i="5" s="1"/>
  <c r="AJ11" i="19"/>
  <c r="AL11" i="19" s="1"/>
  <c r="AJ7" i="19"/>
  <c r="AL7" i="19" s="1"/>
  <c r="AJ124" i="19"/>
  <c r="AL124" i="19" s="1"/>
  <c r="AJ96" i="19"/>
  <c r="AL96" i="19" s="1"/>
  <c r="AJ90" i="19"/>
  <c r="AL90" i="19" s="1"/>
  <c r="AJ75" i="19"/>
  <c r="AL75" i="19" s="1"/>
  <c r="AJ60" i="19"/>
  <c r="AL60" i="19" s="1"/>
  <c r="V123" i="2"/>
  <c r="X123" i="2" s="1"/>
  <c r="V119" i="2"/>
  <c r="X119" i="2" s="1"/>
  <c r="V116" i="2"/>
  <c r="X116" i="2" s="1"/>
  <c r="V115" i="2"/>
  <c r="X115" i="2" s="1"/>
  <c r="V113" i="2"/>
  <c r="X113" i="2" s="1"/>
  <c r="V110" i="2"/>
  <c r="X110" i="2" s="1"/>
  <c r="V106" i="2"/>
  <c r="X106" i="2" s="1"/>
  <c r="V102" i="2"/>
  <c r="X102" i="2" s="1"/>
  <c r="V98" i="2"/>
  <c r="X98" i="2" s="1"/>
  <c r="V82" i="2"/>
  <c r="X82" i="2" s="1"/>
  <c r="V75" i="2"/>
  <c r="X75" i="2" s="1"/>
  <c r="V74" i="2"/>
  <c r="X74" i="2" s="1"/>
  <c r="V70" i="2"/>
  <c r="X70" i="2" s="1"/>
  <c r="V53" i="2"/>
  <c r="X53" i="2" s="1"/>
  <c r="V51" i="2"/>
  <c r="X51" i="2" s="1"/>
  <c r="V36" i="2"/>
  <c r="X36" i="2" s="1"/>
  <c r="V30" i="2"/>
  <c r="X30" i="2" s="1"/>
  <c r="V27" i="2"/>
  <c r="X27" i="2" s="1"/>
  <c r="V23" i="2"/>
  <c r="X23" i="2" s="1"/>
  <c r="V135" i="2"/>
  <c r="X135" i="2" s="1"/>
  <c r="V133" i="2"/>
  <c r="X133" i="2" s="1"/>
  <c r="V131" i="2"/>
  <c r="X131" i="2" s="1"/>
  <c r="V129" i="2"/>
  <c r="X129" i="2" s="1"/>
  <c r="AN127" i="8"/>
  <c r="AP127" i="8" s="1"/>
  <c r="AN115" i="8"/>
  <c r="AP115" i="8" s="1"/>
  <c r="AN113" i="8"/>
  <c r="AP113" i="8" s="1"/>
  <c r="AN108" i="8"/>
  <c r="AP108" i="8" s="1"/>
  <c r="AN104" i="8"/>
  <c r="AP104" i="8" s="1"/>
  <c r="AN99" i="8"/>
  <c r="AP99" i="8" s="1"/>
  <c r="AN95" i="8"/>
  <c r="AP95" i="8" s="1"/>
  <c r="AN91" i="8"/>
  <c r="AP91" i="8" s="1"/>
  <c r="AN87" i="8"/>
  <c r="AP87" i="8" s="1"/>
  <c r="AN83" i="8"/>
  <c r="AP83" i="8" s="1"/>
  <c r="AN75" i="8"/>
  <c r="AP75" i="8" s="1"/>
  <c r="AN55" i="8"/>
  <c r="AP55" i="8" s="1"/>
  <c r="AN31" i="8"/>
  <c r="AP31" i="8" s="1"/>
  <c r="AN23" i="8"/>
  <c r="AP23" i="8" s="1"/>
  <c r="AN5" i="25"/>
  <c r="AN125" i="25"/>
  <c r="AP125" i="25" s="1"/>
  <c r="AN122" i="25"/>
  <c r="AP122" i="25" s="1"/>
  <c r="AN107" i="25"/>
  <c r="AP107" i="25" s="1"/>
  <c r="AN105" i="25"/>
  <c r="AP105" i="25" s="1"/>
  <c r="AN87" i="25"/>
  <c r="AP87" i="25" s="1"/>
  <c r="AN82" i="25"/>
  <c r="AP82" i="25" s="1"/>
  <c r="AN76" i="25"/>
  <c r="AP76" i="25" s="1"/>
  <c r="AN72" i="25"/>
  <c r="AP72" i="25" s="1"/>
  <c r="AN70" i="25"/>
  <c r="AP70" i="25" s="1"/>
  <c r="AN64" i="25"/>
  <c r="AP64" i="25" s="1"/>
  <c r="AN57" i="25"/>
  <c r="AP57" i="25" s="1"/>
  <c r="AN38" i="25"/>
  <c r="AP38" i="25" s="1"/>
  <c r="AN24" i="25"/>
  <c r="AP24" i="25" s="1"/>
  <c r="AN52" i="25"/>
  <c r="AP52" i="25" s="1"/>
  <c r="V133" i="7"/>
  <c r="AC114" i="7"/>
  <c r="AE114" i="7" s="1"/>
  <c r="AC110" i="7"/>
  <c r="AE110" i="7" s="1"/>
  <c r="AC99" i="7"/>
  <c r="AE99" i="7" s="1"/>
  <c r="AC97" i="7"/>
  <c r="AE97" i="7" s="1"/>
  <c r="AC74" i="7"/>
  <c r="AE74" i="7" s="1"/>
  <c r="AC72" i="7"/>
  <c r="AE72" i="7" s="1"/>
  <c r="AC70" i="7"/>
  <c r="AE70" i="7" s="1"/>
  <c r="AC60" i="7"/>
  <c r="AE60" i="7" s="1"/>
  <c r="AC59" i="7"/>
  <c r="AE59" i="7" s="1"/>
  <c r="AC58" i="7"/>
  <c r="AE58" i="7" s="1"/>
  <c r="AC55" i="7"/>
  <c r="AE55" i="7" s="1"/>
  <c r="AC54" i="7"/>
  <c r="AE54" i="7" s="1"/>
  <c r="AC48" i="7"/>
  <c r="AE48" i="7" s="1"/>
  <c r="AC33" i="7"/>
  <c r="AE33" i="7" s="1"/>
  <c r="AC26" i="7"/>
  <c r="AE26" i="7" s="1"/>
  <c r="AC25" i="7"/>
  <c r="AE25" i="7" s="1"/>
  <c r="O17" i="5"/>
  <c r="C79" i="35" s="1"/>
  <c r="D79" i="35" s="1"/>
  <c r="E79" i="35" s="1"/>
  <c r="AN79" i="5"/>
  <c r="AP79" i="5" s="1"/>
  <c r="AN78" i="5"/>
  <c r="AP78" i="5" s="1"/>
  <c r="AN77" i="5"/>
  <c r="AP77" i="5" s="1"/>
  <c r="AN75" i="5"/>
  <c r="AP75" i="5" s="1"/>
  <c r="AN62" i="5"/>
  <c r="AP62" i="5" s="1"/>
  <c r="AN54" i="5"/>
  <c r="AP54" i="5" s="1"/>
  <c r="AN40" i="5"/>
  <c r="AP40" i="5" s="1"/>
  <c r="AN25" i="5"/>
  <c r="AP25" i="5" s="1"/>
  <c r="AJ12" i="19"/>
  <c r="AL12" i="19" s="1"/>
  <c r="AJ8" i="19"/>
  <c r="AL8" i="19" s="1"/>
  <c r="AJ125" i="19"/>
  <c r="AL125" i="19" s="1"/>
  <c r="AJ105" i="19"/>
  <c r="AL105" i="19" s="1"/>
  <c r="AJ97" i="19"/>
  <c r="AL97" i="19" s="1"/>
  <c r="AJ77" i="19"/>
  <c r="AL77" i="19" s="1"/>
  <c r="AJ76" i="19"/>
  <c r="AL76" i="19" s="1"/>
  <c r="AJ62" i="19"/>
  <c r="AL62" i="19" s="1"/>
  <c r="AJ61" i="19"/>
  <c r="AL61" i="19" s="1"/>
  <c r="V11" i="2"/>
  <c r="X11" i="2" s="1"/>
  <c r="V118" i="2"/>
  <c r="X118" i="2" s="1"/>
  <c r="V103" i="2"/>
  <c r="X103" i="2" s="1"/>
  <c r="V99" i="2"/>
  <c r="X99" i="2" s="1"/>
  <c r="V95" i="2"/>
  <c r="X95" i="2" s="1"/>
  <c r="V87" i="2"/>
  <c r="X87" i="2" s="1"/>
  <c r="V69" i="2"/>
  <c r="X69" i="2" s="1"/>
  <c r="V62" i="2"/>
  <c r="X62" i="2" s="1"/>
  <c r="V61" i="2"/>
  <c r="X61" i="2" s="1"/>
  <c r="V52" i="2"/>
  <c r="X52" i="2" s="1"/>
  <c r="V48" i="2"/>
  <c r="X48" i="2" s="1"/>
  <c r="V39" i="2"/>
  <c r="X39" i="2" s="1"/>
  <c r="V139" i="2"/>
  <c r="X139" i="2" s="1"/>
  <c r="AN126" i="25"/>
  <c r="AP126" i="25" s="1"/>
  <c r="AN121" i="25"/>
  <c r="AP121" i="25" s="1"/>
  <c r="AN120" i="25"/>
  <c r="AP120" i="25" s="1"/>
  <c r="AN110" i="25"/>
  <c r="AP110" i="25" s="1"/>
  <c r="AN106" i="25"/>
  <c r="AP106" i="25" s="1"/>
  <c r="AN100" i="25"/>
  <c r="AP100" i="25" s="1"/>
  <c r="AN96" i="25"/>
  <c r="AP96" i="25" s="1"/>
  <c r="AN83" i="25"/>
  <c r="AP83" i="25" s="1"/>
  <c r="AN75" i="25"/>
  <c r="AP75" i="25" s="1"/>
  <c r="AN60" i="25"/>
  <c r="AP60" i="25" s="1"/>
  <c r="AN45" i="25"/>
  <c r="AP45" i="25" s="1"/>
  <c r="AN34" i="25"/>
  <c r="AP34" i="25" s="1"/>
  <c r="AN85" i="25"/>
  <c r="AP85" i="25" s="1"/>
  <c r="V17" i="7"/>
  <c r="C121" i="37" s="1"/>
  <c r="D121" i="37" s="1"/>
  <c r="E121" i="37" s="1"/>
  <c r="AC111" i="7"/>
  <c r="AE111" i="7" s="1"/>
  <c r="AC109" i="7"/>
  <c r="AE109" i="7" s="1"/>
  <c r="AC96" i="7"/>
  <c r="AE96" i="7" s="1"/>
  <c r="AC90" i="7"/>
  <c r="AE90" i="7" s="1"/>
  <c r="AC75" i="7"/>
  <c r="AE75" i="7" s="1"/>
  <c r="AC69" i="7"/>
  <c r="AE69" i="7" s="1"/>
  <c r="AC67" i="7"/>
  <c r="AE67" i="7" s="1"/>
  <c r="AC66" i="7"/>
  <c r="AE66" i="7" s="1"/>
  <c r="AC64" i="7"/>
  <c r="AE64" i="7" s="1"/>
  <c r="AC52" i="7"/>
  <c r="AE52" i="7" s="1"/>
  <c r="AC45" i="7"/>
  <c r="AE45" i="7" s="1"/>
  <c r="AC44" i="7"/>
  <c r="AE44" i="7" s="1"/>
  <c r="AC41" i="7"/>
  <c r="AE41" i="7" s="1"/>
  <c r="AN16" i="5"/>
  <c r="AP16" i="5" s="1"/>
  <c r="AN15" i="5"/>
  <c r="AP15" i="5" s="1"/>
  <c r="AN13" i="5"/>
  <c r="AP13" i="5" s="1"/>
  <c r="AN121" i="5"/>
  <c r="AP121" i="5" s="1"/>
  <c r="AN84" i="5"/>
  <c r="AP84" i="5" s="1"/>
  <c r="AN74" i="5"/>
  <c r="AP74" i="5" s="1"/>
  <c r="AN71" i="5"/>
  <c r="AP71" i="5" s="1"/>
  <c r="AN85" i="5"/>
  <c r="AP85" i="5" s="1"/>
  <c r="AN103" i="5"/>
  <c r="AP103" i="5" s="1"/>
  <c r="AN47" i="5"/>
  <c r="AP47" i="5" s="1"/>
  <c r="AN46" i="5"/>
  <c r="AP46" i="5" s="1"/>
  <c r="AN44" i="5"/>
  <c r="AP44" i="5" s="1"/>
  <c r="AJ51" i="19"/>
  <c r="AL51" i="19" s="1"/>
  <c r="AJ29" i="19"/>
  <c r="AL29" i="19" s="1"/>
  <c r="AJ25" i="19"/>
  <c r="AL25" i="19" s="1"/>
  <c r="AI130" i="1"/>
  <c r="AL130" i="1" s="1"/>
  <c r="AI114" i="1"/>
  <c r="AL114" i="1" s="1"/>
  <c r="AI92" i="1"/>
  <c r="AL92" i="1" s="1"/>
  <c r="AI83" i="1"/>
  <c r="AL83" i="1" s="1"/>
  <c r="AI79" i="1"/>
  <c r="AL79" i="1" s="1"/>
  <c r="AI75" i="1"/>
  <c r="AL75" i="1" s="1"/>
  <c r="AI64" i="1"/>
  <c r="AL64" i="1" s="1"/>
  <c r="AI31" i="1"/>
  <c r="AL31" i="1" s="1"/>
  <c r="AI19" i="1"/>
  <c r="AL19" i="1" s="1"/>
  <c r="AN108" i="22"/>
  <c r="AP108" i="22" s="1"/>
  <c r="AN79" i="22"/>
  <c r="AP79" i="22" s="1"/>
  <c r="O131" i="22"/>
  <c r="C148" i="34" s="1"/>
  <c r="D148" i="34" s="1"/>
  <c r="E148" i="34" s="1"/>
  <c r="AN46" i="22"/>
  <c r="AP46" i="22" s="1"/>
  <c r="AN134" i="22"/>
  <c r="AP134" i="22" s="1"/>
  <c r="AN67" i="8"/>
  <c r="AP67" i="8" s="1"/>
  <c r="AN65" i="8"/>
  <c r="AP65" i="8" s="1"/>
  <c r="AN33" i="5"/>
  <c r="AP33" i="5" s="1"/>
  <c r="AN32" i="5"/>
  <c r="AP32" i="5" s="1"/>
  <c r="AJ14" i="19"/>
  <c r="AL14" i="19" s="1"/>
  <c r="Q131" i="19"/>
  <c r="C107" i="33" s="1"/>
  <c r="D107" i="33" s="1"/>
  <c r="E107" i="33" s="1"/>
  <c r="AJ121" i="19"/>
  <c r="AL121" i="19" s="1"/>
  <c r="AJ119" i="19"/>
  <c r="AL119" i="19" s="1"/>
  <c r="AJ115" i="19"/>
  <c r="AL115" i="19" s="1"/>
  <c r="AJ104" i="19"/>
  <c r="AL104" i="19" s="1"/>
  <c r="AJ91" i="19"/>
  <c r="AL91" i="19" s="1"/>
  <c r="AJ78" i="19"/>
  <c r="AL78" i="19" s="1"/>
  <c r="AJ70" i="19"/>
  <c r="AL70" i="19" s="1"/>
  <c r="AJ49" i="19"/>
  <c r="AL49" i="19" s="1"/>
  <c r="AJ43" i="19"/>
  <c r="AL43" i="19" s="1"/>
  <c r="AI109" i="1"/>
  <c r="AL109" i="1" s="1"/>
  <c r="AI100" i="1"/>
  <c r="AL100" i="1" s="1"/>
  <c r="AI84" i="1"/>
  <c r="AL84" i="1" s="1"/>
  <c r="AI80" i="1"/>
  <c r="AL80" i="1" s="1"/>
  <c r="AI28" i="1"/>
  <c r="AL28" i="1" s="1"/>
  <c r="AI26" i="1"/>
  <c r="AL26" i="1" s="1"/>
  <c r="AI20" i="1"/>
  <c r="AL20" i="1" s="1"/>
  <c r="C112" i="13"/>
  <c r="C119" i="13" s="1"/>
  <c r="B7" i="40" s="1"/>
  <c r="B8" i="40" s="1"/>
  <c r="B18" i="40" s="1"/>
  <c r="X7" i="4"/>
  <c r="Z7" i="4" s="1"/>
  <c r="W136" i="4"/>
  <c r="X82" i="4"/>
  <c r="Z82" i="4" s="1"/>
  <c r="X55" i="4"/>
  <c r="Z55" i="4" s="1"/>
  <c r="AM142" i="22"/>
  <c r="AL144" i="22"/>
  <c r="AJ144" i="22"/>
  <c r="AN111" i="22"/>
  <c r="AP111" i="22" s="1"/>
  <c r="AN107" i="22"/>
  <c r="AP107" i="22" s="1"/>
  <c r="AN99" i="22"/>
  <c r="AP99" i="22" s="1"/>
  <c r="AN95" i="22"/>
  <c r="AP95" i="22" s="1"/>
  <c r="AN50" i="22"/>
  <c r="AP50" i="22" s="1"/>
  <c r="AN30" i="22"/>
  <c r="AP30" i="22" s="1"/>
  <c r="AN126" i="22"/>
  <c r="AP126" i="22" s="1"/>
  <c r="AN138" i="22"/>
  <c r="AP138" i="22" s="1"/>
  <c r="AN57" i="22"/>
  <c r="AP57" i="22" s="1"/>
  <c r="AN41" i="22"/>
  <c r="AP41" i="22" s="1"/>
  <c r="I131" i="22"/>
  <c r="C56" i="34" s="1"/>
  <c r="D56" i="34" s="1"/>
  <c r="E56" i="34" s="1"/>
  <c r="X146" i="4"/>
  <c r="Z146" i="4" s="1"/>
  <c r="AN12" i="8"/>
  <c r="AP12" i="8" s="1"/>
  <c r="AN62" i="8"/>
  <c r="AP62" i="8" s="1"/>
  <c r="AN59" i="8"/>
  <c r="AP59" i="8" s="1"/>
  <c r="AN39" i="5"/>
  <c r="AP39" i="5" s="1"/>
  <c r="AN26" i="5"/>
  <c r="AP26" i="5" s="1"/>
  <c r="AN19" i="5"/>
  <c r="AP19" i="5" s="1"/>
  <c r="AJ16" i="19"/>
  <c r="AL16" i="19" s="1"/>
  <c r="AJ126" i="19"/>
  <c r="AL126" i="19" s="1"/>
  <c r="AJ120" i="19"/>
  <c r="AL120" i="19" s="1"/>
  <c r="AJ118" i="19"/>
  <c r="AL118" i="19" s="1"/>
  <c r="AJ114" i="19"/>
  <c r="AL114" i="19" s="1"/>
  <c r="AJ111" i="19"/>
  <c r="AL111" i="19" s="1"/>
  <c r="AJ110" i="19"/>
  <c r="AL110" i="19" s="1"/>
  <c r="AJ93" i="19"/>
  <c r="AL93" i="19" s="1"/>
  <c r="AJ88" i="19"/>
  <c r="AL88" i="19" s="1"/>
  <c r="AJ83" i="19"/>
  <c r="AL83" i="19" s="1"/>
  <c r="AJ80" i="19"/>
  <c r="AL80" i="19" s="1"/>
  <c r="AJ57" i="19"/>
  <c r="AL57" i="19" s="1"/>
  <c r="AJ48" i="19"/>
  <c r="AL48" i="19" s="1"/>
  <c r="AJ42" i="19"/>
  <c r="AL42" i="19" s="1"/>
  <c r="AJ39" i="19"/>
  <c r="AL39" i="19" s="1"/>
  <c r="AJ32" i="19"/>
  <c r="AL32" i="19" s="1"/>
  <c r="AJ31" i="19"/>
  <c r="AL31" i="19" s="1"/>
  <c r="AJ30" i="19"/>
  <c r="AL30" i="19" s="1"/>
  <c r="AN126" i="17"/>
  <c r="AP126" i="17" s="1"/>
  <c r="AI128" i="1"/>
  <c r="AL128" i="1" s="1"/>
  <c r="AI120" i="1"/>
  <c r="AL120" i="1" s="1"/>
  <c r="AI110" i="1"/>
  <c r="AL110" i="1" s="1"/>
  <c r="AI108" i="1"/>
  <c r="AL108" i="1" s="1"/>
  <c r="AI104" i="1"/>
  <c r="AL104" i="1" s="1"/>
  <c r="AI85" i="1"/>
  <c r="AL85" i="1" s="1"/>
  <c r="AI81" i="1"/>
  <c r="AL81" i="1" s="1"/>
  <c r="AI69" i="1"/>
  <c r="AL69" i="1" s="1"/>
  <c r="AI55" i="1"/>
  <c r="AL55" i="1" s="1"/>
  <c r="AI48" i="1"/>
  <c r="AL48" i="1" s="1"/>
  <c r="AI46" i="1"/>
  <c r="AL46" i="1" s="1"/>
  <c r="X125" i="4"/>
  <c r="Z125" i="4" s="1"/>
  <c r="X98" i="4"/>
  <c r="Z98" i="4" s="1"/>
  <c r="X77" i="4"/>
  <c r="Z77" i="4" s="1"/>
  <c r="X75" i="4"/>
  <c r="Z75" i="4" s="1"/>
  <c r="U17" i="22"/>
  <c r="C212" i="34" s="1"/>
  <c r="D212" i="34" s="1"/>
  <c r="E212" i="34" s="1"/>
  <c r="U131" i="22"/>
  <c r="C215" i="34" s="1"/>
  <c r="D215" i="34" s="1"/>
  <c r="E215" i="34" s="1"/>
  <c r="AN106" i="22"/>
  <c r="AP106" i="22" s="1"/>
  <c r="AN94" i="22"/>
  <c r="AP94" i="22" s="1"/>
  <c r="AN29" i="22"/>
  <c r="AP29" i="22" s="1"/>
  <c r="AN129" i="22"/>
  <c r="AP129" i="22" s="1"/>
  <c r="AN121" i="22"/>
  <c r="AP121" i="22" s="1"/>
  <c r="AN60" i="22"/>
  <c r="AP60" i="22" s="1"/>
  <c r="AN28" i="22"/>
  <c r="AP28" i="22" s="1"/>
  <c r="AN124" i="22"/>
  <c r="AP124" i="22" s="1"/>
  <c r="O18" i="8"/>
  <c r="C85" i="39" s="1"/>
  <c r="D85" i="39" s="1"/>
  <c r="E85" i="39" s="1"/>
  <c r="AJ36" i="19"/>
  <c r="AL36" i="19" s="1"/>
  <c r="V131" i="1"/>
  <c r="C186" i="29" s="1"/>
  <c r="D186" i="29" s="1"/>
  <c r="E186" i="29" s="1"/>
  <c r="AN6" i="22"/>
  <c r="AP6" i="22" s="1"/>
  <c r="AN109" i="22"/>
  <c r="AP109" i="22" s="1"/>
  <c r="AN105" i="22"/>
  <c r="AP105" i="22" s="1"/>
  <c r="AN101" i="22"/>
  <c r="AP101" i="22" s="1"/>
  <c r="AN48" i="22"/>
  <c r="AP48" i="22" s="1"/>
  <c r="AN40" i="22"/>
  <c r="AP40" i="22" s="1"/>
  <c r="AN128" i="22"/>
  <c r="AP128" i="22" s="1"/>
  <c r="AN120" i="22"/>
  <c r="AP120" i="22" s="1"/>
  <c r="AN59" i="22"/>
  <c r="AP59" i="22" s="1"/>
  <c r="AN47" i="22"/>
  <c r="AP47" i="22" s="1"/>
  <c r="AN31" i="22"/>
  <c r="AP31" i="22" s="1"/>
  <c r="AN123" i="22"/>
  <c r="AP123" i="22" s="1"/>
  <c r="X148" i="4"/>
  <c r="Z148" i="4" s="1"/>
  <c r="AN64" i="8"/>
  <c r="AP64" i="8" s="1"/>
  <c r="AN60" i="8"/>
  <c r="AP60" i="8" s="1"/>
  <c r="AJ144" i="5"/>
  <c r="AK144" i="5"/>
  <c r="C136" i="35"/>
  <c r="D136" i="35" s="1"/>
  <c r="D143" i="35" s="1"/>
  <c r="C108" i="35"/>
  <c r="D108" i="35" s="1"/>
  <c r="E108" i="35" s="1"/>
  <c r="E115" i="35" s="1"/>
  <c r="H144" i="5"/>
  <c r="I17" i="22"/>
  <c r="C53" i="34" s="1"/>
  <c r="D53" i="34" s="1"/>
  <c r="E53" i="34" s="1"/>
  <c r="O17" i="22"/>
  <c r="C145" i="34" s="1"/>
  <c r="D145" i="34" s="1"/>
  <c r="E145" i="34" s="1"/>
  <c r="Y144" i="22"/>
  <c r="W144" i="22"/>
  <c r="H144" i="22"/>
  <c r="J144" i="22"/>
  <c r="C17" i="34" s="1"/>
  <c r="T144" i="22"/>
  <c r="R144" i="22"/>
  <c r="C170" i="34"/>
  <c r="AN26" i="22"/>
  <c r="AP26" i="22" s="1"/>
  <c r="AN36" i="22"/>
  <c r="AP36" i="22" s="1"/>
  <c r="AN39" i="22"/>
  <c r="AP39" i="22" s="1"/>
  <c r="X59" i="4"/>
  <c r="Z59" i="4" s="1"/>
  <c r="X61" i="4"/>
  <c r="Z61" i="4" s="1"/>
  <c r="X119" i="4"/>
  <c r="Z119" i="4" s="1"/>
  <c r="AI125" i="1"/>
  <c r="AL125" i="1" s="1"/>
  <c r="AI127" i="1"/>
  <c r="AL127" i="1" s="1"/>
  <c r="AI129" i="1"/>
  <c r="AL129" i="1" s="1"/>
  <c r="AI123" i="1"/>
  <c r="AL123" i="1" s="1"/>
  <c r="N131" i="1"/>
  <c r="C110" i="29" s="1"/>
  <c r="D110" i="29" s="1"/>
  <c r="E110" i="29" s="1"/>
  <c r="AI113" i="1"/>
  <c r="AL113" i="1" s="1"/>
  <c r="AI115" i="1"/>
  <c r="AL115" i="1" s="1"/>
  <c r="AI107" i="1"/>
  <c r="AL107" i="1" s="1"/>
  <c r="AI111" i="1"/>
  <c r="AL111" i="1" s="1"/>
  <c r="AI101" i="1"/>
  <c r="AL101" i="1" s="1"/>
  <c r="AI94" i="1"/>
  <c r="AL94" i="1" s="1"/>
  <c r="AI96" i="1"/>
  <c r="AL96" i="1" s="1"/>
  <c r="AI86" i="1"/>
  <c r="AL86" i="1" s="1"/>
  <c r="AI77" i="1"/>
  <c r="AL77" i="1" s="1"/>
  <c r="AI76" i="1"/>
  <c r="AL76" i="1" s="1"/>
  <c r="AI72" i="1"/>
  <c r="AL72" i="1" s="1"/>
  <c r="AI66" i="1"/>
  <c r="AL66" i="1" s="1"/>
  <c r="AI71" i="1"/>
  <c r="AL71" i="1" s="1"/>
  <c r="AI63" i="1"/>
  <c r="AL63" i="1" s="1"/>
  <c r="AI68" i="1"/>
  <c r="AL68" i="1" s="1"/>
  <c r="AI73" i="1"/>
  <c r="AL73" i="1" s="1"/>
  <c r="AI65" i="1"/>
  <c r="AL65" i="1" s="1"/>
  <c r="AI62" i="1"/>
  <c r="AL62" i="1" s="1"/>
  <c r="AI70" i="1"/>
  <c r="AL70" i="1" s="1"/>
  <c r="AI67" i="1"/>
  <c r="AL67" i="1" s="1"/>
  <c r="AI35" i="1"/>
  <c r="AL35" i="1" s="1"/>
  <c r="AI29" i="1"/>
  <c r="AL29" i="1" s="1"/>
  <c r="Z140" i="1"/>
  <c r="E140" i="1"/>
  <c r="Y140" i="1"/>
  <c r="L140" i="1"/>
  <c r="AF140" i="1"/>
  <c r="AD140" i="1"/>
  <c r="AI21" i="1"/>
  <c r="AL21" i="1" s="1"/>
  <c r="K140" i="1"/>
  <c r="C15" i="29" s="1"/>
  <c r="D15" i="29" s="1"/>
  <c r="E15" i="29" s="1"/>
  <c r="R140" i="1"/>
  <c r="C23" i="29" s="1"/>
  <c r="D23" i="29" s="1"/>
  <c r="E23" i="29" s="1"/>
  <c r="F140" i="1"/>
  <c r="N116" i="1"/>
  <c r="C107" i="29" s="1"/>
  <c r="AI16" i="1"/>
  <c r="AL16" i="1" s="1"/>
  <c r="AB140" i="1"/>
  <c r="AA140" i="1"/>
  <c r="AG140" i="1"/>
  <c r="AC140" i="1"/>
  <c r="W140" i="1"/>
  <c r="T140" i="1"/>
  <c r="AI14" i="1"/>
  <c r="AL14" i="1" s="1"/>
  <c r="C165" i="29"/>
  <c r="D165" i="29" s="1"/>
  <c r="E165" i="29" s="1"/>
  <c r="AH140" i="1"/>
  <c r="V17" i="1"/>
  <c r="C183" i="29" s="1"/>
  <c r="D183" i="29" s="1"/>
  <c r="E183" i="29" s="1"/>
  <c r="N17" i="1"/>
  <c r="C106" i="29" s="1"/>
  <c r="D106" i="29" s="1"/>
  <c r="E106" i="29" s="1"/>
  <c r="C140" i="1"/>
  <c r="U140" i="1"/>
  <c r="M140" i="1"/>
  <c r="AE140" i="1"/>
  <c r="X140" i="1"/>
  <c r="B88" i="29"/>
  <c r="B97" i="29" s="1"/>
  <c r="AI7" i="1"/>
  <c r="AL7" i="1" s="1"/>
  <c r="U20" i="2"/>
  <c r="C172" i="30" s="1"/>
  <c r="D172" i="30" s="1"/>
  <c r="E172" i="30" s="1"/>
  <c r="V7" i="2"/>
  <c r="X7" i="2" s="1"/>
  <c r="O20" i="2"/>
  <c r="C121" i="30" s="1"/>
  <c r="D121" i="30" s="1"/>
  <c r="E121" i="30" s="1"/>
  <c r="V10" i="2"/>
  <c r="X10" i="2" s="1"/>
  <c r="V67" i="2"/>
  <c r="X67" i="2" s="1"/>
  <c r="V76" i="2"/>
  <c r="X76" i="2" s="1"/>
  <c r="V96" i="2"/>
  <c r="X96" i="2" s="1"/>
  <c r="V100" i="2"/>
  <c r="X100" i="2" s="1"/>
  <c r="U126" i="2"/>
  <c r="U158" i="2" s="1"/>
  <c r="C158" i="2"/>
  <c r="V114" i="2"/>
  <c r="X114" i="2" s="1"/>
  <c r="V134" i="2"/>
  <c r="X134" i="2" s="1"/>
  <c r="O141" i="2"/>
  <c r="C124" i="30" s="1"/>
  <c r="D124" i="30" s="1"/>
  <c r="E124" i="30" s="1"/>
  <c r="F158" i="2"/>
  <c r="L158" i="2"/>
  <c r="H158" i="2"/>
  <c r="T158" i="2"/>
  <c r="C31" i="30" s="1"/>
  <c r="D31" i="30" s="1"/>
  <c r="E31" i="30" s="1"/>
  <c r="R158" i="2"/>
  <c r="C28" i="30" s="1"/>
  <c r="D28" i="30" s="1"/>
  <c r="P158" i="2"/>
  <c r="C25" i="30" s="1"/>
  <c r="D25" i="30" s="1"/>
  <c r="E25" i="30" s="1"/>
  <c r="J158" i="2"/>
  <c r="C15" i="30" s="1"/>
  <c r="D15" i="30" s="1"/>
  <c r="E15" i="30" s="1"/>
  <c r="G158" i="2"/>
  <c r="E158" i="2"/>
  <c r="M158" i="2"/>
  <c r="S158" i="2"/>
  <c r="C30" i="30" s="1"/>
  <c r="D30" i="30" s="1"/>
  <c r="E30" i="30" s="1"/>
  <c r="Q158" i="2"/>
  <c r="C26" i="30" s="1"/>
  <c r="D26" i="30" s="1"/>
  <c r="E26" i="30" s="1"/>
  <c r="O131" i="17"/>
  <c r="C105" i="31" s="1"/>
  <c r="D105" i="31" s="1"/>
  <c r="E105" i="31" s="1"/>
  <c r="AN96" i="17"/>
  <c r="AP96" i="17" s="1"/>
  <c r="AN66" i="17"/>
  <c r="AP66" i="17" s="1"/>
  <c r="AN31" i="17"/>
  <c r="AP31" i="17" s="1"/>
  <c r="AN30" i="17"/>
  <c r="AP30" i="17" s="1"/>
  <c r="AN13" i="17"/>
  <c r="AP13" i="17" s="1"/>
  <c r="AA17" i="17"/>
  <c r="C180" i="31" s="1"/>
  <c r="D180" i="31" s="1"/>
  <c r="AC149" i="17"/>
  <c r="O17" i="17"/>
  <c r="C102" i="31" s="1"/>
  <c r="D102" i="31" s="1"/>
  <c r="E102" i="31" s="1"/>
  <c r="J149" i="17"/>
  <c r="C13" i="31" s="1"/>
  <c r="D13" i="31" s="1"/>
  <c r="E13" i="31" s="1"/>
  <c r="AE144" i="19"/>
  <c r="X144" i="19"/>
  <c r="AJ17" i="19"/>
  <c r="AL17" i="19" s="1"/>
  <c r="W17" i="19"/>
  <c r="C132" i="33" s="1"/>
  <c r="D132" i="33" s="1"/>
  <c r="E132" i="33" s="1"/>
  <c r="AD144" i="19"/>
  <c r="V144" i="19"/>
  <c r="P144" i="19"/>
  <c r="AF144" i="19"/>
  <c r="Y144" i="19"/>
  <c r="S144" i="19"/>
  <c r="M144" i="19"/>
  <c r="AJ52" i="19"/>
  <c r="AL52" i="19" s="1"/>
  <c r="Q116" i="19"/>
  <c r="C105" i="33" s="1"/>
  <c r="D105" i="33" s="1"/>
  <c r="E105" i="33" s="1"/>
  <c r="AI144" i="19"/>
  <c r="C146" i="27"/>
  <c r="AN150" i="27"/>
  <c r="AD147" i="8"/>
  <c r="AN129" i="8"/>
  <c r="AP129" i="8" s="1"/>
  <c r="AF147" i="8"/>
  <c r="AN131" i="8"/>
  <c r="AP131" i="8" s="1"/>
  <c r="T147" i="8"/>
  <c r="AN121" i="8"/>
  <c r="AP121" i="8" s="1"/>
  <c r="T151" i="8"/>
  <c r="T154" i="8" s="1"/>
  <c r="T156" i="8" s="1"/>
  <c r="W147" i="8"/>
  <c r="E147" i="8"/>
  <c r="C8" i="39" s="1"/>
  <c r="D8" i="39" s="1"/>
  <c r="E8" i="39" s="1"/>
  <c r="O133" i="8"/>
  <c r="C88" i="39" s="1"/>
  <c r="D88" i="39" s="1"/>
  <c r="E88" i="39" s="1"/>
  <c r="AN123" i="8"/>
  <c r="AP123" i="8" s="1"/>
  <c r="AK147" i="8"/>
  <c r="AB147" i="8"/>
  <c r="R147" i="8"/>
  <c r="F147" i="8"/>
  <c r="AN116" i="8"/>
  <c r="AP116" i="8" s="1"/>
  <c r="AN117" i="8"/>
  <c r="AP117" i="8" s="1"/>
  <c r="AN109" i="8"/>
  <c r="AP109" i="8" s="1"/>
  <c r="AN98" i="8"/>
  <c r="AP98" i="8" s="1"/>
  <c r="AN97" i="8"/>
  <c r="AP97" i="8" s="1"/>
  <c r="Z147" i="8"/>
  <c r="AN89" i="8"/>
  <c r="AP89" i="8" s="1"/>
  <c r="AN90" i="8"/>
  <c r="AP90" i="8" s="1"/>
  <c r="AN79" i="8"/>
  <c r="AP79" i="8" s="1"/>
  <c r="AN81" i="8"/>
  <c r="AP81" i="8" s="1"/>
  <c r="AN78" i="8"/>
  <c r="AP78" i="8" s="1"/>
  <c r="AN80" i="8"/>
  <c r="AP80" i="8" s="1"/>
  <c r="AN82" i="8"/>
  <c r="AP82" i="8" s="1"/>
  <c r="AN70" i="8"/>
  <c r="AP70" i="8" s="1"/>
  <c r="AN69" i="8"/>
  <c r="AP69" i="8" s="1"/>
  <c r="AN71" i="8"/>
  <c r="AP71" i="8" s="1"/>
  <c r="P147" i="8"/>
  <c r="C19" i="39" s="1"/>
  <c r="D19" i="39" s="1"/>
  <c r="E19" i="39" s="1"/>
  <c r="AN52" i="8"/>
  <c r="AP52" i="8" s="1"/>
  <c r="AN54" i="8"/>
  <c r="AP54" i="8" s="1"/>
  <c r="AN51" i="8"/>
  <c r="AP51" i="8" s="1"/>
  <c r="AE147" i="8"/>
  <c r="C147" i="8"/>
  <c r="C72" i="39"/>
  <c r="D72" i="39" s="1"/>
  <c r="E72" i="39" s="1"/>
  <c r="V147" i="8"/>
  <c r="L147" i="8"/>
  <c r="AN32" i="8"/>
  <c r="AP32" i="8" s="1"/>
  <c r="X147" i="8"/>
  <c r="N147" i="8"/>
  <c r="AB152" i="8"/>
  <c r="AL147" i="8"/>
  <c r="S147" i="8"/>
  <c r="M147" i="8"/>
  <c r="G147" i="8"/>
  <c r="AN25" i="8"/>
  <c r="AP25" i="8" s="1"/>
  <c r="U118" i="8"/>
  <c r="O118" i="8"/>
  <c r="C86" i="39" s="1"/>
  <c r="D86" i="39" s="1"/>
  <c r="E86" i="39" s="1"/>
  <c r="AC147" i="8"/>
  <c r="H147" i="8"/>
  <c r="AN24" i="8"/>
  <c r="AP24" i="8" s="1"/>
  <c r="AH147" i="8"/>
  <c r="K147" i="8"/>
  <c r="AN14" i="8"/>
  <c r="AP14" i="8" s="1"/>
  <c r="AJ147" i="8"/>
  <c r="T150" i="8" s="1"/>
  <c r="AN7" i="8"/>
  <c r="AP7" i="8" s="1"/>
  <c r="Q147" i="8"/>
  <c r="C20" i="39" s="1"/>
  <c r="AN10" i="8"/>
  <c r="AP10" i="8" s="1"/>
  <c r="AM18" i="8"/>
  <c r="AM147" i="8" s="1"/>
  <c r="C135" i="39"/>
  <c r="AG18" i="8"/>
  <c r="AG147" i="8" s="1"/>
  <c r="AA18" i="8"/>
  <c r="AA147" i="8" s="1"/>
  <c r="U18" i="8"/>
  <c r="C113" i="39" s="1"/>
  <c r="D113" i="39" s="1"/>
  <c r="E113" i="39" s="1"/>
  <c r="AN8" i="8"/>
  <c r="AP8" i="8" s="1"/>
  <c r="AN69" i="25"/>
  <c r="AP69" i="25" s="1"/>
  <c r="P146" i="25"/>
  <c r="C20" i="38" s="1"/>
  <c r="D20" i="38" s="1"/>
  <c r="E20" i="38" s="1"/>
  <c r="AC146" i="25"/>
  <c r="C146" i="25"/>
  <c r="AM146" i="25"/>
  <c r="G146" i="25"/>
  <c r="E146" i="25"/>
  <c r="C151" i="38"/>
  <c r="Z146" i="25"/>
  <c r="Q146" i="25"/>
  <c r="C21" i="38" s="1"/>
  <c r="D21" i="38" s="1"/>
  <c r="E21" i="38" s="1"/>
  <c r="H146" i="25"/>
  <c r="AE146" i="25"/>
  <c r="L146" i="25"/>
  <c r="AJ146" i="25"/>
  <c r="AN109" i="25"/>
  <c r="AP109" i="25" s="1"/>
  <c r="AH146" i="25"/>
  <c r="X146" i="25"/>
  <c r="V146" i="25"/>
  <c r="M146" i="25"/>
  <c r="S146" i="25"/>
  <c r="AA151" i="25"/>
  <c r="AF146" i="25"/>
  <c r="AA146" i="25"/>
  <c r="F146" i="25"/>
  <c r="AM151" i="25"/>
  <c r="AI146" i="25"/>
  <c r="S149" i="25" s="1"/>
  <c r="S151" i="25" s="1"/>
  <c r="Y146" i="25"/>
  <c r="W146" i="25"/>
  <c r="R146" i="25"/>
  <c r="C22" i="38" s="1"/>
  <c r="D22" i="38" s="1"/>
  <c r="N146" i="25"/>
  <c r="T146" i="25"/>
  <c r="AG146" i="25"/>
  <c r="E150" i="38"/>
  <c r="E151" i="38" s="1"/>
  <c r="D151" i="38"/>
  <c r="O144" i="25"/>
  <c r="C80" i="38" s="1"/>
  <c r="D80" i="38" s="1"/>
  <c r="E80" i="38" s="1"/>
  <c r="J146" i="25"/>
  <c r="C13" i="38" s="1"/>
  <c r="D13" i="38" s="1"/>
  <c r="E13" i="38" s="1"/>
  <c r="C136" i="38"/>
  <c r="AC108" i="7"/>
  <c r="AE108" i="7" s="1"/>
  <c r="AC113" i="7"/>
  <c r="AE113" i="7" s="1"/>
  <c r="M152" i="7"/>
  <c r="C152" i="7"/>
  <c r="C170" i="37"/>
  <c r="D163" i="37"/>
  <c r="E163" i="37" s="1"/>
  <c r="E170" i="37" s="1"/>
  <c r="AB118" i="7"/>
  <c r="C177" i="37" s="1"/>
  <c r="D177" i="37" s="1"/>
  <c r="E177" i="37" s="1"/>
  <c r="X152" i="7"/>
  <c r="C27" i="37" s="1"/>
  <c r="D27" i="37" s="1"/>
  <c r="E27" i="37" s="1"/>
  <c r="L152" i="7"/>
  <c r="O118" i="7"/>
  <c r="C80" i="37" s="1"/>
  <c r="D80" i="37" s="1"/>
  <c r="E80" i="37" s="1"/>
  <c r="W152" i="7"/>
  <c r="C26" i="37" s="1"/>
  <c r="D26" i="37" s="1"/>
  <c r="K152" i="7"/>
  <c r="C14" i="37" s="1"/>
  <c r="D115" i="37"/>
  <c r="C115" i="37"/>
  <c r="Z152" i="7"/>
  <c r="T152" i="7"/>
  <c r="AC24" i="7"/>
  <c r="AE24" i="7" s="1"/>
  <c r="Y152" i="7"/>
  <c r="N152" i="7"/>
  <c r="AA152" i="7"/>
  <c r="AE6" i="7"/>
  <c r="AC17" i="7"/>
  <c r="C176" i="37"/>
  <c r="C144" i="24"/>
  <c r="F137" i="24"/>
  <c r="E137" i="24"/>
  <c r="C33" i="36" s="1"/>
  <c r="D33" i="36" s="1"/>
  <c r="E33" i="36" s="1"/>
  <c r="H139" i="24"/>
  <c r="F142" i="24"/>
  <c r="AH144" i="5"/>
  <c r="AH147" i="5" s="1"/>
  <c r="AH149" i="5" s="1"/>
  <c r="L144" i="5"/>
  <c r="C143" i="35"/>
  <c r="AM144" i="5"/>
  <c r="AF144" i="5"/>
  <c r="Z144" i="5"/>
  <c r="X144" i="5"/>
  <c r="T144" i="5"/>
  <c r="R144" i="5"/>
  <c r="J144" i="5"/>
  <c r="C12" i="35" s="1"/>
  <c r="N144" i="5"/>
  <c r="M144" i="5"/>
  <c r="AN17" i="5"/>
  <c r="AP17" i="5" s="1"/>
  <c r="AL144" i="5"/>
  <c r="AC144" i="5"/>
  <c r="F144" i="5"/>
  <c r="U116" i="5"/>
  <c r="U144" i="5" s="1"/>
  <c r="C115" i="35"/>
  <c r="AN55" i="5"/>
  <c r="AP55" i="5" s="1"/>
  <c r="AN48" i="5"/>
  <c r="AP48" i="5" s="1"/>
  <c r="AN51" i="5"/>
  <c r="AP51" i="5" s="1"/>
  <c r="O116" i="5"/>
  <c r="O144" i="5" s="1"/>
  <c r="AN57" i="5"/>
  <c r="AP57" i="5" s="1"/>
  <c r="AN50" i="5"/>
  <c r="AP50" i="5" s="1"/>
  <c r="E164" i="35"/>
  <c r="E171" i="35" s="1"/>
  <c r="D171" i="35"/>
  <c r="C26" i="35"/>
  <c r="D25" i="35"/>
  <c r="D19" i="35"/>
  <c r="C20" i="35"/>
  <c r="E136" i="35"/>
  <c r="E143" i="35" s="1"/>
  <c r="C171" i="35"/>
  <c r="AA116" i="5"/>
  <c r="C101" i="35"/>
  <c r="AN51" i="22"/>
  <c r="AP51" i="22" s="1"/>
  <c r="AN16" i="22"/>
  <c r="AP16" i="22" s="1"/>
  <c r="AB147" i="22"/>
  <c r="AB150" i="22" s="1"/>
  <c r="AB152" i="22" s="1"/>
  <c r="T150" i="22"/>
  <c r="T152" i="22" s="1"/>
  <c r="C144" i="22"/>
  <c r="V144" i="22"/>
  <c r="AH144" i="22"/>
  <c r="AI144" i="22"/>
  <c r="AG144" i="22"/>
  <c r="AM144" i="22"/>
  <c r="D91" i="34"/>
  <c r="E91" i="34" s="1"/>
  <c r="C99" i="34"/>
  <c r="AE144" i="22"/>
  <c r="Z144" i="22"/>
  <c r="X144" i="22"/>
  <c r="G144" i="22"/>
  <c r="C11" i="34" s="1"/>
  <c r="D11" i="34" s="1"/>
  <c r="E11" i="34" s="1"/>
  <c r="E144" i="22"/>
  <c r="C9" i="34" s="1"/>
  <c r="D9" i="34" s="1"/>
  <c r="E9" i="34" s="1"/>
  <c r="AC144" i="22"/>
  <c r="AA144" i="22"/>
  <c r="AD144" i="22"/>
  <c r="AB144" i="22"/>
  <c r="AB146" i="22" s="1"/>
  <c r="AF144" i="22"/>
  <c r="D253" i="34"/>
  <c r="E253" i="34" s="1"/>
  <c r="E254" i="34" s="1"/>
  <c r="C254" i="34"/>
  <c r="M144" i="22"/>
  <c r="N144" i="22"/>
  <c r="U142" i="22"/>
  <c r="AK144" i="22"/>
  <c r="S144" i="22"/>
  <c r="Q144" i="22"/>
  <c r="C26" i="34" s="1"/>
  <c r="D26" i="34" s="1"/>
  <c r="E26" i="34" s="1"/>
  <c r="E93" i="34"/>
  <c r="D170" i="34"/>
  <c r="E170" i="34"/>
  <c r="AN131" i="22"/>
  <c r="C129" i="34"/>
  <c r="D129" i="34" s="1"/>
  <c r="E129" i="34" s="1"/>
  <c r="E135" i="34" s="1"/>
  <c r="F144" i="19"/>
  <c r="AJ127" i="19"/>
  <c r="AL127" i="19" s="1"/>
  <c r="H144" i="19"/>
  <c r="E144" i="19"/>
  <c r="AJ128" i="19"/>
  <c r="AL128" i="19" s="1"/>
  <c r="AJ113" i="19"/>
  <c r="AL113" i="19" s="1"/>
  <c r="AJ109" i="19"/>
  <c r="AL109" i="19" s="1"/>
  <c r="C91" i="33"/>
  <c r="C98" i="33" s="1"/>
  <c r="K116" i="19"/>
  <c r="C77" i="33" s="1"/>
  <c r="C184" i="4"/>
  <c r="C186" i="4" s="1"/>
  <c r="U184" i="4"/>
  <c r="U186" i="4" s="1"/>
  <c r="C43" i="32" s="1"/>
  <c r="D43" i="32" s="1"/>
  <c r="E43" i="32" s="1"/>
  <c r="X156" i="4"/>
  <c r="Z156" i="4" s="1"/>
  <c r="X180" i="4"/>
  <c r="Z180" i="4" s="1"/>
  <c r="X178" i="4"/>
  <c r="Z178" i="4" s="1"/>
  <c r="Q157" i="4"/>
  <c r="AG147" i="17"/>
  <c r="C253" i="31" s="1"/>
  <c r="D253" i="31" s="1"/>
  <c r="E253" i="31" s="1"/>
  <c r="U131" i="17"/>
  <c r="C157" i="31" s="1"/>
  <c r="D157" i="31" s="1"/>
  <c r="E157" i="31" s="1"/>
  <c r="AG131" i="17"/>
  <c r="C249" i="31" s="1"/>
  <c r="D249" i="31" s="1"/>
  <c r="AN76" i="17"/>
  <c r="AP76" i="17" s="1"/>
  <c r="AN46" i="17"/>
  <c r="AP46" i="17" s="1"/>
  <c r="AA116" i="17"/>
  <c r="C181" i="31" s="1"/>
  <c r="D181" i="31" s="1"/>
  <c r="E181" i="31" s="1"/>
  <c r="AM116" i="17"/>
  <c r="C273" i="31" s="1"/>
  <c r="D273" i="31" s="1"/>
  <c r="E273" i="31" s="1"/>
  <c r="AM17" i="17"/>
  <c r="C272" i="31" s="1"/>
  <c r="D272" i="31" s="1"/>
  <c r="E272" i="31" s="1"/>
  <c r="AG17" i="17"/>
  <c r="C246" i="31" s="1"/>
  <c r="D246" i="31" s="1"/>
  <c r="E246" i="31" s="1"/>
  <c r="AN41" i="17"/>
  <c r="AP41" i="17" s="1"/>
  <c r="AN40" i="17"/>
  <c r="AP40" i="17" s="1"/>
  <c r="U116" i="17"/>
  <c r="C155" i="31" s="1"/>
  <c r="D155" i="31" s="1"/>
  <c r="E155" i="31" s="1"/>
  <c r="M149" i="17"/>
  <c r="AA147" i="17"/>
  <c r="C187" i="31" s="1"/>
  <c r="D187" i="31" s="1"/>
  <c r="E187" i="31" s="1"/>
  <c r="AN119" i="17"/>
  <c r="AP119" i="17" s="1"/>
  <c r="AN54" i="17"/>
  <c r="AP54" i="17" s="1"/>
  <c r="AD149" i="17"/>
  <c r="N149" i="17"/>
  <c r="F149" i="17"/>
  <c r="AN71" i="17"/>
  <c r="AP71" i="17" s="1"/>
  <c r="AN67" i="17"/>
  <c r="AP67" i="17" s="1"/>
  <c r="AN65" i="17"/>
  <c r="AP65" i="17" s="1"/>
  <c r="AN59" i="17"/>
  <c r="AP59" i="17" s="1"/>
  <c r="AN15" i="17"/>
  <c r="AP15" i="17" s="1"/>
  <c r="AN12" i="17"/>
  <c r="AP12" i="17" s="1"/>
  <c r="AN94" i="17"/>
  <c r="AP94" i="17" s="1"/>
  <c r="AN90" i="17"/>
  <c r="AP90" i="17" s="1"/>
  <c r="AN78" i="17"/>
  <c r="AP78" i="17" s="1"/>
  <c r="Y149" i="17"/>
  <c r="C28" i="31" s="1"/>
  <c r="D28" i="31" s="1"/>
  <c r="E28" i="31" s="1"/>
  <c r="AN108" i="17"/>
  <c r="AP108" i="17" s="1"/>
  <c r="AN107" i="17"/>
  <c r="AP107" i="17" s="1"/>
  <c r="AN89" i="17"/>
  <c r="AP89" i="17" s="1"/>
  <c r="AN52" i="17"/>
  <c r="AP52" i="17" s="1"/>
  <c r="AN49" i="17"/>
  <c r="AP49" i="17" s="1"/>
  <c r="R149" i="17"/>
  <c r="AA131" i="17"/>
  <c r="C183" i="31" s="1"/>
  <c r="D183" i="31" s="1"/>
  <c r="E183" i="31" s="1"/>
  <c r="AN111" i="17"/>
  <c r="AP111" i="17" s="1"/>
  <c r="AN99" i="17"/>
  <c r="AP99" i="17" s="1"/>
  <c r="S149" i="17"/>
  <c r="Q149" i="17"/>
  <c r="AN127" i="17"/>
  <c r="AP127" i="17" s="1"/>
  <c r="AN124" i="17"/>
  <c r="AP124" i="17" s="1"/>
  <c r="AN123" i="17"/>
  <c r="AP123" i="17" s="1"/>
  <c r="AN112" i="17"/>
  <c r="AP112" i="17" s="1"/>
  <c r="AN101" i="17"/>
  <c r="AP101" i="17" s="1"/>
  <c r="AN100" i="17"/>
  <c r="AP100" i="17" s="1"/>
  <c r="AN91" i="17"/>
  <c r="AP91" i="17" s="1"/>
  <c r="AN83" i="17"/>
  <c r="AP83" i="17" s="1"/>
  <c r="AN79" i="17"/>
  <c r="AP79" i="17" s="1"/>
  <c r="AN68" i="17"/>
  <c r="AP68" i="17" s="1"/>
  <c r="AN55" i="17"/>
  <c r="AP55" i="17" s="1"/>
  <c r="AN43" i="17"/>
  <c r="AP43" i="17" s="1"/>
  <c r="AN22" i="17"/>
  <c r="AP22" i="17" s="1"/>
  <c r="AN20" i="17"/>
  <c r="AP20" i="17" s="1"/>
  <c r="AF149" i="17"/>
  <c r="AL149" i="17"/>
  <c r="AJ149" i="17"/>
  <c r="AH149" i="17"/>
  <c r="C38" i="31" s="1"/>
  <c r="D38" i="31" s="1"/>
  <c r="E38" i="31" s="1"/>
  <c r="AN14" i="17"/>
  <c r="AP14" i="17" s="1"/>
  <c r="AN10" i="17"/>
  <c r="AP10" i="17" s="1"/>
  <c r="AN104" i="17"/>
  <c r="AP104" i="17" s="1"/>
  <c r="AN93" i="17"/>
  <c r="AP93" i="17" s="1"/>
  <c r="AN82" i="17"/>
  <c r="AP82" i="17" s="1"/>
  <c r="AN80" i="17"/>
  <c r="AP80" i="17" s="1"/>
  <c r="AN73" i="17"/>
  <c r="AP73" i="17" s="1"/>
  <c r="AN64" i="17"/>
  <c r="AP64" i="17" s="1"/>
  <c r="AN60" i="17"/>
  <c r="AP60" i="17" s="1"/>
  <c r="AN57" i="17"/>
  <c r="AP57" i="17" s="1"/>
  <c r="AN56" i="17"/>
  <c r="AP56" i="17" s="1"/>
  <c r="AN33" i="17"/>
  <c r="AP33" i="17" s="1"/>
  <c r="AN21" i="17"/>
  <c r="AP21" i="17" s="1"/>
  <c r="AN122" i="17"/>
  <c r="AP122" i="17" s="1"/>
  <c r="AN32" i="17"/>
  <c r="AP32" i="17" s="1"/>
  <c r="AI149" i="17"/>
  <c r="C39" i="31" s="1"/>
  <c r="D39" i="31" s="1"/>
  <c r="AN133" i="17"/>
  <c r="AP133" i="17" s="1"/>
  <c r="AN11" i="17"/>
  <c r="AP11" i="17" s="1"/>
  <c r="AN6" i="17"/>
  <c r="AP6" i="17" s="1"/>
  <c r="AN128" i="17"/>
  <c r="AP128" i="17" s="1"/>
  <c r="AN113" i="17"/>
  <c r="AP113" i="17" s="1"/>
  <c r="AN103" i="17"/>
  <c r="AP103" i="17" s="1"/>
  <c r="AN88" i="17"/>
  <c r="AP88" i="17" s="1"/>
  <c r="AN84" i="17"/>
  <c r="AP84" i="17" s="1"/>
  <c r="AN69" i="17"/>
  <c r="AP69" i="17" s="1"/>
  <c r="AN48" i="17"/>
  <c r="AP48" i="17" s="1"/>
  <c r="AN29" i="17"/>
  <c r="AP29" i="17" s="1"/>
  <c r="AN23" i="17"/>
  <c r="AP23" i="17" s="1"/>
  <c r="AH157" i="17"/>
  <c r="AK149" i="17"/>
  <c r="G149" i="17"/>
  <c r="AM147" i="17"/>
  <c r="C279" i="31" s="1"/>
  <c r="D279" i="31" s="1"/>
  <c r="E279" i="31" s="1"/>
  <c r="AN120" i="17"/>
  <c r="AP120" i="17" s="1"/>
  <c r="AN109" i="17"/>
  <c r="AP109" i="17" s="1"/>
  <c r="AN105" i="17"/>
  <c r="AP105" i="17" s="1"/>
  <c r="AN97" i="17"/>
  <c r="AP97" i="17" s="1"/>
  <c r="AN95" i="17"/>
  <c r="AP95" i="17" s="1"/>
  <c r="AN72" i="17"/>
  <c r="AP72" i="17" s="1"/>
  <c r="AN61" i="17"/>
  <c r="AP61" i="17" s="1"/>
  <c r="AN42" i="17"/>
  <c r="AP42" i="17" s="1"/>
  <c r="AN34" i="17"/>
  <c r="AP34" i="17" s="1"/>
  <c r="AN44" i="17"/>
  <c r="AP44" i="17" s="1"/>
  <c r="AE149" i="17"/>
  <c r="T149" i="17"/>
  <c r="H149" i="17"/>
  <c r="AN16" i="17"/>
  <c r="AP16" i="17" s="1"/>
  <c r="I17" i="17"/>
  <c r="C63" i="31" s="1"/>
  <c r="D63" i="31" s="1"/>
  <c r="E63" i="31" s="1"/>
  <c r="AN129" i="17"/>
  <c r="AP129" i="17" s="1"/>
  <c r="AN114" i="17"/>
  <c r="AP114" i="17" s="1"/>
  <c r="AN85" i="17"/>
  <c r="AP85" i="17" s="1"/>
  <c r="AN77" i="17"/>
  <c r="AP77" i="17" s="1"/>
  <c r="AN63" i="17"/>
  <c r="AP63" i="17" s="1"/>
  <c r="AN53" i="17"/>
  <c r="AP53" i="17" s="1"/>
  <c r="AN51" i="17"/>
  <c r="AP51" i="17" s="1"/>
  <c r="AN37" i="17"/>
  <c r="AP37" i="17" s="1"/>
  <c r="AN35" i="17"/>
  <c r="AP35" i="17" s="1"/>
  <c r="AN24" i="17"/>
  <c r="AP24" i="17" s="1"/>
  <c r="C149" i="17"/>
  <c r="AN9" i="17"/>
  <c r="AP9" i="17" s="1"/>
  <c r="AN50" i="17"/>
  <c r="AP50" i="17" s="1"/>
  <c r="AM131" i="17"/>
  <c r="C275" i="31" s="1"/>
  <c r="D275" i="31" s="1"/>
  <c r="Z149" i="17"/>
  <c r="AN139" i="17"/>
  <c r="AP139" i="17" s="1"/>
  <c r="AN137" i="17"/>
  <c r="AP137" i="17" s="1"/>
  <c r="AN8" i="17"/>
  <c r="AP8" i="17" s="1"/>
  <c r="AN130" i="17"/>
  <c r="AP130" i="17" s="1"/>
  <c r="AN121" i="17"/>
  <c r="AP121" i="17" s="1"/>
  <c r="AN110" i="17"/>
  <c r="AP110" i="17" s="1"/>
  <c r="AN102" i="17"/>
  <c r="AP102" i="17" s="1"/>
  <c r="AN98" i="17"/>
  <c r="AP98" i="17" s="1"/>
  <c r="AN87" i="17"/>
  <c r="AP87" i="17" s="1"/>
  <c r="AN86" i="17"/>
  <c r="AP86" i="17" s="1"/>
  <c r="AN39" i="17"/>
  <c r="AP39" i="17" s="1"/>
  <c r="AN28" i="17"/>
  <c r="AP28" i="17" s="1"/>
  <c r="AN25" i="17"/>
  <c r="AP25" i="17" s="1"/>
  <c r="AI43" i="1"/>
  <c r="AL43" i="1" s="1"/>
  <c r="AI98" i="1"/>
  <c r="AL98" i="1" s="1"/>
  <c r="AI90" i="1"/>
  <c r="AL90" i="1" s="1"/>
  <c r="AI87" i="1"/>
  <c r="AL87" i="1" s="1"/>
  <c r="V59" i="2"/>
  <c r="X59" i="2" s="1"/>
  <c r="V47" i="2"/>
  <c r="X47" i="2" s="1"/>
  <c r="V41" i="2"/>
  <c r="X41" i="2" s="1"/>
  <c r="I20" i="2"/>
  <c r="C62" i="30" s="1"/>
  <c r="D62" i="30" s="1"/>
  <c r="E62" i="30" s="1"/>
  <c r="C88" i="38"/>
  <c r="D88" i="38" s="1"/>
  <c r="D95" i="38" s="1"/>
  <c r="U116" i="25"/>
  <c r="C116" i="38" s="1"/>
  <c r="D116" i="38" s="1"/>
  <c r="E116" i="38" s="1"/>
  <c r="C165" i="38"/>
  <c r="C109" i="38"/>
  <c r="D102" i="38"/>
  <c r="E102" i="38" s="1"/>
  <c r="O116" i="25"/>
  <c r="C74" i="38" s="1"/>
  <c r="K146" i="25"/>
  <c r="C14" i="38" s="1"/>
  <c r="D14" i="38" s="1"/>
  <c r="U131" i="25"/>
  <c r="C118" i="38" s="1"/>
  <c r="D118" i="38" s="1"/>
  <c r="E118" i="38" s="1"/>
  <c r="D160" i="38"/>
  <c r="E160" i="38" s="1"/>
  <c r="AN74" i="8"/>
  <c r="AP74" i="8" s="1"/>
  <c r="AN45" i="8"/>
  <c r="AP45" i="8" s="1"/>
  <c r="AN35" i="8"/>
  <c r="AP35" i="8" s="1"/>
  <c r="AC104" i="7"/>
  <c r="AE104" i="7" s="1"/>
  <c r="AJ46" i="19"/>
  <c r="AL46" i="19" s="1"/>
  <c r="AN37" i="22"/>
  <c r="AP37" i="22" s="1"/>
  <c r="F144" i="22"/>
  <c r="C10" i="34" s="1"/>
  <c r="D10" i="34" s="1"/>
  <c r="E10" i="34" s="1"/>
  <c r="D254" i="34"/>
  <c r="U116" i="22"/>
  <c r="C213" i="34" s="1"/>
  <c r="D213" i="34" s="1"/>
  <c r="E213" i="34" s="1"/>
  <c r="AN103" i="22"/>
  <c r="AP103" i="22" s="1"/>
  <c r="AN106" i="17"/>
  <c r="AP106" i="17" s="1"/>
  <c r="AN47" i="17"/>
  <c r="AP47" i="17" s="1"/>
  <c r="O140" i="1"/>
  <c r="C20" i="29" s="1"/>
  <c r="D20" i="29" s="1"/>
  <c r="E20" i="29" s="1"/>
  <c r="AI118" i="1"/>
  <c r="AL118" i="1" s="1"/>
  <c r="AI105" i="1"/>
  <c r="AL105" i="1" s="1"/>
  <c r="AI89" i="1"/>
  <c r="AL89" i="1" s="1"/>
  <c r="AI57" i="1"/>
  <c r="AL57" i="1" s="1"/>
  <c r="AI50" i="1"/>
  <c r="AL50" i="1" s="1"/>
  <c r="AI37" i="1"/>
  <c r="AL37" i="1" s="1"/>
  <c r="AI5" i="1"/>
  <c r="AL5" i="1" s="1"/>
  <c r="I140" i="1"/>
  <c r="C13" i="29" s="1"/>
  <c r="D13" i="29" s="1"/>
  <c r="E13" i="29" s="1"/>
  <c r="AI54" i="1"/>
  <c r="AL54" i="1" s="1"/>
  <c r="AI44" i="1"/>
  <c r="AL44" i="1" s="1"/>
  <c r="AI32" i="1"/>
  <c r="AL32" i="1" s="1"/>
  <c r="C147" i="29"/>
  <c r="D147" i="29" s="1"/>
  <c r="AI88" i="1"/>
  <c r="AL88" i="1" s="1"/>
  <c r="AI56" i="1"/>
  <c r="AL56" i="1" s="1"/>
  <c r="AI36" i="1"/>
  <c r="AL36" i="1" s="1"/>
  <c r="AI58" i="1"/>
  <c r="AL58" i="1" s="1"/>
  <c r="AI51" i="1"/>
  <c r="AL51" i="1" s="1"/>
  <c r="AI38" i="1"/>
  <c r="AL38" i="1" s="1"/>
  <c r="AI27" i="1"/>
  <c r="AL27" i="1" s="1"/>
  <c r="C211" i="29"/>
  <c r="C257" i="29"/>
  <c r="D257" i="29" s="1"/>
  <c r="E257" i="29" s="1"/>
  <c r="S140" i="1"/>
  <c r="C24" i="29" s="1"/>
  <c r="D24" i="29" s="1"/>
  <c r="H17" i="1"/>
  <c r="AI112" i="1"/>
  <c r="AL112" i="1" s="1"/>
  <c r="AI103" i="1"/>
  <c r="AL103" i="1" s="1"/>
  <c r="J140" i="1"/>
  <c r="C14" i="29" s="1"/>
  <c r="D14" i="29" s="1"/>
  <c r="E14" i="29" s="1"/>
  <c r="AI135" i="1"/>
  <c r="AL135" i="1" s="1"/>
  <c r="AI42" i="1"/>
  <c r="AL42" i="1" s="1"/>
  <c r="E149" i="37"/>
  <c r="E110" i="37"/>
  <c r="E115" i="37" s="1"/>
  <c r="U147" i="17"/>
  <c r="C161" i="31" s="1"/>
  <c r="D161" i="31" s="1"/>
  <c r="E161" i="31" s="1"/>
  <c r="AN143" i="17"/>
  <c r="AP143" i="17" s="1"/>
  <c r="AN140" i="17"/>
  <c r="AP140" i="17" s="1"/>
  <c r="AN136" i="17"/>
  <c r="AP136" i="17" s="1"/>
  <c r="AN134" i="17"/>
  <c r="AP134" i="17" s="1"/>
  <c r="AN38" i="17"/>
  <c r="AP38" i="17" s="1"/>
  <c r="AH153" i="17"/>
  <c r="AN145" i="17"/>
  <c r="AP145" i="17" s="1"/>
  <c r="AN45" i="17"/>
  <c r="AP45" i="17" s="1"/>
  <c r="C228" i="31"/>
  <c r="X149" i="17"/>
  <c r="C27" i="31" s="1"/>
  <c r="D27" i="31" s="1"/>
  <c r="E27" i="31" s="1"/>
  <c r="W149" i="17"/>
  <c r="C26" i="31" s="1"/>
  <c r="D26" i="31" s="1"/>
  <c r="E26" i="31" s="1"/>
  <c r="P149" i="17"/>
  <c r="C20" i="31" s="1"/>
  <c r="D20" i="31" s="1"/>
  <c r="E20" i="31" s="1"/>
  <c r="E21" i="31" s="1"/>
  <c r="AN92" i="17"/>
  <c r="AP92" i="17" s="1"/>
  <c r="AN62" i="17"/>
  <c r="AP62" i="17" s="1"/>
  <c r="AN26" i="17"/>
  <c r="AP26" i="17" s="1"/>
  <c r="C33" i="31"/>
  <c r="D33" i="31" s="1"/>
  <c r="E33" i="31" s="1"/>
  <c r="E34" i="31" s="1"/>
  <c r="AN115" i="17"/>
  <c r="AP115" i="17" s="1"/>
  <c r="AN19" i="17"/>
  <c r="AP19" i="17" s="1"/>
  <c r="C233" i="31"/>
  <c r="D233" i="31" s="1"/>
  <c r="E233" i="31" s="1"/>
  <c r="E241" i="31" s="1"/>
  <c r="AN146" i="17"/>
  <c r="AP146" i="17" s="1"/>
  <c r="AN142" i="17"/>
  <c r="AP142" i="17" s="1"/>
  <c r="AN138" i="17"/>
  <c r="AP138" i="17" s="1"/>
  <c r="AN5" i="17"/>
  <c r="AP5" i="17" s="1"/>
  <c r="AN81" i="17"/>
  <c r="AP81" i="17" s="1"/>
  <c r="AN36" i="17"/>
  <c r="AP36" i="17" s="1"/>
  <c r="AN27" i="17"/>
  <c r="AP27" i="17" s="1"/>
  <c r="AN125" i="17"/>
  <c r="AP125" i="17" s="1"/>
  <c r="AN118" i="17"/>
  <c r="AP118" i="17" s="1"/>
  <c r="AN75" i="17"/>
  <c r="AP75" i="17" s="1"/>
  <c r="AN58" i="17"/>
  <c r="AP58" i="17" s="1"/>
  <c r="C123" i="31"/>
  <c r="AN144" i="17"/>
  <c r="AP144" i="17" s="1"/>
  <c r="AN135" i="17"/>
  <c r="AP135" i="17" s="1"/>
  <c r="AG116" i="17"/>
  <c r="C247" i="31" s="1"/>
  <c r="D247" i="31" s="1"/>
  <c r="E247" i="31" s="1"/>
  <c r="G144" i="27"/>
  <c r="G17" i="27"/>
  <c r="C37" i="41" s="1"/>
  <c r="D37" i="41" s="1"/>
  <c r="E37" i="41" s="1"/>
  <c r="C93" i="41"/>
  <c r="D92" i="41"/>
  <c r="E92" i="41" s="1"/>
  <c r="F146" i="27"/>
  <c r="C10" i="41" s="1"/>
  <c r="D10" i="41" s="1"/>
  <c r="E10" i="41" s="1"/>
  <c r="H17" i="27"/>
  <c r="G137" i="27"/>
  <c r="C40" i="41" s="1"/>
  <c r="D40" i="41" s="1"/>
  <c r="E40" i="41" s="1"/>
  <c r="H137" i="27"/>
  <c r="K137" i="27" s="1"/>
  <c r="S184" i="4"/>
  <c r="H184" i="4"/>
  <c r="C177" i="32" s="1"/>
  <c r="D177" i="32" s="1"/>
  <c r="E177" i="32" s="1"/>
  <c r="X155" i="4"/>
  <c r="Z155" i="4" s="1"/>
  <c r="W157" i="4"/>
  <c r="X165" i="4"/>
  <c r="Z165" i="4" s="1"/>
  <c r="W167" i="4"/>
  <c r="X170" i="4"/>
  <c r="Z170" i="4" s="1"/>
  <c r="Q182" i="4"/>
  <c r="X177" i="4"/>
  <c r="Z177" i="4" s="1"/>
  <c r="W149" i="4"/>
  <c r="X129" i="4"/>
  <c r="Z129" i="4" s="1"/>
  <c r="X127" i="4"/>
  <c r="Z127" i="4" s="1"/>
  <c r="X103" i="4"/>
  <c r="Z103" i="4" s="1"/>
  <c r="X73" i="4"/>
  <c r="Z73" i="4" s="1"/>
  <c r="X67" i="4"/>
  <c r="Z67" i="4" s="1"/>
  <c r="X63" i="4"/>
  <c r="Z63" i="4" s="1"/>
  <c r="W182" i="4"/>
  <c r="T184" i="4"/>
  <c r="C405" i="32" s="1"/>
  <c r="D405" i="32" s="1"/>
  <c r="E405" i="32" s="1"/>
  <c r="G174" i="4"/>
  <c r="X179" i="4"/>
  <c r="Z179" i="4" s="1"/>
  <c r="X15" i="4"/>
  <c r="Z15" i="4" s="1"/>
  <c r="X114" i="4"/>
  <c r="Z114" i="4" s="1"/>
  <c r="X108" i="4"/>
  <c r="Z108" i="4" s="1"/>
  <c r="X47" i="4"/>
  <c r="Z47" i="4" s="1"/>
  <c r="M157" i="4"/>
  <c r="X164" i="4"/>
  <c r="Z164" i="4" s="1"/>
  <c r="X162" i="4"/>
  <c r="Z162" i="4" s="1"/>
  <c r="M182" i="4"/>
  <c r="X13" i="4"/>
  <c r="Z13" i="4" s="1"/>
  <c r="X134" i="4"/>
  <c r="Z134" i="4" s="1"/>
  <c r="X132" i="4"/>
  <c r="Z132" i="4" s="1"/>
  <c r="X45" i="4"/>
  <c r="Z45" i="4" s="1"/>
  <c r="X147" i="4"/>
  <c r="Z147" i="4" s="1"/>
  <c r="L184" i="4"/>
  <c r="C254" i="32" s="1"/>
  <c r="D254" i="32" s="1"/>
  <c r="E254" i="32" s="1"/>
  <c r="W174" i="4"/>
  <c r="X154" i="4"/>
  <c r="Z154" i="4" s="1"/>
  <c r="X152" i="4"/>
  <c r="Z152" i="4" s="1"/>
  <c r="X166" i="4"/>
  <c r="Z166" i="4" s="1"/>
  <c r="X160" i="4"/>
  <c r="Z160" i="4" s="1"/>
  <c r="X173" i="4"/>
  <c r="Z173" i="4" s="1"/>
  <c r="X66" i="4"/>
  <c r="Z66" i="4" s="1"/>
  <c r="X161" i="4"/>
  <c r="Z161" i="4" s="1"/>
  <c r="G182" i="4"/>
  <c r="X54" i="4"/>
  <c r="Z54" i="4" s="1"/>
  <c r="X26" i="4"/>
  <c r="Z26" i="4" s="1"/>
  <c r="G157" i="4"/>
  <c r="G167" i="4"/>
  <c r="X153" i="4"/>
  <c r="Z153" i="4" s="1"/>
  <c r="X172" i="4"/>
  <c r="Z172" i="4" s="1"/>
  <c r="X95" i="4"/>
  <c r="Z95" i="4" s="1"/>
  <c r="X89" i="4"/>
  <c r="Z89" i="4" s="1"/>
  <c r="X50" i="4"/>
  <c r="Z50" i="4" s="1"/>
  <c r="X34" i="4"/>
  <c r="Z34" i="4" s="1"/>
  <c r="X28" i="4"/>
  <c r="Z28" i="4" s="1"/>
  <c r="V184" i="4"/>
  <c r="V186" i="4" s="1"/>
  <c r="C44" i="32" s="1"/>
  <c r="D44" i="32" s="1"/>
  <c r="E44" i="32" s="1"/>
  <c r="X151" i="4"/>
  <c r="Z151" i="4" s="1"/>
  <c r="X139" i="4"/>
  <c r="Z139" i="4" s="1"/>
  <c r="X16" i="4"/>
  <c r="Z16" i="4" s="1"/>
  <c r="X115" i="4"/>
  <c r="Z115" i="4" s="1"/>
  <c r="X111" i="4"/>
  <c r="Z111" i="4" s="1"/>
  <c r="X97" i="4"/>
  <c r="Z97" i="4" s="1"/>
  <c r="X83" i="4"/>
  <c r="Z83" i="4" s="1"/>
  <c r="X74" i="4"/>
  <c r="Z74" i="4" s="1"/>
  <c r="X70" i="4"/>
  <c r="Z70" i="4" s="1"/>
  <c r="X41" i="4"/>
  <c r="Z41" i="4" s="1"/>
  <c r="M174" i="4"/>
  <c r="X163" i="4"/>
  <c r="Z163" i="4" s="1"/>
  <c r="X176" i="4"/>
  <c r="Z176" i="4" s="1"/>
  <c r="X10" i="4"/>
  <c r="Z10" i="4" s="1"/>
  <c r="X135" i="4"/>
  <c r="Z135" i="4" s="1"/>
  <c r="X126" i="4"/>
  <c r="Z126" i="4" s="1"/>
  <c r="X93" i="4"/>
  <c r="Z93" i="4" s="1"/>
  <c r="X91" i="4"/>
  <c r="Z91" i="4" s="1"/>
  <c r="X85" i="4"/>
  <c r="Z85" i="4" s="1"/>
  <c r="X79" i="4"/>
  <c r="Z79" i="4" s="1"/>
  <c r="X39" i="4"/>
  <c r="Z39" i="4" s="1"/>
  <c r="X37" i="4"/>
  <c r="Z37" i="4" s="1"/>
  <c r="M167" i="4"/>
  <c r="K184" i="4"/>
  <c r="K186" i="4" s="1"/>
  <c r="C19" i="32" s="1"/>
  <c r="D19" i="32" s="1"/>
  <c r="E19" i="32" s="1"/>
  <c r="J184" i="4"/>
  <c r="C215" i="32" s="1"/>
  <c r="D215" i="32" s="1"/>
  <c r="E215" i="32" s="1"/>
  <c r="F184" i="4"/>
  <c r="C140" i="32" s="1"/>
  <c r="D140" i="32" s="1"/>
  <c r="E140" i="32" s="1"/>
  <c r="E141" i="32" s="1"/>
  <c r="E184" i="4"/>
  <c r="C123" i="32" s="1"/>
  <c r="D123" i="32" s="1"/>
  <c r="E123" i="32" s="1"/>
  <c r="X19" i="4"/>
  <c r="Z19" i="4" s="1"/>
  <c r="X113" i="4"/>
  <c r="Z113" i="4" s="1"/>
  <c r="X106" i="4"/>
  <c r="Z106" i="4" s="1"/>
  <c r="X94" i="4"/>
  <c r="Z94" i="4" s="1"/>
  <c r="X81" i="4"/>
  <c r="Z81" i="4" s="1"/>
  <c r="X58" i="4"/>
  <c r="Z58" i="4" s="1"/>
  <c r="X46" i="4"/>
  <c r="Z46" i="4" s="1"/>
  <c r="X107" i="4"/>
  <c r="Z107" i="4" s="1"/>
  <c r="D184" i="4"/>
  <c r="C104" i="32" s="1"/>
  <c r="D104" i="32" s="1"/>
  <c r="E104" i="32" s="1"/>
  <c r="R184" i="4"/>
  <c r="I186" i="4"/>
  <c r="C17" i="32" s="1"/>
  <c r="D17" i="32" s="1"/>
  <c r="E17" i="32" s="1"/>
  <c r="X9" i="4"/>
  <c r="Z9" i="4" s="1"/>
  <c r="X5" i="4"/>
  <c r="Z5" i="4" s="1"/>
  <c r="X133" i="4"/>
  <c r="Z133" i="4" s="1"/>
  <c r="X110" i="4"/>
  <c r="Z110" i="4" s="1"/>
  <c r="X90" i="4"/>
  <c r="Z90" i="4" s="1"/>
  <c r="X78" i="4"/>
  <c r="Z78" i="4" s="1"/>
  <c r="X71" i="4"/>
  <c r="Z71" i="4" s="1"/>
  <c r="X69" i="4"/>
  <c r="Z69" i="4" s="1"/>
  <c r="X65" i="4"/>
  <c r="Z65" i="4" s="1"/>
  <c r="X48" i="4"/>
  <c r="Z48" i="4" s="1"/>
  <c r="X17" i="4"/>
  <c r="Z17" i="4" s="1"/>
  <c r="X130" i="4"/>
  <c r="Z130" i="4" s="1"/>
  <c r="X105" i="4"/>
  <c r="Z105" i="4" s="1"/>
  <c r="X86" i="4"/>
  <c r="Z86" i="4" s="1"/>
  <c r="X57" i="4"/>
  <c r="Z57" i="4" s="1"/>
  <c r="X42" i="4"/>
  <c r="Z42" i="4" s="1"/>
  <c r="X38" i="4"/>
  <c r="Z38" i="4" s="1"/>
  <c r="Q167" i="4"/>
  <c r="M23" i="4"/>
  <c r="C151" i="32" s="1"/>
  <c r="D151" i="32" s="1"/>
  <c r="X14" i="4"/>
  <c r="Z14" i="4" s="1"/>
  <c r="X11" i="4"/>
  <c r="Z11" i="4" s="1"/>
  <c r="X62" i="4"/>
  <c r="Z62" i="4" s="1"/>
  <c r="X32" i="4"/>
  <c r="Z32" i="4" s="1"/>
  <c r="P184" i="4"/>
  <c r="C328" i="32" s="1"/>
  <c r="D328" i="32" s="1"/>
  <c r="E328" i="32" s="1"/>
  <c r="O184" i="4"/>
  <c r="X159" i="4"/>
  <c r="Z159" i="4" s="1"/>
  <c r="X169" i="4"/>
  <c r="Z169" i="4" s="1"/>
  <c r="AN104" i="5"/>
  <c r="AP104" i="5" s="1"/>
  <c r="V156" i="2"/>
  <c r="X53" i="4"/>
  <c r="Z53" i="4" s="1"/>
  <c r="X99" i="4"/>
  <c r="Z99" i="4" s="1"/>
  <c r="P140" i="1"/>
  <c r="C21" i="29" s="1"/>
  <c r="D21" i="29" s="1"/>
  <c r="E21" i="29" s="1"/>
  <c r="H131" i="1"/>
  <c r="C58" i="29" s="1"/>
  <c r="D58" i="29" s="1"/>
  <c r="E58" i="29" s="1"/>
  <c r="V116" i="1"/>
  <c r="C184" i="29" s="1"/>
  <c r="D184" i="29" s="1"/>
  <c r="E184" i="29" s="1"/>
  <c r="AI22" i="1"/>
  <c r="AL22" i="1" s="1"/>
  <c r="V118" i="7"/>
  <c r="C122" i="37" s="1"/>
  <c r="D122" i="37" s="1"/>
  <c r="E122" i="37" s="1"/>
  <c r="AI95" i="1"/>
  <c r="AL95" i="1" s="1"/>
  <c r="AI93" i="1"/>
  <c r="AL93" i="1" s="1"/>
  <c r="AN57" i="8"/>
  <c r="AP57" i="8" s="1"/>
  <c r="AN56" i="8"/>
  <c r="AP56" i="8" s="1"/>
  <c r="AN49" i="8"/>
  <c r="AP49" i="8" s="1"/>
  <c r="AN41" i="8"/>
  <c r="AP41" i="8" s="1"/>
  <c r="AC135" i="7"/>
  <c r="AE135" i="7" s="1"/>
  <c r="I150" i="7"/>
  <c r="C58" i="37" s="1"/>
  <c r="AC47" i="7"/>
  <c r="AE47" i="7" s="1"/>
  <c r="AC102" i="7"/>
  <c r="AE102" i="7" s="1"/>
  <c r="I131" i="25"/>
  <c r="C48" i="38" s="1"/>
  <c r="D48" i="38" s="1"/>
  <c r="E48" i="38" s="1"/>
  <c r="AN131" i="25"/>
  <c r="AP131" i="25" s="1"/>
  <c r="AN141" i="17"/>
  <c r="AP141" i="17" s="1"/>
  <c r="AJ47" i="19"/>
  <c r="AL47" i="19" s="1"/>
  <c r="AC39" i="7"/>
  <c r="AE39" i="7" s="1"/>
  <c r="O142" i="22"/>
  <c r="C152" i="34" s="1"/>
  <c r="D152" i="34" s="1"/>
  <c r="E152" i="34" s="1"/>
  <c r="L144" i="22"/>
  <c r="C19" i="34" s="1"/>
  <c r="D19" i="34" s="1"/>
  <c r="E19" i="34" s="1"/>
  <c r="AN38" i="22"/>
  <c r="AP38" i="22" s="1"/>
  <c r="E196" i="34"/>
  <c r="E204" i="34" s="1"/>
  <c r="D204" i="34"/>
  <c r="X49" i="4"/>
  <c r="Z49" i="4" s="1"/>
  <c r="X43" i="4"/>
  <c r="Z43" i="4" s="1"/>
  <c r="X112" i="4"/>
  <c r="Z112" i="4" s="1"/>
  <c r="X80" i="4"/>
  <c r="Z80" i="4" s="1"/>
  <c r="X64" i="4"/>
  <c r="Z64" i="4" s="1"/>
  <c r="I118" i="7"/>
  <c r="C52" i="37" s="1"/>
  <c r="D52" i="37" s="1"/>
  <c r="E52" i="37" s="1"/>
  <c r="E122" i="24"/>
  <c r="C31" i="36" s="1"/>
  <c r="D31" i="36" s="1"/>
  <c r="E31" i="36" s="1"/>
  <c r="F42" i="24"/>
  <c r="D45" i="36"/>
  <c r="E45" i="36" s="1"/>
  <c r="C52" i="36"/>
  <c r="D144" i="24"/>
  <c r="C14" i="35"/>
  <c r="D12" i="35"/>
  <c r="D101" i="35"/>
  <c r="E94" i="35"/>
  <c r="E101" i="35" s="1"/>
  <c r="I131" i="5"/>
  <c r="C54" i="35" s="1"/>
  <c r="D54" i="35" s="1"/>
  <c r="E54" i="35" s="1"/>
  <c r="I141" i="2"/>
  <c r="C67" i="30" s="1"/>
  <c r="D67" i="30" s="1"/>
  <c r="E67" i="30" s="1"/>
  <c r="V128" i="2"/>
  <c r="V89" i="2"/>
  <c r="X89" i="2" s="1"/>
  <c r="V85" i="2"/>
  <c r="X85" i="2" s="1"/>
  <c r="V63" i="2"/>
  <c r="X63" i="2" s="1"/>
  <c r="V58" i="2"/>
  <c r="X58" i="2" s="1"/>
  <c r="C157" i="30"/>
  <c r="D157" i="30" s="1"/>
  <c r="E157" i="30" s="1"/>
  <c r="C191" i="30"/>
  <c r="D191" i="30" s="1"/>
  <c r="E191" i="30" s="1"/>
  <c r="V49" i="2"/>
  <c r="X49" i="2" s="1"/>
  <c r="V40" i="2"/>
  <c r="X40" i="2" s="1"/>
  <c r="G116" i="19"/>
  <c r="C49" i="33" s="1"/>
  <c r="D49" i="33" s="1"/>
  <c r="E49" i="33" s="1"/>
  <c r="G131" i="19"/>
  <c r="C51" i="33" s="1"/>
  <c r="D51" i="33" s="1"/>
  <c r="E51" i="33" s="1"/>
  <c r="K149" i="17"/>
  <c r="C14" i="31" s="1"/>
  <c r="D14" i="31" s="1"/>
  <c r="E14" i="31" s="1"/>
  <c r="I131" i="17"/>
  <c r="C66" i="31" s="1"/>
  <c r="D66" i="31" s="1"/>
  <c r="E66" i="31" s="1"/>
  <c r="C72" i="29"/>
  <c r="D72" i="29" s="1"/>
  <c r="E72" i="29" s="1"/>
  <c r="E81" i="29" s="1"/>
  <c r="E44" i="36"/>
  <c r="F18" i="24"/>
  <c r="H18" i="24" s="1"/>
  <c r="E18" i="24"/>
  <c r="C55" i="29"/>
  <c r="D55" i="29" s="1"/>
  <c r="E55" i="29" s="1"/>
  <c r="AJ152" i="19"/>
  <c r="D85" i="14" s="1"/>
  <c r="D104" i="14" s="1"/>
  <c r="C33" i="33"/>
  <c r="D33" i="33" s="1"/>
  <c r="E33" i="33" s="1"/>
  <c r="AN152" i="5"/>
  <c r="D87" i="14" s="1"/>
  <c r="D106" i="14" s="1"/>
  <c r="C34" i="35"/>
  <c r="D34" i="35" s="1"/>
  <c r="E34" i="35" s="1"/>
  <c r="I18" i="8"/>
  <c r="C43" i="39" s="1"/>
  <c r="D43" i="39" s="1"/>
  <c r="E43" i="39" s="1"/>
  <c r="I116" i="17"/>
  <c r="C64" i="31" s="1"/>
  <c r="D64" i="31" s="1"/>
  <c r="E64" i="31" s="1"/>
  <c r="V149" i="17"/>
  <c r="C25" i="31" s="1"/>
  <c r="D25" i="31" s="1"/>
  <c r="E25" i="31" s="1"/>
  <c r="C260" i="31"/>
  <c r="D260" i="31" s="1"/>
  <c r="E260" i="31" s="1"/>
  <c r="O116" i="17"/>
  <c r="C103" i="31" s="1"/>
  <c r="L149" i="17"/>
  <c r="C15" i="31" s="1"/>
  <c r="D15" i="31" s="1"/>
  <c r="E15" i="31" s="1"/>
  <c r="C175" i="31"/>
  <c r="AN70" i="17"/>
  <c r="AP70" i="17" s="1"/>
  <c r="Q152" i="7"/>
  <c r="E76" i="38"/>
  <c r="E104" i="38"/>
  <c r="AN131" i="5"/>
  <c r="C109" i="34"/>
  <c r="C237" i="34"/>
  <c r="D230" i="34"/>
  <c r="P144" i="22"/>
  <c r="C25" i="34" s="1"/>
  <c r="D25" i="34" s="1"/>
  <c r="E25" i="34" s="1"/>
  <c r="K144" i="22"/>
  <c r="C18" i="34" s="1"/>
  <c r="D18" i="34" s="1"/>
  <c r="E18" i="34" s="1"/>
  <c r="I116" i="22"/>
  <c r="C54" i="34" s="1"/>
  <c r="D54" i="34" s="1"/>
  <c r="E54" i="34" s="1"/>
  <c r="D152" i="7"/>
  <c r="C7" i="37" s="1"/>
  <c r="C8" i="37" s="1"/>
  <c r="H116" i="1"/>
  <c r="C56" i="29" s="1"/>
  <c r="D56" i="29" s="1"/>
  <c r="E56" i="29" s="1"/>
  <c r="AI121" i="1"/>
  <c r="AL121" i="1" s="1"/>
  <c r="AI49" i="1"/>
  <c r="AL49" i="1" s="1"/>
  <c r="AI47" i="1"/>
  <c r="AL47" i="1" s="1"/>
  <c r="C148" i="29"/>
  <c r="D148" i="29" s="1"/>
  <c r="E148" i="29" s="1"/>
  <c r="AN125" i="8"/>
  <c r="AP125" i="8" s="1"/>
  <c r="AN84" i="8"/>
  <c r="AP84" i="8" s="1"/>
  <c r="AN39" i="8"/>
  <c r="AP39" i="8" s="1"/>
  <c r="AN27" i="8"/>
  <c r="AP27" i="8" s="1"/>
  <c r="AN102" i="8"/>
  <c r="AP102" i="8" s="1"/>
  <c r="AN100" i="8"/>
  <c r="AP100" i="8" s="1"/>
  <c r="AN101" i="8"/>
  <c r="AP101" i="8" s="1"/>
  <c r="AN47" i="8"/>
  <c r="AP47" i="8" s="1"/>
  <c r="AN33" i="8"/>
  <c r="AP33" i="8" s="1"/>
  <c r="AN94" i="8"/>
  <c r="AP94" i="8" s="1"/>
  <c r="AN44" i="8"/>
  <c r="AP44" i="8" s="1"/>
  <c r="AN106" i="8"/>
  <c r="AP106" i="8" s="1"/>
  <c r="I133" i="8"/>
  <c r="C46" i="39" s="1"/>
  <c r="D46" i="39" s="1"/>
  <c r="E46" i="39" s="1"/>
  <c r="AN36" i="8"/>
  <c r="AP36" i="8" s="1"/>
  <c r="AN29" i="8"/>
  <c r="AP29" i="8" s="1"/>
  <c r="AN28" i="8"/>
  <c r="AP28" i="8" s="1"/>
  <c r="AN93" i="8"/>
  <c r="AP93" i="8" s="1"/>
  <c r="D147" i="8"/>
  <c r="C7" i="39" s="1"/>
  <c r="D7" i="39" s="1"/>
  <c r="E85" i="41"/>
  <c r="O126" i="2"/>
  <c r="C122" i="30" s="1"/>
  <c r="C260" i="30"/>
  <c r="D260" i="30" s="1"/>
  <c r="E260" i="30" s="1"/>
  <c r="E268" i="30" s="1"/>
  <c r="C227" i="30"/>
  <c r="D227" i="30" s="1"/>
  <c r="E227" i="30" s="1"/>
  <c r="E235" i="30" s="1"/>
  <c r="C8" i="30"/>
  <c r="D8" i="30" s="1"/>
  <c r="E8" i="30" s="1"/>
  <c r="C103" i="30"/>
  <c r="D103" i="30" s="1"/>
  <c r="E103" i="30" s="1"/>
  <c r="V86" i="2"/>
  <c r="X86" i="2" s="1"/>
  <c r="C209" i="30"/>
  <c r="D209" i="30" s="1"/>
  <c r="E209" i="30" s="1"/>
  <c r="E217" i="30" s="1"/>
  <c r="C244" i="30"/>
  <c r="D244" i="30" s="1"/>
  <c r="E244" i="30" s="1"/>
  <c r="D140" i="1"/>
  <c r="C220" i="29"/>
  <c r="D220" i="29" s="1"/>
  <c r="E220" i="29" s="1"/>
  <c r="E228" i="29" s="1"/>
  <c r="Q140" i="1"/>
  <c r="C22" i="29" s="1"/>
  <c r="D22" i="29" s="1"/>
  <c r="E22" i="29" s="1"/>
  <c r="G140" i="1"/>
  <c r="I156" i="2"/>
  <c r="C74" i="30" s="1"/>
  <c r="D74" i="30" s="1"/>
  <c r="E74" i="30" s="1"/>
  <c r="O150" i="7"/>
  <c r="C86" i="37" s="1"/>
  <c r="C101" i="37"/>
  <c r="D100" i="37"/>
  <c r="J152" i="7"/>
  <c r="C13" i="37" s="1"/>
  <c r="C15" i="37" s="1"/>
  <c r="AN114" i="8"/>
  <c r="AP114" i="8" s="1"/>
  <c r="I118" i="8"/>
  <c r="C44" i="39" s="1"/>
  <c r="D44" i="39" s="1"/>
  <c r="E44" i="39" s="1"/>
  <c r="O147" i="17"/>
  <c r="C109" i="31" s="1"/>
  <c r="D109" i="31" s="1"/>
  <c r="E109" i="31" s="1"/>
  <c r="F118" i="13"/>
  <c r="AN142" i="8"/>
  <c r="AP142" i="8" s="1"/>
  <c r="U145" i="8"/>
  <c r="C120" i="39" s="1"/>
  <c r="D120" i="39" s="1"/>
  <c r="E164" i="38"/>
  <c r="E165" i="38" s="1"/>
  <c r="D165" i="38"/>
  <c r="U144" i="25"/>
  <c r="V150" i="7"/>
  <c r="C220" i="34"/>
  <c r="C213" i="31"/>
  <c r="D213" i="31" s="1"/>
  <c r="E213" i="31" s="1"/>
  <c r="C64" i="39"/>
  <c r="D64" i="39" s="1"/>
  <c r="D65" i="39" s="1"/>
  <c r="G135" i="13"/>
  <c r="G137" i="13" s="1"/>
  <c r="G138" i="13" s="1"/>
  <c r="G140" i="13" s="1"/>
  <c r="G131" i="13"/>
  <c r="G133" i="13" s="1"/>
  <c r="F111" i="13"/>
  <c r="G111" i="13" s="1"/>
  <c r="G112" i="13" s="1"/>
  <c r="H119" i="13" s="1"/>
  <c r="E112" i="13"/>
  <c r="F112" i="13" s="1"/>
  <c r="D92" i="14"/>
  <c r="D111" i="14" s="1"/>
  <c r="D125" i="13"/>
  <c r="D127" i="13" s="1"/>
  <c r="D128" i="13" s="1"/>
  <c r="D130" i="13" s="1"/>
  <c r="C56" i="40" s="1"/>
  <c r="AC141" i="7"/>
  <c r="AE141" i="7" s="1"/>
  <c r="D146" i="27"/>
  <c r="C8" i="41" s="1"/>
  <c r="AN136" i="8"/>
  <c r="AP136" i="8" s="1"/>
  <c r="I142" i="5"/>
  <c r="C58" i="35" s="1"/>
  <c r="G142" i="19"/>
  <c r="W142" i="19"/>
  <c r="C139" i="33" s="1"/>
  <c r="D134" i="39"/>
  <c r="E134" i="39" s="1"/>
  <c r="E135" i="39" s="1"/>
  <c r="AN128" i="8"/>
  <c r="AP128" i="8" s="1"/>
  <c r="AN9" i="8"/>
  <c r="U133" i="8"/>
  <c r="C116" i="39" s="1"/>
  <c r="D116" i="39" s="1"/>
  <c r="E116" i="39" s="1"/>
  <c r="AN22" i="8"/>
  <c r="AP22" i="8" s="1"/>
  <c r="D158" i="2"/>
  <c r="C7" i="30" s="1"/>
  <c r="D7" i="30" s="1"/>
  <c r="R144" i="19"/>
  <c r="C154" i="33"/>
  <c r="H144" i="27"/>
  <c r="E78" i="39"/>
  <c r="AN137" i="8"/>
  <c r="AP137" i="8" s="1"/>
  <c r="AN142" i="5"/>
  <c r="Q149" i="4"/>
  <c r="Q184" i="4" s="1"/>
  <c r="C273" i="32" s="1"/>
  <c r="D273" i="32" s="1"/>
  <c r="E273" i="32" s="1"/>
  <c r="N184" i="4"/>
  <c r="C173" i="30"/>
  <c r="D173" i="30" s="1"/>
  <c r="E173" i="30" s="1"/>
  <c r="AI138" i="1"/>
  <c r="AL138" i="1" s="1"/>
  <c r="H138" i="1"/>
  <c r="C54" i="41"/>
  <c r="D54" i="41" s="1"/>
  <c r="E54" i="41" s="1"/>
  <c r="E62" i="41" s="1"/>
  <c r="I116" i="25"/>
  <c r="C46" i="38" s="1"/>
  <c r="D46" i="38" s="1"/>
  <c r="E46" i="38" s="1"/>
  <c r="AN116" i="25"/>
  <c r="AP116" i="25" s="1"/>
  <c r="C293" i="31"/>
  <c r="D259" i="31"/>
  <c r="E259" i="31" s="1"/>
  <c r="D206" i="31"/>
  <c r="E206" i="31" s="1"/>
  <c r="D154" i="31"/>
  <c r="E154" i="31" s="1"/>
  <c r="E180" i="31"/>
  <c r="E209" i="31"/>
  <c r="E262" i="31"/>
  <c r="E201" i="31"/>
  <c r="E293" i="31"/>
  <c r="D201" i="31"/>
  <c r="B41" i="31"/>
  <c r="D293" i="31"/>
  <c r="C201" i="31"/>
  <c r="E97" i="31"/>
  <c r="C136" i="31"/>
  <c r="E148" i="31"/>
  <c r="E149" i="31" s="1"/>
  <c r="D149" i="31"/>
  <c r="E249" i="31"/>
  <c r="E301" i="31"/>
  <c r="E306" i="31" s="1"/>
  <c r="D306" i="31"/>
  <c r="D174" i="31"/>
  <c r="D223" i="31"/>
  <c r="C306" i="31"/>
  <c r="D122" i="31"/>
  <c r="E122" i="31" s="1"/>
  <c r="E123" i="31" s="1"/>
  <c r="C149" i="31"/>
  <c r="E136" i="31"/>
  <c r="D97" i="31"/>
  <c r="D190" i="30"/>
  <c r="D102" i="30"/>
  <c r="E102" i="30" s="1"/>
  <c r="B33" i="30"/>
  <c r="E138" i="30"/>
  <c r="E147" i="30" s="1"/>
  <c r="D147" i="30"/>
  <c r="E243" i="30"/>
  <c r="C147" i="30"/>
  <c r="D156" i="30"/>
  <c r="E156" i="30" s="1"/>
  <c r="C263" i="29"/>
  <c r="D255" i="29"/>
  <c r="E255" i="29" s="1"/>
  <c r="E263" i="29" s="1"/>
  <c r="D204" i="29"/>
  <c r="E204" i="29" s="1"/>
  <c r="E211" i="29" s="1"/>
  <c r="B26" i="29"/>
  <c r="C137" i="29"/>
  <c r="D137" i="29" s="1"/>
  <c r="E137" i="29" s="1"/>
  <c r="B43" i="29"/>
  <c r="D191" i="29"/>
  <c r="E191" i="29" s="1"/>
  <c r="Q142" i="19"/>
  <c r="C111" i="33" s="1"/>
  <c r="D111" i="33" s="1"/>
  <c r="E111" i="33" s="1"/>
  <c r="AJ131" i="19"/>
  <c r="W116" i="19"/>
  <c r="C133" i="33" s="1"/>
  <c r="D133" i="33" s="1"/>
  <c r="E133" i="33" s="1"/>
  <c r="AJ103" i="19"/>
  <c r="AL103" i="19" s="1"/>
  <c r="AJ44" i="19"/>
  <c r="AL44" i="19" s="1"/>
  <c r="AJ56" i="19"/>
  <c r="AL56" i="19" s="1"/>
  <c r="D147" i="33"/>
  <c r="E147" i="33" s="1"/>
  <c r="L144" i="19"/>
  <c r="D144" i="19"/>
  <c r="C186" i="34"/>
  <c r="C80" i="34"/>
  <c r="D79" i="34"/>
  <c r="E79" i="34" s="1"/>
  <c r="E80" i="34" s="1"/>
  <c r="AN142" i="22"/>
  <c r="I142" i="22"/>
  <c r="C62" i="34" s="1"/>
  <c r="D62" i="34" s="1"/>
  <c r="D144" i="22"/>
  <c r="C8" i="34" s="1"/>
  <c r="D8" i="34" s="1"/>
  <c r="C138" i="37"/>
  <c r="D138" i="37" s="1"/>
  <c r="E138" i="37" s="1"/>
  <c r="C124" i="37"/>
  <c r="P152" i="7"/>
  <c r="C20" i="37" s="1"/>
  <c r="C21" i="37" s="1"/>
  <c r="AC126" i="7"/>
  <c r="C136" i="37"/>
  <c r="D149" i="17"/>
  <c r="C7" i="31" s="1"/>
  <c r="C9" i="31" s="1"/>
  <c r="D66" i="35"/>
  <c r="D73" i="35" s="1"/>
  <c r="C73" i="35"/>
  <c r="AN116" i="5"/>
  <c r="C69" i="33"/>
  <c r="D69" i="33" s="1"/>
  <c r="E69" i="33" s="1"/>
  <c r="I116" i="5"/>
  <c r="C52" i="35" s="1"/>
  <c r="D52" i="35" s="1"/>
  <c r="E52" i="35" s="1"/>
  <c r="D176" i="29"/>
  <c r="E174" i="29"/>
  <c r="D81" i="29"/>
  <c r="E147" i="29"/>
  <c r="D97" i="29"/>
  <c r="E88" i="29"/>
  <c r="E97" i="29" s="1"/>
  <c r="E236" i="29"/>
  <c r="E245" i="29" s="1"/>
  <c r="D245" i="29"/>
  <c r="C278" i="29"/>
  <c r="D125" i="29"/>
  <c r="E125" i="29" s="1"/>
  <c r="C97" i="29"/>
  <c r="D278" i="29"/>
  <c r="C245" i="29"/>
  <c r="G121" i="27"/>
  <c r="E270" i="29"/>
  <c r="E278" i="29" s="1"/>
  <c r="C55" i="33"/>
  <c r="D55" i="33" s="1"/>
  <c r="E55" i="33" s="1"/>
  <c r="D63" i="33"/>
  <c r="E63" i="33" s="1"/>
  <c r="C86" i="30"/>
  <c r="D86" i="30" s="1"/>
  <c r="D94" i="30" s="1"/>
  <c r="C92" i="39"/>
  <c r="D92" i="39" s="1"/>
  <c r="E92" i="39" s="1"/>
  <c r="AN143" i="8"/>
  <c r="AP143" i="8" s="1"/>
  <c r="J147" i="8"/>
  <c r="C13" i="39" s="1"/>
  <c r="C14" i="39" s="1"/>
  <c r="E100" i="39"/>
  <c r="E107" i="39" s="1"/>
  <c r="D107" i="39"/>
  <c r="C107" i="39"/>
  <c r="D52" i="38"/>
  <c r="E52" i="38" s="1"/>
  <c r="AN144" i="25"/>
  <c r="AP144" i="25" s="1"/>
  <c r="D146" i="25"/>
  <c r="C8" i="38" s="1"/>
  <c r="D8" i="38" s="1"/>
  <c r="D144" i="5"/>
  <c r="C7" i="35" s="1"/>
  <c r="C8" i="35" s="1"/>
  <c r="D70" i="41"/>
  <c r="C78" i="41"/>
  <c r="E146" i="27"/>
  <c r="C9" i="41" s="1"/>
  <c r="D9" i="41" s="1"/>
  <c r="E9" i="41" s="1"/>
  <c r="H80" i="27"/>
  <c r="K80" i="27" s="1"/>
  <c r="E149" i="17"/>
  <c r="D136" i="31"/>
  <c r="AN74" i="17"/>
  <c r="AP74" i="17" s="1"/>
  <c r="C72" i="37"/>
  <c r="E66" i="37"/>
  <c r="C142" i="39"/>
  <c r="C114" i="39"/>
  <c r="E120" i="39"/>
  <c r="E148" i="39"/>
  <c r="I147" i="17"/>
  <c r="C83" i="31"/>
  <c r="D83" i="31" s="1"/>
  <c r="E83" i="31" s="1"/>
  <c r="E84" i="31" s="1"/>
  <c r="X96" i="4"/>
  <c r="Z96" i="4" s="1"/>
  <c r="C196" i="32"/>
  <c r="C444" i="32"/>
  <c r="D444" i="32" s="1"/>
  <c r="E444" i="32" s="1"/>
  <c r="C425" i="32"/>
  <c r="D425" i="32" s="1"/>
  <c r="E425" i="32" s="1"/>
  <c r="C235" i="32"/>
  <c r="D235" i="32" s="1"/>
  <c r="E235" i="32" s="1"/>
  <c r="E196" i="32"/>
  <c r="D377" i="32"/>
  <c r="X21" i="4"/>
  <c r="Z21" i="4" s="1"/>
  <c r="X131" i="4"/>
  <c r="Z131" i="4" s="1"/>
  <c r="M136" i="4"/>
  <c r="X116" i="4"/>
  <c r="Z116" i="4" s="1"/>
  <c r="X101" i="4"/>
  <c r="Z101" i="4" s="1"/>
  <c r="X31" i="4"/>
  <c r="Z31" i="4" s="1"/>
  <c r="Q122" i="4"/>
  <c r="C266" i="32" s="1"/>
  <c r="D266" i="32" s="1"/>
  <c r="E266" i="32" s="1"/>
  <c r="E207" i="32"/>
  <c r="D246" i="32"/>
  <c r="C255" i="32"/>
  <c r="E357" i="32"/>
  <c r="C406" i="32"/>
  <c r="D397" i="32"/>
  <c r="D416" i="32"/>
  <c r="C341" i="32"/>
  <c r="D341" i="32" s="1"/>
  <c r="E341" i="32" s="1"/>
  <c r="D97" i="32"/>
  <c r="E97" i="32" s="1"/>
  <c r="D226" i="32"/>
  <c r="E282" i="32"/>
  <c r="D302" i="32"/>
  <c r="D320" i="32"/>
  <c r="X22" i="4"/>
  <c r="Z22" i="4" s="1"/>
  <c r="G23" i="4"/>
  <c r="C76" i="32" s="1"/>
  <c r="X118" i="4"/>
  <c r="Z118" i="4" s="1"/>
  <c r="X102" i="4"/>
  <c r="Z102" i="4" s="1"/>
  <c r="D265" i="32"/>
  <c r="E436" i="32"/>
  <c r="M122" i="4"/>
  <c r="C152" i="32" s="1"/>
  <c r="D152" i="32" s="1"/>
  <c r="E152" i="32" s="1"/>
  <c r="X30" i="4"/>
  <c r="Z30" i="4" s="1"/>
  <c r="D196" i="32"/>
  <c r="X51" i="4"/>
  <c r="Z51" i="4" s="1"/>
  <c r="X35" i="4"/>
  <c r="Z35" i="4" s="1"/>
  <c r="X29" i="4"/>
  <c r="Z29" i="4" s="1"/>
  <c r="G122" i="4"/>
  <c r="C77" i="32" s="1"/>
  <c r="D77" i="32" s="1"/>
  <c r="E77" i="32" s="1"/>
  <c r="W122" i="4"/>
  <c r="C339" i="32" s="1"/>
  <c r="D339" i="32" s="1"/>
  <c r="E339" i="32" s="1"/>
  <c r="W23" i="4"/>
  <c r="C338" i="32" s="1"/>
  <c r="X84" i="4"/>
  <c r="Z84" i="4" s="1"/>
  <c r="X68" i="4"/>
  <c r="Z68" i="4" s="1"/>
  <c r="X52" i="4"/>
  <c r="Z52" i="4" s="1"/>
  <c r="X36" i="4"/>
  <c r="Z36" i="4" s="1"/>
  <c r="X33" i="4"/>
  <c r="Z33" i="4" s="1"/>
  <c r="X20" i="4"/>
  <c r="Z20" i="4" s="1"/>
  <c r="X6" i="4"/>
  <c r="Z6" i="4" s="1"/>
  <c r="X117" i="4"/>
  <c r="Z117" i="4" s="1"/>
  <c r="X100" i="4"/>
  <c r="Q136" i="4"/>
  <c r="X8" i="4"/>
  <c r="Z8" i="4" s="1"/>
  <c r="X121" i="4"/>
  <c r="Z121" i="4" s="1"/>
  <c r="X104" i="4"/>
  <c r="Z104" i="4" s="1"/>
  <c r="X88" i="4"/>
  <c r="Z88" i="4" s="1"/>
  <c r="X72" i="4"/>
  <c r="Z72" i="4" s="1"/>
  <c r="X56" i="4"/>
  <c r="Z56" i="4" s="1"/>
  <c r="X40" i="4"/>
  <c r="Z40" i="4" s="1"/>
  <c r="X12" i="4"/>
  <c r="Z12" i="4" s="1"/>
  <c r="X128" i="4"/>
  <c r="Z128" i="4" s="1"/>
  <c r="G136" i="4"/>
  <c r="X109" i="4"/>
  <c r="Z109" i="4" s="1"/>
  <c r="X92" i="4"/>
  <c r="Z92" i="4" s="1"/>
  <c r="X76" i="4"/>
  <c r="Z76" i="4" s="1"/>
  <c r="X60" i="4"/>
  <c r="Z60" i="4" s="1"/>
  <c r="X44" i="4"/>
  <c r="Z44" i="4" s="1"/>
  <c r="X27" i="4"/>
  <c r="Z27" i="4" s="1"/>
  <c r="C66" i="38"/>
  <c r="E153" i="33"/>
  <c r="AJ139" i="19"/>
  <c r="AL139" i="19" s="1"/>
  <c r="C125" i="33"/>
  <c r="D17" i="34"/>
  <c r="O116" i="22"/>
  <c r="E115" i="32"/>
  <c r="E170" i="32"/>
  <c r="E178" i="32" s="1"/>
  <c r="I126" i="2"/>
  <c r="D17" i="30"/>
  <c r="AC133" i="7" l="1"/>
  <c r="AE126" i="7"/>
  <c r="E252" i="30"/>
  <c r="F122" i="24"/>
  <c r="H42" i="24"/>
  <c r="D68" i="14"/>
  <c r="F87" i="14" s="1"/>
  <c r="F106" i="14" s="1"/>
  <c r="AP142" i="5"/>
  <c r="M184" i="4"/>
  <c r="C158" i="32" s="1"/>
  <c r="D158" i="32" s="1"/>
  <c r="E158" i="32" s="1"/>
  <c r="AJ142" i="19"/>
  <c r="AL142" i="19" s="1"/>
  <c r="V141" i="2"/>
  <c r="X128" i="2"/>
  <c r="C80" i="35"/>
  <c r="AN17" i="25"/>
  <c r="AP5" i="25"/>
  <c r="AH151" i="5"/>
  <c r="AH153" i="5" s="1"/>
  <c r="D115" i="35"/>
  <c r="AB100" i="4"/>
  <c r="Z100" i="4"/>
  <c r="D178" i="32"/>
  <c r="W184" i="4"/>
  <c r="C346" i="32" s="1"/>
  <c r="D346" i="32" s="1"/>
  <c r="E346" i="32" s="1"/>
  <c r="C178" i="32"/>
  <c r="C329" i="32"/>
  <c r="L186" i="4"/>
  <c r="C20" i="32" s="1"/>
  <c r="D20" i="32" s="1"/>
  <c r="E20" i="32" s="1"/>
  <c r="D141" i="32"/>
  <c r="C141" i="32"/>
  <c r="P186" i="4"/>
  <c r="C30" i="32" s="1"/>
  <c r="D30" i="32" s="1"/>
  <c r="E30" i="32" s="1"/>
  <c r="J186" i="4"/>
  <c r="C18" i="32" s="1"/>
  <c r="D18" i="32" s="1"/>
  <c r="E18" i="32" s="1"/>
  <c r="C41" i="29"/>
  <c r="D41" i="29" s="1"/>
  <c r="E41" i="29" s="1"/>
  <c r="N140" i="1"/>
  <c r="E156" i="29"/>
  <c r="E16" i="29"/>
  <c r="D107" i="29"/>
  <c r="C116" i="29"/>
  <c r="D16" i="29"/>
  <c r="C176" i="29"/>
  <c r="E176" i="29"/>
  <c r="C16" i="29"/>
  <c r="AI17" i="1"/>
  <c r="AL17" i="1" s="1"/>
  <c r="C81" i="29"/>
  <c r="E181" i="30"/>
  <c r="E165" i="30"/>
  <c r="V20" i="2"/>
  <c r="X20" i="2" s="1"/>
  <c r="C19" i="30"/>
  <c r="C235" i="30"/>
  <c r="D235" i="30"/>
  <c r="C32" i="30"/>
  <c r="C44" i="30"/>
  <c r="D44" i="30" s="1"/>
  <c r="E44" i="30" s="1"/>
  <c r="X141" i="2"/>
  <c r="D63" i="14"/>
  <c r="F82" i="14" s="1"/>
  <c r="F101" i="14" s="1"/>
  <c r="X156" i="2"/>
  <c r="C162" i="31"/>
  <c r="C188" i="31"/>
  <c r="AA149" i="17"/>
  <c r="D188" i="31"/>
  <c r="C40" i="31"/>
  <c r="U149" i="17"/>
  <c r="AM149" i="17"/>
  <c r="D254" i="31"/>
  <c r="E188" i="31"/>
  <c r="C254" i="31"/>
  <c r="C241" i="31"/>
  <c r="D241" i="31"/>
  <c r="D91" i="33"/>
  <c r="E91" i="33" s="1"/>
  <c r="E98" i="33" s="1"/>
  <c r="C45" i="41"/>
  <c r="D45" i="41" s="1"/>
  <c r="E45" i="41" s="1"/>
  <c r="K144" i="27"/>
  <c r="G146" i="27"/>
  <c r="I146" i="27" s="1"/>
  <c r="C20" i="41"/>
  <c r="D20" i="41" s="1"/>
  <c r="E20" i="41" s="1"/>
  <c r="K17" i="27"/>
  <c r="T152" i="8"/>
  <c r="C21" i="39"/>
  <c r="C79" i="39"/>
  <c r="D79" i="39"/>
  <c r="E79" i="39"/>
  <c r="D20" i="39"/>
  <c r="E20" i="39" s="1"/>
  <c r="E21" i="39" s="1"/>
  <c r="O147" i="8"/>
  <c r="E93" i="39"/>
  <c r="AN18" i="8"/>
  <c r="AP18" i="8" s="1"/>
  <c r="AP9" i="8"/>
  <c r="C95" i="38"/>
  <c r="E88" i="38"/>
  <c r="E95" i="38" s="1"/>
  <c r="C23" i="38"/>
  <c r="C137" i="38"/>
  <c r="D136" i="38"/>
  <c r="C28" i="37"/>
  <c r="C29" i="37" s="1"/>
  <c r="C150" i="37"/>
  <c r="D150" i="37" s="1"/>
  <c r="E150" i="37" s="1"/>
  <c r="E157" i="37" s="1"/>
  <c r="C87" i="37"/>
  <c r="D170" i="37"/>
  <c r="AB152" i="7"/>
  <c r="C184" i="37"/>
  <c r="C185" i="37" s="1"/>
  <c r="AE17" i="7"/>
  <c r="C36" i="37"/>
  <c r="D36" i="37" s="1"/>
  <c r="E36" i="37" s="1"/>
  <c r="AC159" i="7"/>
  <c r="D176" i="37"/>
  <c r="E176" i="37" s="1"/>
  <c r="E184" i="37" s="1"/>
  <c r="E185" i="37" s="1"/>
  <c r="D28" i="37"/>
  <c r="E26" i="37"/>
  <c r="E28" i="37" s="1"/>
  <c r="C16" i="36"/>
  <c r="D16" i="36" s="1"/>
  <c r="H122" i="24"/>
  <c r="H137" i="24"/>
  <c r="C18" i="36"/>
  <c r="D18" i="36" s="1"/>
  <c r="E18" i="36" s="1"/>
  <c r="H142" i="24"/>
  <c r="C22" i="36"/>
  <c r="D22" i="36" s="1"/>
  <c r="E22" i="36" s="1"/>
  <c r="D69" i="14"/>
  <c r="F88" i="14" s="1"/>
  <c r="F107" i="14" s="1"/>
  <c r="C122" i="35"/>
  <c r="C129" i="35" s="1"/>
  <c r="C150" i="35"/>
  <c r="AA144" i="5"/>
  <c r="D26" i="35"/>
  <c r="E25" i="35"/>
  <c r="E26" i="35" s="1"/>
  <c r="C27" i="35"/>
  <c r="E19" i="35"/>
  <c r="E20" i="35" s="1"/>
  <c r="D20" i="35"/>
  <c r="D80" i="35"/>
  <c r="C87" i="35"/>
  <c r="AB148" i="22"/>
  <c r="AN17" i="22"/>
  <c r="E99" i="34"/>
  <c r="D99" i="34"/>
  <c r="C135" i="34"/>
  <c r="D135" i="34"/>
  <c r="AP131" i="22"/>
  <c r="C38" i="34"/>
  <c r="D38" i="34" s="1"/>
  <c r="E38" i="34" s="1"/>
  <c r="K144" i="19"/>
  <c r="C13" i="33" s="1"/>
  <c r="C14" i="33" s="1"/>
  <c r="D77" i="33"/>
  <c r="C84" i="33"/>
  <c r="C124" i="32"/>
  <c r="D186" i="4"/>
  <c r="C9" i="32" s="1"/>
  <c r="D9" i="32" s="1"/>
  <c r="E9" i="32" s="1"/>
  <c r="X182" i="4"/>
  <c r="Z182" i="4" s="1"/>
  <c r="D124" i="32"/>
  <c r="F186" i="4"/>
  <c r="C11" i="32" s="1"/>
  <c r="D11" i="32" s="1"/>
  <c r="E11" i="32" s="1"/>
  <c r="T186" i="4"/>
  <c r="C42" i="32" s="1"/>
  <c r="D42" i="32" s="1"/>
  <c r="E42" i="32" s="1"/>
  <c r="C106" i="32"/>
  <c r="E124" i="32"/>
  <c r="H186" i="4"/>
  <c r="C16" i="32" s="1"/>
  <c r="D21" i="31"/>
  <c r="C280" i="31"/>
  <c r="AN17" i="17"/>
  <c r="AP17" i="17" s="1"/>
  <c r="E29" i="31"/>
  <c r="C165" i="30"/>
  <c r="C41" i="30"/>
  <c r="D41" i="30" s="1"/>
  <c r="E41" i="30" s="1"/>
  <c r="C15" i="38"/>
  <c r="E109" i="38"/>
  <c r="C81" i="38"/>
  <c r="D74" i="38"/>
  <c r="D109" i="38"/>
  <c r="O146" i="25"/>
  <c r="E22" i="38"/>
  <c r="E23" i="38" s="1"/>
  <c r="D23" i="38"/>
  <c r="C37" i="35"/>
  <c r="D37" i="35" s="1"/>
  <c r="E37" i="35" s="1"/>
  <c r="AP131" i="5"/>
  <c r="C35" i="35"/>
  <c r="D35" i="35" s="1"/>
  <c r="AP116" i="5"/>
  <c r="X149" i="4"/>
  <c r="Z149" i="4" s="1"/>
  <c r="E106" i="32"/>
  <c r="C36" i="33"/>
  <c r="D36" i="33" s="1"/>
  <c r="E36" i="33" s="1"/>
  <c r="AL131" i="19"/>
  <c r="D67" i="14"/>
  <c r="F86" i="14" s="1"/>
  <c r="F105" i="14" s="1"/>
  <c r="AP142" i="22"/>
  <c r="U144" i="22"/>
  <c r="C27" i="34" s="1"/>
  <c r="D27" i="34" s="1"/>
  <c r="E27" i="34" s="1"/>
  <c r="C34" i="31"/>
  <c r="E254" i="31"/>
  <c r="AG149" i="17"/>
  <c r="C21" i="31"/>
  <c r="D62" i="14"/>
  <c r="F81" i="14" s="1"/>
  <c r="F100" i="14" s="1"/>
  <c r="C156" i="29"/>
  <c r="D156" i="29"/>
  <c r="AI145" i="1"/>
  <c r="C44" i="40"/>
  <c r="D44" i="40" s="1"/>
  <c r="E44" i="40" s="1"/>
  <c r="AN131" i="17"/>
  <c r="AP131" i="17" s="1"/>
  <c r="C267" i="31"/>
  <c r="D93" i="41"/>
  <c r="H153" i="27"/>
  <c r="E93" i="41"/>
  <c r="H121" i="27"/>
  <c r="K121" i="27" s="1"/>
  <c r="C23" i="41"/>
  <c r="D23" i="41" s="1"/>
  <c r="E23" i="41" s="1"/>
  <c r="C28" i="41"/>
  <c r="D28" i="41" s="1"/>
  <c r="E28" i="41" s="1"/>
  <c r="C216" i="32"/>
  <c r="E216" i="32"/>
  <c r="D216" i="32"/>
  <c r="G184" i="4"/>
  <c r="C85" i="32" s="1"/>
  <c r="D85" i="32" s="1"/>
  <c r="E85" i="32" s="1"/>
  <c r="S186" i="4"/>
  <c r="C40" i="32" s="1"/>
  <c r="D40" i="32" s="1"/>
  <c r="E40" i="32" s="1"/>
  <c r="C386" i="32"/>
  <c r="C365" i="32"/>
  <c r="R186" i="4"/>
  <c r="C39" i="32" s="1"/>
  <c r="C310" i="32"/>
  <c r="O186" i="4"/>
  <c r="C29" i="32" s="1"/>
  <c r="D29" i="32" s="1"/>
  <c r="E29" i="32" s="1"/>
  <c r="E186" i="4"/>
  <c r="C10" i="32" s="1"/>
  <c r="D10" i="32" s="1"/>
  <c r="E10" i="32" s="1"/>
  <c r="X157" i="4"/>
  <c r="Z157" i="4" s="1"/>
  <c r="X136" i="4"/>
  <c r="Z136" i="4" s="1"/>
  <c r="X167" i="4"/>
  <c r="Z167" i="4" s="1"/>
  <c r="X122" i="4"/>
  <c r="X174" i="4"/>
  <c r="Z174" i="4" s="1"/>
  <c r="AN145" i="8"/>
  <c r="AP145" i="8" s="1"/>
  <c r="D71" i="14"/>
  <c r="F90" i="14" s="1"/>
  <c r="C33" i="38"/>
  <c r="D33" i="38" s="1"/>
  <c r="E33" i="38" s="1"/>
  <c r="C48" i="30"/>
  <c r="D48" i="30" s="1"/>
  <c r="E48" i="30" s="1"/>
  <c r="C59" i="32"/>
  <c r="D59" i="32" s="1"/>
  <c r="E59" i="32" s="1"/>
  <c r="O152" i="7"/>
  <c r="V140" i="1"/>
  <c r="C192" i="29"/>
  <c r="AC150" i="7"/>
  <c r="AE150" i="7" s="1"/>
  <c r="V152" i="7"/>
  <c r="AC118" i="7"/>
  <c r="AE118" i="7" s="1"/>
  <c r="AI131" i="1"/>
  <c r="AI116" i="1"/>
  <c r="C25" i="29"/>
  <c r="C228" i="29"/>
  <c r="AN133" i="8"/>
  <c r="AP133" i="8" s="1"/>
  <c r="AN150" i="25"/>
  <c r="C70" i="33"/>
  <c r="AN147" i="17"/>
  <c r="AP147" i="17" s="1"/>
  <c r="C41" i="35"/>
  <c r="D41" i="35" s="1"/>
  <c r="E41" i="35" s="1"/>
  <c r="D154" i="33"/>
  <c r="C20" i="34"/>
  <c r="I152" i="7"/>
  <c r="E52" i="36"/>
  <c r="D52" i="36"/>
  <c r="F148" i="24"/>
  <c r="F151" i="24" s="1"/>
  <c r="D49" i="14" s="1"/>
  <c r="D14" i="35"/>
  <c r="E12" i="35"/>
  <c r="E14" i="35" s="1"/>
  <c r="I158" i="2"/>
  <c r="O158" i="2"/>
  <c r="C217" i="30"/>
  <c r="V126" i="2"/>
  <c r="D268" i="30"/>
  <c r="C268" i="30"/>
  <c r="C181" i="30"/>
  <c r="C199" i="30"/>
  <c r="D199" i="30"/>
  <c r="E112" i="30"/>
  <c r="E56" i="33"/>
  <c r="G144" i="19"/>
  <c r="C7" i="33" s="1"/>
  <c r="C8" i="33" s="1"/>
  <c r="I149" i="17"/>
  <c r="F144" i="24"/>
  <c r="C30" i="36"/>
  <c r="E144" i="24"/>
  <c r="C7" i="36" s="1"/>
  <c r="C15" i="36"/>
  <c r="D15" i="36" s="1"/>
  <c r="E15" i="36" s="1"/>
  <c r="F152" i="24"/>
  <c r="D88" i="14" s="1"/>
  <c r="D107" i="14" s="1"/>
  <c r="AI148" i="1"/>
  <c r="D81" i="14" s="1"/>
  <c r="D100" i="14" s="1"/>
  <c r="C34" i="29"/>
  <c r="D34" i="29" s="1"/>
  <c r="E34" i="29" s="1"/>
  <c r="E16" i="31"/>
  <c r="C16" i="31"/>
  <c r="C29" i="31"/>
  <c r="D29" i="31"/>
  <c r="AN116" i="17"/>
  <c r="AP116" i="17" s="1"/>
  <c r="D34" i="31"/>
  <c r="D15" i="38"/>
  <c r="E14" i="38"/>
  <c r="E15" i="38" s="1"/>
  <c r="D109" i="34"/>
  <c r="C117" i="34"/>
  <c r="D237" i="34"/>
  <c r="E230" i="34"/>
  <c r="E237" i="34" s="1"/>
  <c r="C128" i="37"/>
  <c r="D128" i="37" s="1"/>
  <c r="E128" i="37" s="1"/>
  <c r="D228" i="29"/>
  <c r="AN118" i="8"/>
  <c r="AP118" i="8" s="1"/>
  <c r="C9" i="39"/>
  <c r="I147" i="8"/>
  <c r="C252" i="30"/>
  <c r="D252" i="30"/>
  <c r="D181" i="30"/>
  <c r="D217" i="30"/>
  <c r="C112" i="30"/>
  <c r="D86" i="37"/>
  <c r="E86" i="37" s="1"/>
  <c r="E87" i="37" s="1"/>
  <c r="E100" i="37"/>
  <c r="E101" i="37" s="1"/>
  <c r="D101" i="37"/>
  <c r="O149" i="17"/>
  <c r="C65" i="39"/>
  <c r="E64" i="39"/>
  <c r="E65" i="39" s="1"/>
  <c r="C142" i="37"/>
  <c r="D142" i="37" s="1"/>
  <c r="E142" i="37" s="1"/>
  <c r="E86" i="30"/>
  <c r="E94" i="30" s="1"/>
  <c r="G118" i="13"/>
  <c r="G122" i="13" s="1"/>
  <c r="C48" i="40"/>
  <c r="D48" i="40" s="1"/>
  <c r="E48" i="40" s="1"/>
  <c r="U146" i="25"/>
  <c r="C122" i="38"/>
  <c r="D220" i="34"/>
  <c r="C221" i="34"/>
  <c r="C214" i="31"/>
  <c r="C215" i="31" s="1"/>
  <c r="B42" i="40"/>
  <c r="B49" i="40" s="1"/>
  <c r="B26" i="40"/>
  <c r="B33" i="40" s="1"/>
  <c r="G126" i="13"/>
  <c r="C41" i="40"/>
  <c r="D41" i="40" s="1"/>
  <c r="E41" i="40" s="1"/>
  <c r="C25" i="40"/>
  <c r="D25" i="40" s="1"/>
  <c r="E25" i="40" s="1"/>
  <c r="D121" i="13"/>
  <c r="D123" i="13" s="1"/>
  <c r="D119" i="13"/>
  <c r="C63" i="40"/>
  <c r="D56" i="40"/>
  <c r="E126" i="13"/>
  <c r="C69" i="40" s="1"/>
  <c r="D69" i="40" s="1"/>
  <c r="E69" i="40" s="1"/>
  <c r="D74" i="14"/>
  <c r="F93" i="14" s="1"/>
  <c r="F112" i="14" s="1"/>
  <c r="E53" i="38"/>
  <c r="W144" i="19"/>
  <c r="C25" i="33" s="1"/>
  <c r="C26" i="33" s="1"/>
  <c r="C9" i="30"/>
  <c r="C32" i="40"/>
  <c r="D32" i="40" s="1"/>
  <c r="E32" i="40" s="1"/>
  <c r="D135" i="39"/>
  <c r="C50" i="39"/>
  <c r="D50" i="39" s="1"/>
  <c r="D13" i="39"/>
  <c r="D14" i="39" s="1"/>
  <c r="C93" i="39"/>
  <c r="D93" i="39"/>
  <c r="U147" i="8"/>
  <c r="C31" i="38"/>
  <c r="D31" i="38" s="1"/>
  <c r="E31" i="38" s="1"/>
  <c r="D9" i="39"/>
  <c r="E7" i="39"/>
  <c r="E9" i="39" s="1"/>
  <c r="C12" i="34"/>
  <c r="N186" i="4"/>
  <c r="C28" i="32" s="1"/>
  <c r="C291" i="32"/>
  <c r="C94" i="30"/>
  <c r="C63" i="29"/>
  <c r="H140" i="1"/>
  <c r="C8" i="29" s="1"/>
  <c r="C62" i="41"/>
  <c r="D62" i="41"/>
  <c r="C37" i="38"/>
  <c r="D37" i="38" s="1"/>
  <c r="AN146" i="25"/>
  <c r="AP146" i="25" s="1"/>
  <c r="D53" i="38"/>
  <c r="C53" i="38"/>
  <c r="I146" i="25"/>
  <c r="D56" i="33"/>
  <c r="E214" i="31"/>
  <c r="E215" i="31" s="1"/>
  <c r="E162" i="31"/>
  <c r="D214" i="31"/>
  <c r="D215" i="31" s="1"/>
  <c r="D267" i="31"/>
  <c r="E267" i="31"/>
  <c r="D162" i="31"/>
  <c r="D84" i="31"/>
  <c r="D7" i="31"/>
  <c r="D9" i="31" s="1"/>
  <c r="D123" i="31"/>
  <c r="D280" i="31"/>
  <c r="E275" i="31"/>
  <c r="E280" i="31" s="1"/>
  <c r="D228" i="31"/>
  <c r="E223" i="31"/>
  <c r="E228" i="31" s="1"/>
  <c r="E174" i="31"/>
  <c r="E175" i="31" s="1"/>
  <c r="D175" i="31"/>
  <c r="D40" i="31"/>
  <c r="E39" i="31"/>
  <c r="E40" i="31" s="1"/>
  <c r="D16" i="31"/>
  <c r="D165" i="30"/>
  <c r="D112" i="30"/>
  <c r="E190" i="30"/>
  <c r="E199" i="30" s="1"/>
  <c r="D263" i="29"/>
  <c r="D211" i="29"/>
  <c r="E192" i="29"/>
  <c r="D192" i="29"/>
  <c r="Q144" i="19"/>
  <c r="C19" i="33" s="1"/>
  <c r="D19" i="33" s="1"/>
  <c r="D20" i="33" s="1"/>
  <c r="C112" i="33"/>
  <c r="C56" i="33"/>
  <c r="E112" i="33"/>
  <c r="D112" i="33"/>
  <c r="AJ116" i="19"/>
  <c r="AL116" i="19" s="1"/>
  <c r="E154" i="33"/>
  <c r="E70" i="33"/>
  <c r="D70" i="33"/>
  <c r="C187" i="34"/>
  <c r="D186" i="34"/>
  <c r="E62" i="34"/>
  <c r="E63" i="34" s="1"/>
  <c r="D63" i="34"/>
  <c r="C63" i="34"/>
  <c r="I144" i="22"/>
  <c r="C43" i="34"/>
  <c r="D43" i="34" s="1"/>
  <c r="E43" i="34" s="1"/>
  <c r="D80" i="34"/>
  <c r="D20" i="37"/>
  <c r="E20" i="37" s="1"/>
  <c r="E21" i="37" s="1"/>
  <c r="E29" i="37" s="1"/>
  <c r="D124" i="37"/>
  <c r="D136" i="37"/>
  <c r="I144" i="5"/>
  <c r="AN148" i="5"/>
  <c r="AN151" i="5" s="1"/>
  <c r="AN153" i="5" s="1"/>
  <c r="E87" i="14" s="1"/>
  <c r="AN144" i="5"/>
  <c r="E66" i="35"/>
  <c r="E73" i="35" s="1"/>
  <c r="D66" i="14"/>
  <c r="F85" i="14" s="1"/>
  <c r="D25" i="29"/>
  <c r="E24" i="29"/>
  <c r="E25" i="29" s="1"/>
  <c r="D12" i="34"/>
  <c r="E8" i="34"/>
  <c r="E12" i="34" s="1"/>
  <c r="C9" i="38"/>
  <c r="D7" i="35"/>
  <c r="E7" i="35" s="1"/>
  <c r="E8" i="35" s="1"/>
  <c r="D58" i="35"/>
  <c r="C59" i="35"/>
  <c r="E70" i="41"/>
  <c r="E78" i="41" s="1"/>
  <c r="D78" i="41"/>
  <c r="C11" i="41"/>
  <c r="C12" i="41" s="1"/>
  <c r="D8" i="41"/>
  <c r="C70" i="31"/>
  <c r="D70" i="31" s="1"/>
  <c r="D71" i="31" s="1"/>
  <c r="C110" i="31"/>
  <c r="D103" i="31"/>
  <c r="C73" i="37"/>
  <c r="D72" i="37"/>
  <c r="D58" i="37"/>
  <c r="C59" i="37"/>
  <c r="C149" i="39"/>
  <c r="D142" i="39"/>
  <c r="C121" i="39"/>
  <c r="D114" i="39"/>
  <c r="D21" i="39"/>
  <c r="C64" i="30"/>
  <c r="D64" i="30" s="1"/>
  <c r="C84" i="31"/>
  <c r="E445" i="32"/>
  <c r="C445" i="32"/>
  <c r="D445" i="32"/>
  <c r="C426" i="32"/>
  <c r="C236" i="32"/>
  <c r="E265" i="32"/>
  <c r="D106" i="32"/>
  <c r="Q186" i="4"/>
  <c r="C268" i="32"/>
  <c r="D406" i="32"/>
  <c r="E397" i="32"/>
  <c r="E406" i="32" s="1"/>
  <c r="M186" i="4"/>
  <c r="C154" i="32"/>
  <c r="D154" i="32" s="1"/>
  <c r="E154" i="32" s="1"/>
  <c r="E377" i="32"/>
  <c r="D329" i="32"/>
  <c r="E320" i="32"/>
  <c r="E329" i="32" s="1"/>
  <c r="W186" i="4"/>
  <c r="D255" i="32"/>
  <c r="E246" i="32"/>
  <c r="E255" i="32" s="1"/>
  <c r="D426" i="32"/>
  <c r="E416" i="32"/>
  <c r="E426" i="32" s="1"/>
  <c r="C79" i="32"/>
  <c r="D79" i="32" s="1"/>
  <c r="E79" i="32" s="1"/>
  <c r="D338" i="32"/>
  <c r="C347" i="32"/>
  <c r="D76" i="32"/>
  <c r="E302" i="32"/>
  <c r="D236" i="32"/>
  <c r="E226" i="32"/>
  <c r="E236" i="32" s="1"/>
  <c r="X23" i="4"/>
  <c r="Z23" i="4" s="1"/>
  <c r="E151" i="32"/>
  <c r="D160" i="32"/>
  <c r="F109" i="14"/>
  <c r="D66" i="38"/>
  <c r="C67" i="38"/>
  <c r="E8" i="38"/>
  <c r="E9" i="38" s="1"/>
  <c r="D9" i="38"/>
  <c r="C40" i="33"/>
  <c r="D40" i="33" s="1"/>
  <c r="D139" i="33"/>
  <c r="C140" i="33"/>
  <c r="D125" i="33"/>
  <c r="C126" i="33"/>
  <c r="O144" i="22"/>
  <c r="AN116" i="22"/>
  <c r="AP116" i="22" s="1"/>
  <c r="C146" i="34"/>
  <c r="D20" i="34"/>
  <c r="E17" i="34"/>
  <c r="E20" i="34" s="1"/>
  <c r="E119" i="13"/>
  <c r="C11" i="40" s="1"/>
  <c r="E125" i="13"/>
  <c r="E121" i="13"/>
  <c r="E123" i="13" s="1"/>
  <c r="G129" i="13"/>
  <c r="C28" i="40"/>
  <c r="D28" i="40" s="1"/>
  <c r="E28" i="40" s="1"/>
  <c r="D32" i="30"/>
  <c r="E28" i="30"/>
  <c r="E32" i="30" s="1"/>
  <c r="D122" i="30"/>
  <c r="C130" i="30"/>
  <c r="E17" i="30"/>
  <c r="E19" i="30" s="1"/>
  <c r="D19" i="30"/>
  <c r="D9" i="30"/>
  <c r="E7" i="30"/>
  <c r="E9" i="30" s="1"/>
  <c r="D184" i="37" l="1"/>
  <c r="D185" i="37" s="1"/>
  <c r="AP17" i="25"/>
  <c r="AN154" i="25"/>
  <c r="C30" i="38"/>
  <c r="D30" i="38" s="1"/>
  <c r="E30" i="38" s="1"/>
  <c r="C39" i="37"/>
  <c r="D39" i="37" s="1"/>
  <c r="E39" i="37" s="1"/>
  <c r="AE133" i="7"/>
  <c r="E160" i="32"/>
  <c r="C21" i="32"/>
  <c r="D16" i="32"/>
  <c r="D21" i="32" s="1"/>
  <c r="E12" i="32"/>
  <c r="E107" i="29"/>
  <c r="E116" i="29" s="1"/>
  <c r="D116" i="29"/>
  <c r="V166" i="2"/>
  <c r="D82" i="14" s="1"/>
  <c r="D101" i="14" s="1"/>
  <c r="C33" i="30"/>
  <c r="D98" i="33"/>
  <c r="D93" i="14"/>
  <c r="D112" i="14" s="1"/>
  <c r="K153" i="27"/>
  <c r="C31" i="39"/>
  <c r="D31" i="39" s="1"/>
  <c r="E31" i="39" s="1"/>
  <c r="C22" i="39"/>
  <c r="C28" i="39"/>
  <c r="D28" i="39" s="1"/>
  <c r="E28" i="39" s="1"/>
  <c r="AN155" i="8"/>
  <c r="D137" i="38"/>
  <c r="E136" i="38"/>
  <c r="E137" i="38" s="1"/>
  <c r="D157" i="37"/>
  <c r="C157" i="37"/>
  <c r="AE159" i="7"/>
  <c r="D89" i="14"/>
  <c r="D108" i="14" s="1"/>
  <c r="C23" i="36"/>
  <c r="F147" i="24"/>
  <c r="F149" i="24" s="1"/>
  <c r="H144" i="24"/>
  <c r="D122" i="35"/>
  <c r="D129" i="35" s="1"/>
  <c r="E27" i="35"/>
  <c r="E80" i="35"/>
  <c r="E87" i="35" s="1"/>
  <c r="D87" i="35"/>
  <c r="D150" i="35"/>
  <c r="C157" i="35"/>
  <c r="AP17" i="22"/>
  <c r="AN151" i="22"/>
  <c r="D86" i="14" s="1"/>
  <c r="D105" i="14" s="1"/>
  <c r="C35" i="34"/>
  <c r="D35" i="34" s="1"/>
  <c r="E35" i="34" s="1"/>
  <c r="D13" i="33"/>
  <c r="D14" i="33" s="1"/>
  <c r="E77" i="33"/>
  <c r="E84" i="33" s="1"/>
  <c r="D84" i="33"/>
  <c r="G186" i="4"/>
  <c r="AN156" i="17"/>
  <c r="D83" i="14" s="1"/>
  <c r="D102" i="14" s="1"/>
  <c r="C48" i="31"/>
  <c r="D48" i="31" s="1"/>
  <c r="E48" i="31" s="1"/>
  <c r="H149" i="27"/>
  <c r="C21" i="41"/>
  <c r="D21" i="41" s="1"/>
  <c r="E21" i="41" s="1"/>
  <c r="E29" i="41" s="1"/>
  <c r="H146" i="27"/>
  <c r="K146" i="27" s="1"/>
  <c r="C38" i="41"/>
  <c r="C46" i="41" s="1"/>
  <c r="C42" i="30"/>
  <c r="D42" i="30" s="1"/>
  <c r="D49" i="30" s="1"/>
  <c r="X126" i="2"/>
  <c r="C24" i="38"/>
  <c r="E74" i="38"/>
  <c r="E81" i="38" s="1"/>
  <c r="D81" i="38"/>
  <c r="AN153" i="25"/>
  <c r="AP150" i="25"/>
  <c r="E10" i="14"/>
  <c r="D29" i="14" s="1"/>
  <c r="AP144" i="5"/>
  <c r="C57" i="32"/>
  <c r="D57" i="32" s="1"/>
  <c r="E57" i="32" s="1"/>
  <c r="Z122" i="4"/>
  <c r="C35" i="29"/>
  <c r="D35" i="29" s="1"/>
  <c r="E35" i="29" s="1"/>
  <c r="AL116" i="1"/>
  <c r="C37" i="29"/>
  <c r="D37" i="29" s="1"/>
  <c r="E37" i="29" s="1"/>
  <c r="AL131" i="1"/>
  <c r="C51" i="31"/>
  <c r="D51" i="31" s="1"/>
  <c r="E51" i="31" s="1"/>
  <c r="C160" i="32"/>
  <c r="D12" i="32"/>
  <c r="X184" i="4"/>
  <c r="Z184" i="4" s="1"/>
  <c r="D386" i="32"/>
  <c r="C387" i="32"/>
  <c r="C12" i="32"/>
  <c r="X189" i="4"/>
  <c r="X192" i="4" s="1"/>
  <c r="D45" i="14" s="1"/>
  <c r="D39" i="32"/>
  <c r="C45" i="32"/>
  <c r="D310" i="32"/>
  <c r="C311" i="32"/>
  <c r="D365" i="32"/>
  <c r="C366" i="32"/>
  <c r="C42" i="35"/>
  <c r="E13" i="14"/>
  <c r="D32" i="14" s="1"/>
  <c r="C86" i="32"/>
  <c r="D87" i="37"/>
  <c r="D70" i="14"/>
  <c r="F89" i="14" s="1"/>
  <c r="F108" i="14" s="1"/>
  <c r="C129" i="37"/>
  <c r="C43" i="37"/>
  <c r="D43" i="37" s="1"/>
  <c r="E43" i="37" s="1"/>
  <c r="AC152" i="7"/>
  <c r="AC155" i="7"/>
  <c r="C37" i="37"/>
  <c r="D37" i="37" s="1"/>
  <c r="E37" i="37" s="1"/>
  <c r="AI140" i="1"/>
  <c r="AL140" i="1" s="1"/>
  <c r="AI144" i="1"/>
  <c r="AI147" i="1" s="1"/>
  <c r="D42" i="14" s="1"/>
  <c r="C29" i="39"/>
  <c r="D29" i="39" s="1"/>
  <c r="E29" i="39" s="1"/>
  <c r="AJ148" i="19"/>
  <c r="AJ151" i="19" s="1"/>
  <c r="AJ153" i="19" s="1"/>
  <c r="E85" i="14" s="1"/>
  <c r="E104" i="14" s="1"/>
  <c r="AN149" i="17"/>
  <c r="AN151" i="17" s="1"/>
  <c r="AB160" i="17" s="1"/>
  <c r="D64" i="14"/>
  <c r="F83" i="14" s="1"/>
  <c r="F102" i="14" s="1"/>
  <c r="C55" i="31"/>
  <c r="D55" i="31" s="1"/>
  <c r="E55" i="31" s="1"/>
  <c r="C28" i="34"/>
  <c r="C143" i="37"/>
  <c r="E11" i="14"/>
  <c r="D30" i="14" s="1"/>
  <c r="V162" i="2"/>
  <c r="V165" i="2" s="1"/>
  <c r="V158" i="2"/>
  <c r="D7" i="33"/>
  <c r="D8" i="33" s="1"/>
  <c r="D25" i="33"/>
  <c r="E25" i="33" s="1"/>
  <c r="E26" i="33" s="1"/>
  <c r="C8" i="36"/>
  <c r="C9" i="36" s="1"/>
  <c r="D7" i="36"/>
  <c r="F153" i="24"/>
  <c r="E88" i="14" s="1"/>
  <c r="E107" i="14" s="1"/>
  <c r="G107" i="14" s="1"/>
  <c r="H107" i="14" s="1"/>
  <c r="D30" i="36"/>
  <c r="C38" i="36"/>
  <c r="AN152" i="17"/>
  <c r="AN155" i="17" s="1"/>
  <c r="D44" i="14" s="1"/>
  <c r="C41" i="31"/>
  <c r="C49" i="31"/>
  <c r="D49" i="31" s="1"/>
  <c r="E49" i="31" s="1"/>
  <c r="D24" i="38"/>
  <c r="E24" i="38"/>
  <c r="E109" i="34"/>
  <c r="E117" i="34" s="1"/>
  <c r="D117" i="34"/>
  <c r="AN151" i="8"/>
  <c r="AN147" i="8"/>
  <c r="AP147" i="8" s="1"/>
  <c r="C51" i="39"/>
  <c r="D73" i="14"/>
  <c r="F92" i="14" s="1"/>
  <c r="F111" i="14" s="1"/>
  <c r="D122" i="38"/>
  <c r="C123" i="38"/>
  <c r="E220" i="34"/>
  <c r="E221" i="34" s="1"/>
  <c r="D221" i="34"/>
  <c r="C7" i="40"/>
  <c r="D7" i="40" s="1"/>
  <c r="D8" i="40" s="1"/>
  <c r="F119" i="13"/>
  <c r="G119" i="13" s="1"/>
  <c r="E56" i="40"/>
  <c r="E63" i="40" s="1"/>
  <c r="D63" i="40"/>
  <c r="G125" i="13"/>
  <c r="G127" i="13" s="1"/>
  <c r="E127" i="13"/>
  <c r="E128" i="13" s="1"/>
  <c r="E130" i="13" s="1"/>
  <c r="C70" i="40" s="1"/>
  <c r="D70" i="40" s="1"/>
  <c r="E13" i="39"/>
  <c r="E14" i="39" s="1"/>
  <c r="E22" i="39" s="1"/>
  <c r="D72" i="14"/>
  <c r="F91" i="14" s="1"/>
  <c r="F110" i="14" s="1"/>
  <c r="C35" i="39"/>
  <c r="AN149" i="25"/>
  <c r="D51" i="39"/>
  <c r="E50" i="39"/>
  <c r="E51" i="39" s="1"/>
  <c r="C292" i="32"/>
  <c r="D291" i="32"/>
  <c r="D28" i="32"/>
  <c r="C31" i="32"/>
  <c r="C9" i="29"/>
  <c r="C26" i="29" s="1"/>
  <c r="D8" i="29"/>
  <c r="D63" i="29"/>
  <c r="C64" i="29"/>
  <c r="C38" i="38"/>
  <c r="E7" i="31"/>
  <c r="E9" i="31" s="1"/>
  <c r="E19" i="33"/>
  <c r="E20" i="33" s="1"/>
  <c r="C20" i="33"/>
  <c r="C27" i="33" s="1"/>
  <c r="AJ144" i="19"/>
  <c r="AL144" i="19" s="1"/>
  <c r="C34" i="33"/>
  <c r="D187" i="34"/>
  <c r="E186" i="34"/>
  <c r="E187" i="34" s="1"/>
  <c r="D28" i="34"/>
  <c r="E28" i="34"/>
  <c r="D21" i="37"/>
  <c r="D29" i="37" s="1"/>
  <c r="E124" i="37"/>
  <c r="E129" i="37" s="1"/>
  <c r="D129" i="37"/>
  <c r="E136" i="37"/>
  <c r="E143" i="37" s="1"/>
  <c r="D143" i="37"/>
  <c r="D48" i="14"/>
  <c r="AN147" i="5"/>
  <c r="AN149" i="5" s="1"/>
  <c r="D8" i="35"/>
  <c r="D27" i="35" s="1"/>
  <c r="E16" i="32"/>
  <c r="E21" i="32" s="1"/>
  <c r="C77" i="30"/>
  <c r="D22" i="39"/>
  <c r="D23" i="36"/>
  <c r="E16" i="36"/>
  <c r="E23" i="36" s="1"/>
  <c r="E58" i="35"/>
  <c r="E59" i="35" s="1"/>
  <c r="D59" i="35"/>
  <c r="E106" i="14"/>
  <c r="G106" i="14" s="1"/>
  <c r="H106" i="14" s="1"/>
  <c r="G87" i="14"/>
  <c r="D42" i="35"/>
  <c r="E35" i="35"/>
  <c r="E42" i="35" s="1"/>
  <c r="D11" i="41"/>
  <c r="D12" i="41" s="1"/>
  <c r="E8" i="41"/>
  <c r="E11" i="41" s="1"/>
  <c r="E12" i="41" s="1"/>
  <c r="E70" i="31"/>
  <c r="E71" i="31" s="1"/>
  <c r="C71" i="31"/>
  <c r="E103" i="31"/>
  <c r="E110" i="31" s="1"/>
  <c r="D110" i="31"/>
  <c r="E72" i="37"/>
  <c r="E73" i="37" s="1"/>
  <c r="D73" i="37"/>
  <c r="E58" i="37"/>
  <c r="E59" i="37" s="1"/>
  <c r="D59" i="37"/>
  <c r="E142" i="39"/>
  <c r="E149" i="39" s="1"/>
  <c r="D149" i="39"/>
  <c r="E114" i="39"/>
  <c r="E121" i="39" s="1"/>
  <c r="D121" i="39"/>
  <c r="E76" i="32"/>
  <c r="E86" i="32" s="1"/>
  <c r="D86" i="32"/>
  <c r="C56" i="32"/>
  <c r="X193" i="4"/>
  <c r="D84" i="14" s="1"/>
  <c r="D347" i="32"/>
  <c r="E338" i="32"/>
  <c r="E347" i="32" s="1"/>
  <c r="D268" i="32"/>
  <c r="C274" i="32"/>
  <c r="E66" i="38"/>
  <c r="E67" i="38" s="1"/>
  <c r="D67" i="38"/>
  <c r="E37" i="38"/>
  <c r="E38" i="38" s="1"/>
  <c r="D38" i="38"/>
  <c r="E139" i="33"/>
  <c r="E140" i="33" s="1"/>
  <c r="D140" i="33"/>
  <c r="E125" i="33"/>
  <c r="E126" i="33" s="1"/>
  <c r="D126" i="33"/>
  <c r="E40" i="33"/>
  <c r="F104" i="14"/>
  <c r="C153" i="34"/>
  <c r="D146" i="34"/>
  <c r="AN147" i="22"/>
  <c r="AN150" i="22" s="1"/>
  <c r="AN152" i="22" s="1"/>
  <c r="C36" i="34"/>
  <c r="AN144" i="22"/>
  <c r="AP144" i="22" s="1"/>
  <c r="D11" i="40"/>
  <c r="C12" i="40"/>
  <c r="E33" i="30"/>
  <c r="D33" i="30"/>
  <c r="D130" i="30"/>
  <c r="E122" i="30"/>
  <c r="E130" i="30" s="1"/>
  <c r="E64" i="30"/>
  <c r="E77" i="30" s="1"/>
  <c r="D77" i="30"/>
  <c r="D90" i="14" l="1"/>
  <c r="D109" i="14" s="1"/>
  <c r="AP154" i="25"/>
  <c r="E43" i="29"/>
  <c r="V167" i="2"/>
  <c r="E82" i="14" s="1"/>
  <c r="E101" i="14" s="1"/>
  <c r="G101" i="14" s="1"/>
  <c r="H101" i="14" s="1"/>
  <c r="D91" i="14"/>
  <c r="D110" i="14" s="1"/>
  <c r="AP155" i="8"/>
  <c r="E122" i="35"/>
  <c r="E129" i="35" s="1"/>
  <c r="E150" i="35"/>
  <c r="E157" i="35" s="1"/>
  <c r="D157" i="35"/>
  <c r="E13" i="33"/>
  <c r="E14" i="33" s="1"/>
  <c r="D43" i="29"/>
  <c r="C43" i="29"/>
  <c r="E16" i="14"/>
  <c r="D35" i="14" s="1"/>
  <c r="D29" i="41"/>
  <c r="C29" i="41"/>
  <c r="H148" i="27"/>
  <c r="H150" i="27" s="1"/>
  <c r="K150" i="27" s="1"/>
  <c r="D38" i="41"/>
  <c r="E38" i="41" s="1"/>
  <c r="E46" i="41" s="1"/>
  <c r="H152" i="27"/>
  <c r="K149" i="27"/>
  <c r="C49" i="30"/>
  <c r="E5" i="14"/>
  <c r="D24" i="14" s="1"/>
  <c r="X158" i="2"/>
  <c r="AN155" i="25"/>
  <c r="AP153" i="25"/>
  <c r="AN151" i="25"/>
  <c r="AP151" i="25" s="1"/>
  <c r="AP149" i="25"/>
  <c r="D51" i="14"/>
  <c r="F10" i="14"/>
  <c r="X186" i="4"/>
  <c r="Z186" i="4" s="1"/>
  <c r="C65" i="32"/>
  <c r="D65" i="32" s="1"/>
  <c r="E65" i="32" s="1"/>
  <c r="D65" i="14"/>
  <c r="F84" i="14" s="1"/>
  <c r="F103" i="14" s="1"/>
  <c r="F113" i="14" s="1"/>
  <c r="AN154" i="8"/>
  <c r="AN156" i="8" s="1"/>
  <c r="AP151" i="8"/>
  <c r="AC158" i="7"/>
  <c r="D50" i="14" s="1"/>
  <c r="AE155" i="7"/>
  <c r="E12" i="14"/>
  <c r="D31" i="14" s="1"/>
  <c r="AE152" i="7"/>
  <c r="D46" i="14"/>
  <c r="G85" i="14"/>
  <c r="F13" i="14"/>
  <c r="E386" i="32"/>
  <c r="E387" i="32" s="1"/>
  <c r="D387" i="32"/>
  <c r="C46" i="32"/>
  <c r="E310" i="32"/>
  <c r="E311" i="32" s="1"/>
  <c r="D311" i="32"/>
  <c r="E39" i="32"/>
  <c r="E45" i="32" s="1"/>
  <c r="D45" i="32"/>
  <c r="E365" i="32"/>
  <c r="E366" i="32" s="1"/>
  <c r="D366" i="32"/>
  <c r="D26" i="33"/>
  <c r="D27" i="33" s="1"/>
  <c r="D44" i="37"/>
  <c r="E44" i="37"/>
  <c r="AC154" i="7"/>
  <c r="C44" i="37"/>
  <c r="AI143" i="1"/>
  <c r="E4" i="14"/>
  <c r="F4" i="14" s="1"/>
  <c r="AI149" i="1"/>
  <c r="E81" i="14" s="1"/>
  <c r="E100" i="14" s="1"/>
  <c r="G100" i="14" s="1"/>
  <c r="H100" i="14" s="1"/>
  <c r="AN150" i="8"/>
  <c r="E6" i="14"/>
  <c r="E42" i="30"/>
  <c r="E49" i="30" s="1"/>
  <c r="F11" i="14"/>
  <c r="G88" i="14"/>
  <c r="D43" i="14"/>
  <c r="V161" i="2"/>
  <c r="V163" i="2" s="1"/>
  <c r="E7" i="33"/>
  <c r="E8" i="33" s="1"/>
  <c r="E27" i="33" s="1"/>
  <c r="AN157" i="17"/>
  <c r="E83" i="14" s="1"/>
  <c r="E102" i="14" s="1"/>
  <c r="G102" i="14" s="1"/>
  <c r="H102" i="14" s="1"/>
  <c r="E30" i="36"/>
  <c r="E38" i="36" s="1"/>
  <c r="D38" i="36"/>
  <c r="D8" i="36"/>
  <c r="D9" i="36" s="1"/>
  <c r="E7" i="36"/>
  <c r="E8" i="36" s="1"/>
  <c r="E9" i="36" s="1"/>
  <c r="AN153" i="17"/>
  <c r="D56" i="31"/>
  <c r="E56" i="31"/>
  <c r="C56" i="31"/>
  <c r="E14" i="14"/>
  <c r="D33" i="14" s="1"/>
  <c r="D123" i="38"/>
  <c r="E122" i="38"/>
  <c r="E123" i="38" s="1"/>
  <c r="C8" i="40"/>
  <c r="E7" i="40"/>
  <c r="E8" i="40" s="1"/>
  <c r="C18" i="40"/>
  <c r="G121" i="13"/>
  <c r="D53" i="14"/>
  <c r="G123" i="13"/>
  <c r="C77" i="40"/>
  <c r="E15" i="14"/>
  <c r="F94" i="14"/>
  <c r="D75" i="14"/>
  <c r="E66" i="14" s="1"/>
  <c r="D35" i="39"/>
  <c r="C36" i="39"/>
  <c r="E28" i="32"/>
  <c r="E31" i="32" s="1"/>
  <c r="D31" i="32"/>
  <c r="E291" i="32"/>
  <c r="E292" i="32" s="1"/>
  <c r="D292" i="32"/>
  <c r="X188" i="4"/>
  <c r="X190" i="4" s="1"/>
  <c r="E63" i="29"/>
  <c r="E64" i="29" s="1"/>
  <c r="D64" i="29"/>
  <c r="E8" i="29"/>
  <c r="E9" i="29" s="1"/>
  <c r="E26" i="29" s="1"/>
  <c r="D9" i="29"/>
  <c r="D26" i="29" s="1"/>
  <c r="AJ147" i="19"/>
  <c r="AJ149" i="19" s="1"/>
  <c r="E8" i="14"/>
  <c r="D34" i="33"/>
  <c r="C41" i="33"/>
  <c r="D103" i="14"/>
  <c r="E268" i="32"/>
  <c r="E274" i="32" s="1"/>
  <c r="D274" i="32"/>
  <c r="D56" i="32"/>
  <c r="X194" i="4"/>
  <c r="E84" i="14" s="1"/>
  <c r="G104" i="14"/>
  <c r="H104" i="14" s="1"/>
  <c r="C45" i="34"/>
  <c r="D36" i="34"/>
  <c r="AN146" i="22"/>
  <c r="AN148" i="22" s="1"/>
  <c r="E9" i="14"/>
  <c r="E86" i="14"/>
  <c r="D47" i="14"/>
  <c r="E146" i="34"/>
  <c r="E153" i="34" s="1"/>
  <c r="D153" i="34"/>
  <c r="E70" i="40"/>
  <c r="E77" i="40" s="1"/>
  <c r="D77" i="40"/>
  <c r="D12" i="40"/>
  <c r="D18" i="40" s="1"/>
  <c r="E11" i="40"/>
  <c r="E12" i="40" s="1"/>
  <c r="E92" i="14"/>
  <c r="G128" i="13"/>
  <c r="G130" i="13" s="1"/>
  <c r="E7" i="14" l="1"/>
  <c r="D26" i="14" s="1"/>
  <c r="G82" i="14"/>
  <c r="D94" i="14"/>
  <c r="D113" i="14"/>
  <c r="F12" i="14"/>
  <c r="F16" i="14"/>
  <c r="K148" i="27"/>
  <c r="D46" i="41"/>
  <c r="D54" i="14"/>
  <c r="K152" i="27"/>
  <c r="H154" i="27"/>
  <c r="E93" i="14" s="1"/>
  <c r="F5" i="14"/>
  <c r="E90" i="14"/>
  <c r="AP155" i="25"/>
  <c r="C66" i="32"/>
  <c r="AN152" i="8"/>
  <c r="AP152" i="8" s="1"/>
  <c r="AP150" i="8"/>
  <c r="E91" i="14"/>
  <c r="E110" i="14" s="1"/>
  <c r="G110" i="14" s="1"/>
  <c r="H110" i="14" s="1"/>
  <c r="AP156" i="8"/>
  <c r="D52" i="14"/>
  <c r="AP154" i="8"/>
  <c r="AC156" i="7"/>
  <c r="AE156" i="7" s="1"/>
  <c r="AE154" i="7"/>
  <c r="AC160" i="7"/>
  <c r="AE158" i="7"/>
  <c r="D46" i="32"/>
  <c r="E46" i="32"/>
  <c r="G81" i="14"/>
  <c r="D23" i="14"/>
  <c r="F6" i="14"/>
  <c r="D25" i="14"/>
  <c r="G83" i="14"/>
  <c r="F14" i="14"/>
  <c r="E18" i="40"/>
  <c r="D34" i="14"/>
  <c r="E70" i="14"/>
  <c r="E63" i="14"/>
  <c r="E67" i="14"/>
  <c r="E74" i="14"/>
  <c r="E65" i="14"/>
  <c r="E69" i="14"/>
  <c r="E64" i="14"/>
  <c r="E68" i="14"/>
  <c r="E73" i="14"/>
  <c r="E72" i="14"/>
  <c r="E62" i="14"/>
  <c r="E71" i="14"/>
  <c r="E35" i="39"/>
  <c r="E36" i="39" s="1"/>
  <c r="D36" i="39"/>
  <c r="E34" i="33"/>
  <c r="E41" i="33" s="1"/>
  <c r="D41" i="33"/>
  <c r="D27" i="14"/>
  <c r="F8" i="14"/>
  <c r="E103" i="14"/>
  <c r="G103" i="14" s="1"/>
  <c r="H103" i="14" s="1"/>
  <c r="G84" i="14"/>
  <c r="E56" i="32"/>
  <c r="E66" i="32" s="1"/>
  <c r="D66" i="32"/>
  <c r="F9" i="14"/>
  <c r="D28" i="14"/>
  <c r="D45" i="34"/>
  <c r="E36" i="34"/>
  <c r="E45" i="34" s="1"/>
  <c r="E105" i="14"/>
  <c r="G105" i="14" s="1"/>
  <c r="H105" i="14" s="1"/>
  <c r="G86" i="14"/>
  <c r="E111" i="14"/>
  <c r="G92" i="14"/>
  <c r="C26" i="40"/>
  <c r="C42" i="40"/>
  <c r="F15" i="14"/>
  <c r="F7" i="14" l="1"/>
  <c r="F17" i="14" s="1"/>
  <c r="E17" i="14"/>
  <c r="D55" i="14"/>
  <c r="E50" i="14" s="1"/>
  <c r="E112" i="14"/>
  <c r="G112" i="14" s="1"/>
  <c r="H112" i="14" s="1"/>
  <c r="G93" i="14"/>
  <c r="E109" i="14"/>
  <c r="G109" i="14" s="1"/>
  <c r="H109" i="14" s="1"/>
  <c r="G90" i="14"/>
  <c r="G91" i="14"/>
  <c r="E89" i="14"/>
  <c r="AE160" i="7"/>
  <c r="E75" i="14"/>
  <c r="D36" i="14"/>
  <c r="E23" i="14" s="1"/>
  <c r="D42" i="40"/>
  <c r="C49" i="40"/>
  <c r="G111" i="14"/>
  <c r="H111" i="14" s="1"/>
  <c r="D26" i="40"/>
  <c r="C33" i="40"/>
  <c r="E48" i="14" l="1"/>
  <c r="E47" i="14"/>
  <c r="E52" i="14"/>
  <c r="E53" i="14"/>
  <c r="E54" i="14"/>
  <c r="E45" i="14"/>
  <c r="E43" i="14"/>
  <c r="E42" i="14"/>
  <c r="E49" i="14"/>
  <c r="E44" i="14"/>
  <c r="E51" i="14"/>
  <c r="E46" i="14"/>
  <c r="E108" i="14"/>
  <c r="G89" i="14"/>
  <c r="G94" i="14" s="1"/>
  <c r="E94" i="14"/>
  <c r="E25" i="14"/>
  <c r="E33" i="14"/>
  <c r="E32" i="14"/>
  <c r="E30" i="14"/>
  <c r="E31" i="14"/>
  <c r="E24" i="14"/>
  <c r="E34" i="14"/>
  <c r="E26" i="14"/>
  <c r="E28" i="14"/>
  <c r="E29" i="14"/>
  <c r="E27" i="14"/>
  <c r="E35" i="14"/>
  <c r="E42" i="40"/>
  <c r="E49" i="40" s="1"/>
  <c r="D49" i="40"/>
  <c r="D33" i="40"/>
  <c r="E26" i="40"/>
  <c r="E33" i="40" s="1"/>
  <c r="E55" i="14" l="1"/>
  <c r="G108" i="14"/>
  <c r="H108" i="14" s="1"/>
  <c r="E113" i="14"/>
  <c r="G113" i="14" s="1"/>
  <c r="E36" i="14"/>
  <c r="D120" i="14" l="1"/>
  <c r="D119" i="14"/>
  <c r="H113" i="14"/>
  <c r="D125" i="14"/>
  <c r="D126" i="14" s="1"/>
  <c r="D121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LIVINGSTONE</author>
  </authors>
  <commentList>
    <comment ref="D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LIVINGSTONE:</t>
        </r>
        <r>
          <rPr>
            <sz val="9"/>
            <color indexed="81"/>
            <rFont val="Tahoma"/>
            <family val="2"/>
          </rPr>
          <t xml:space="preserve">
Sigutta to provide total expenditure incured in fy18.19 on this vote</t>
        </r>
      </text>
    </comment>
  </commentList>
</comments>
</file>

<file path=xl/sharedStrings.xml><?xml version="1.0" encoding="utf-8"?>
<sst xmlns="http://schemas.openxmlformats.org/spreadsheetml/2006/main" count="6569" uniqueCount="1540">
  <si>
    <t>Sub item</t>
  </si>
  <si>
    <t xml:space="preserve">Sub item name </t>
  </si>
  <si>
    <t xml:space="preserve">Totals </t>
  </si>
  <si>
    <t>Progamme 5</t>
  </si>
  <si>
    <t>Progamme 6</t>
  </si>
  <si>
    <t>Grand Total</t>
  </si>
  <si>
    <t>general administrative services</t>
  </si>
  <si>
    <t>sub-Programme 3</t>
  </si>
  <si>
    <t>sub-Programme 4</t>
  </si>
  <si>
    <t>audit and accountability</t>
  </si>
  <si>
    <t>Perfomance Management</t>
  </si>
  <si>
    <t>Emergency and Disaster Mitigation</t>
  </si>
  <si>
    <t>sub-Programme 5</t>
  </si>
  <si>
    <t>County Executive Services</t>
  </si>
  <si>
    <t>County Secretary</t>
  </si>
  <si>
    <t>County Research and Development Service</t>
  </si>
  <si>
    <t>Legal services</t>
  </si>
  <si>
    <t>sub-Programme 1</t>
  </si>
  <si>
    <t>sub-Programme 2</t>
  </si>
  <si>
    <t>total</t>
  </si>
  <si>
    <t>Compensation To  employees</t>
  </si>
  <si>
    <t>Salary And Wages</t>
  </si>
  <si>
    <t>NSSF</t>
  </si>
  <si>
    <t>Provident</t>
  </si>
  <si>
    <t>Superannuation Fund/Gratuity</t>
  </si>
  <si>
    <t>Duty/Acting allowances</t>
  </si>
  <si>
    <t>House Allowances</t>
  </si>
  <si>
    <t>Leave Allowances</t>
  </si>
  <si>
    <t>Commuter Allowances/specified</t>
  </si>
  <si>
    <t>Risk Allowances</t>
  </si>
  <si>
    <t>Others</t>
  </si>
  <si>
    <t>Extraneous allowances</t>
  </si>
  <si>
    <t>Uniform Allowances</t>
  </si>
  <si>
    <t>Sub Totals</t>
  </si>
  <si>
    <t xml:space="preserve">Use Of Goods and services  </t>
  </si>
  <si>
    <t>Contractual employees</t>
  </si>
  <si>
    <t>Casual Labor - Others</t>
  </si>
  <si>
    <t>Honoraria</t>
  </si>
  <si>
    <t>Responsibility allowances</t>
  </si>
  <si>
    <t>Transport Allowance</t>
  </si>
  <si>
    <t>Security/Enforcement</t>
  </si>
  <si>
    <t>Employer Contribution To Staff Pensions Scheme</t>
  </si>
  <si>
    <t>Electricity</t>
  </si>
  <si>
    <t>Water And Sewerage charges</t>
  </si>
  <si>
    <t>Gas Expenses</t>
  </si>
  <si>
    <t>Electricity Expenses (pending bills)</t>
  </si>
  <si>
    <t>Water And Sewerage Expenses(Pending Bills)</t>
  </si>
  <si>
    <t>Utilities, Supplies- Others</t>
  </si>
  <si>
    <t>Telephone, Telex, Facsmile and Mobile Phone Services</t>
  </si>
  <si>
    <t>Internet Connections</t>
  </si>
  <si>
    <t>Courier And Postal Services</t>
  </si>
  <si>
    <t>Purchase Of Bandwidth Capacity</t>
  </si>
  <si>
    <t>Travel Costs (Airlines, Bus, Railway, Mileage allowances</t>
  </si>
  <si>
    <t>Accommodation – Domestic Travel</t>
  </si>
  <si>
    <t>Daily Subsistence Allowance</t>
  </si>
  <si>
    <t>Sundry Items (E.G. Airport Tax, Taxis,Etc…)</t>
  </si>
  <si>
    <t>Domestic Travel And Subs. - Others</t>
  </si>
  <si>
    <t>Travel Costs (Airlines, Bus, Railway, Etc.)</t>
  </si>
  <si>
    <t>Foreign Travel And Subs. - Others</t>
  </si>
  <si>
    <t>Publishing And Printing Services</t>
  </si>
  <si>
    <t>Subscriptions To Newspapers, Magazines And Periodicals</t>
  </si>
  <si>
    <t>Advertising, Awareness and Publicity Campaigns</t>
  </si>
  <si>
    <t>Trade Shows And Exhibitions</t>
  </si>
  <si>
    <t>Printing, Advertising – Other</t>
  </si>
  <si>
    <t>Payment Of Rents And Rates -Residential</t>
  </si>
  <si>
    <t>Rents And Rates - Non- Residential</t>
  </si>
  <si>
    <t>Hire Of Transport</t>
  </si>
  <si>
    <t>Hire Of Equipment, Plant And Machinery</t>
  </si>
  <si>
    <t>Travel Allowance(Health Executive)</t>
  </si>
  <si>
    <t>Remuneration Of Instructors And Contract Based Trainings</t>
  </si>
  <si>
    <t>Production And Printing Of Training Materials</t>
  </si>
  <si>
    <t>Gender And Disability Mainstreaming</t>
  </si>
  <si>
    <t>Trainings, Mentorship And Exams</t>
  </si>
  <si>
    <t>Catering Services (Reception), Accomodation, Gifts, Food And Drinks</t>
  </si>
  <si>
    <t>Boards, Committees, Conferences And Seminars (Community Strategy Activites)</t>
  </si>
  <si>
    <t>National Celebrations</t>
  </si>
  <si>
    <t>Board Allowance</t>
  </si>
  <si>
    <t>Motor Vehicle Insurance</t>
  </si>
  <si>
    <t>Medical Insurance</t>
  </si>
  <si>
    <t>Medical Drugs</t>
  </si>
  <si>
    <t>Dressings And Other Non-Pharmaceutical Medical Items</t>
  </si>
  <si>
    <t>Veterinary Supplies and Materials</t>
  </si>
  <si>
    <t>Fungicides, Insecticides and Sprays</t>
  </si>
  <si>
    <t>Medical And Industrial Gases</t>
  </si>
  <si>
    <t>Purchase Of Workshop Tools, Spares and Small Equipment</t>
  </si>
  <si>
    <t>Agricultural Materials, Supplies and Small Equipment</t>
  </si>
  <si>
    <t>Laboratory Materials, Supplies And Small Equipment</t>
  </si>
  <si>
    <t>Education And Library Supplies</t>
  </si>
  <si>
    <t>Food And Rations</t>
  </si>
  <si>
    <t>Purchase Of Uniforms and Clothing- Staff</t>
  </si>
  <si>
    <t>Purchase Of Uniforms and clothing-Patients</t>
  </si>
  <si>
    <t>Purchase Of Bedding and Linen</t>
  </si>
  <si>
    <t>Supplies For Production</t>
  </si>
  <si>
    <t>Purchase Of Vaccines and Sera</t>
  </si>
  <si>
    <t>Purchase Of X-Rays Supplies</t>
  </si>
  <si>
    <t>Purchase Of Safety Gear</t>
  </si>
  <si>
    <t>General Office Supplies (Papers, Pencils, Forms, Small Office Equipment Etc)</t>
  </si>
  <si>
    <t>Supplies And Accessories For Computers and Printers</t>
  </si>
  <si>
    <t>Sanitary And Cleaning Materials, Supplies and Services</t>
  </si>
  <si>
    <t>Office And General</t>
  </si>
  <si>
    <t>Refined Fuels And Lubricants For Transport(P3)</t>
  </si>
  <si>
    <t>Refined Fuels Andl Lubricant- Other</t>
  </si>
  <si>
    <t>Other Fuels (Wood, charcoal, cooking, Gas Etc…)</t>
  </si>
  <si>
    <t>Bank Service, Commission and Charges</t>
  </si>
  <si>
    <t>Contracted Guards and Cleaning Services</t>
  </si>
  <si>
    <t>Membership Fees, Dues And Subscriptions ToProfessional Trade Bodies</t>
  </si>
  <si>
    <t>Legal Dues/Fees, Arbitration and Compensation Payments</t>
  </si>
  <si>
    <t>Contracted Professional Services</t>
  </si>
  <si>
    <t>Committee Meeting Expenses</t>
  </si>
  <si>
    <t>Laundry Expenses</t>
  </si>
  <si>
    <t>HIV Programmes</t>
  </si>
  <si>
    <t>Emergency Medical Expenses</t>
  </si>
  <si>
    <t>Emergency Fund</t>
  </si>
  <si>
    <t>Donations</t>
  </si>
  <si>
    <t>Burial Grants For Destitutes</t>
  </si>
  <si>
    <t>Other Capital Grants and Trans</t>
  </si>
  <si>
    <t>Scholarship And Other Educational Benefits</t>
  </si>
  <si>
    <t>Gratuity - Civil Servants</t>
  </si>
  <si>
    <t>Purchase Of Household and Institutional Appliances</t>
  </si>
  <si>
    <t>Purchase Of Office Furniture and Fittings</t>
  </si>
  <si>
    <t>Purchase Of Printers and Accessories</t>
  </si>
  <si>
    <t>Purchase Of AirConditoners, Fun and Heating Appliances</t>
  </si>
  <si>
    <t>Purchase Of Laboratory Equipment</t>
  </si>
  <si>
    <t>Purchase Of Software</t>
  </si>
  <si>
    <t>Beautification And Tree Planting</t>
  </si>
  <si>
    <t>Pre-Feasibility, Feasibility &amp; Appraisal Studies</t>
  </si>
  <si>
    <t>Research</t>
  </si>
  <si>
    <t>Research &amp; Feasibility Studies</t>
  </si>
  <si>
    <t>Purchase Of Motor Vehicles</t>
  </si>
  <si>
    <t>Purchase Of Motor Cycles and Bicycles</t>
  </si>
  <si>
    <t>Subtotals</t>
  </si>
  <si>
    <t>Other Current Expenditures</t>
  </si>
  <si>
    <t>Maintenance Expenses-Motor Vehicles</t>
  </si>
  <si>
    <t>Maintenance - Boats and Ferries</t>
  </si>
  <si>
    <t>Maintenance Of Plant, Machinery and Equipment (including Lifts)</t>
  </si>
  <si>
    <t>Maintenance Of Office Equipment</t>
  </si>
  <si>
    <t>Maintenance Of Medical and Dental Equipment</t>
  </si>
  <si>
    <t>Maintenance Of Buildings - Residential</t>
  </si>
  <si>
    <t>Maintenance Of Public Toilets</t>
  </si>
  <si>
    <t>Maintenance Of Buildings and Stations - Non-Residential</t>
  </si>
  <si>
    <t>Minor Alterations To Buildings and Civil Works</t>
  </si>
  <si>
    <t>Maintenance Of Computers, Software, and Networks</t>
  </si>
  <si>
    <t>Routine Maintenance - Other Assets</t>
  </si>
  <si>
    <t>Maintenance Of Public Mortuary</t>
  </si>
  <si>
    <t>Maintenance OfCemetry</t>
  </si>
  <si>
    <t>Development</t>
  </si>
  <si>
    <t>Non-Financial Assets</t>
  </si>
  <si>
    <t>Capital Transfer</t>
  </si>
  <si>
    <t>Other Development</t>
  </si>
  <si>
    <t>RECURRENT</t>
  </si>
  <si>
    <t>Programme 1: Administration and Support Service</t>
  </si>
  <si>
    <t>Programme 2:County Planning Services</t>
  </si>
  <si>
    <t>Programme 3: County financial Management</t>
  </si>
  <si>
    <t>SP 1. 1 General Administrative Service</t>
  </si>
  <si>
    <t>SP1.2 Procurement services</t>
  </si>
  <si>
    <t xml:space="preserve">SP 2. 1 Monitoring and evaluation </t>
  </si>
  <si>
    <t>SP 2.2 Coordination of policy formulation and plans</t>
  </si>
  <si>
    <t>SP 3.1 Accounting services</t>
  </si>
  <si>
    <t>SP 3.2 Audit service</t>
  </si>
  <si>
    <t xml:space="preserve">SP 3.3 Budget policy formulation </t>
  </si>
  <si>
    <t>SP 3.5 Budget expenditure management</t>
  </si>
  <si>
    <t>Top up allowance</t>
  </si>
  <si>
    <t xml:space="preserve">Entertainment Allowance </t>
  </si>
  <si>
    <t>Administrative Allowance[Non pract.&amp;others]</t>
  </si>
  <si>
    <t>Tution fee</t>
  </si>
  <si>
    <t>Office And General Supplies</t>
  </si>
  <si>
    <t>Gratuity- Ministers</t>
  </si>
  <si>
    <t>Purchase of Exchanges and other Communication Equipments</t>
  </si>
  <si>
    <t>Purchase of Photocopiers</t>
  </si>
  <si>
    <t>Maintenance Of Cemetry</t>
  </si>
  <si>
    <t>Non-residential Building (offices, schoools , hospitals etc</t>
  </si>
  <si>
    <t>ADMNISTRATION, PLANNING AND SUPPORT SERVICE</t>
  </si>
  <si>
    <t xml:space="preserve"> Totals </t>
  </si>
  <si>
    <t>EDUCATION SUPPORT SERVICES</t>
  </si>
  <si>
    <t>VOCATIONAL EDUCATION AND TRAINING</t>
  </si>
  <si>
    <t>ECDE DEVELOPMENT AND COORDINATING</t>
  </si>
  <si>
    <t>GENERAL ADMNISTRATIVE SERVICES</t>
  </si>
  <si>
    <t>QUALITY ASSURANCE AND STANDARDS SERVICES</t>
  </si>
  <si>
    <t xml:space="preserve">EDUCATION SUPPORT </t>
  </si>
  <si>
    <t>youth polytechnic development</t>
  </si>
  <si>
    <t>ECDE DEVELOPMENT</t>
  </si>
  <si>
    <t>NSSF/ Contractual employees</t>
  </si>
  <si>
    <t>Provident/ Casual labour</t>
  </si>
  <si>
    <t>Superannu ation Fund/Gratuity</t>
  </si>
  <si>
    <t>Non practising allowances</t>
  </si>
  <si>
    <t>Commuter Allowances/specified/Transport</t>
  </si>
  <si>
    <t>Others Top up</t>
  </si>
  <si>
    <t>Travel Allowance(Education Executive)</t>
  </si>
  <si>
    <t>Office And General supplies</t>
  </si>
  <si>
    <t>TT</t>
  </si>
  <si>
    <t>ADMINISTRATIVE,PLANNING AND SUPPORT SERVICES</t>
  </si>
  <si>
    <t>TOTALS</t>
  </si>
  <si>
    <t xml:space="preserve"> PREVENTIVE  AND PROMOTIVE HEALTH SERVICES </t>
  </si>
  <si>
    <t>CURATIVE  AND REHABILITATIVE HEALTH SERVICES</t>
  </si>
  <si>
    <t>GRAND TOTAL</t>
  </si>
  <si>
    <t>SP 1. 1 General administrative services</t>
  </si>
  <si>
    <t>SP 1. 2.Human Resource management and development</t>
  </si>
  <si>
    <t>SP 1.3 Healthcare finanacing</t>
  </si>
  <si>
    <t>SP 2. 1 Public health services</t>
  </si>
  <si>
    <t>SP 2. 2.Reproductive healthcare</t>
  </si>
  <si>
    <t>SP 2.3 Community health strategy</t>
  </si>
  <si>
    <t>SP.2.4 Disease surveilance and emergency</t>
  </si>
  <si>
    <t>SP 2.5 Health promotion</t>
  </si>
  <si>
    <t xml:space="preserve"> SP. 3.1 Medical services</t>
  </si>
  <si>
    <t>SP3.2 Drugs and other medical supplies</t>
  </si>
  <si>
    <t>SP 3.3 County referal services</t>
  </si>
  <si>
    <t>SP.4.1 Immunisation</t>
  </si>
  <si>
    <t>SP. 4.2 Antenatal and post natal healthcre</t>
  </si>
  <si>
    <t>SP. 4.3: Newborne, Child and Adolescent  Health</t>
  </si>
  <si>
    <t>SP 4.4 Maternity services</t>
  </si>
  <si>
    <t>SP 4.5: Nutrition services</t>
  </si>
  <si>
    <t>Nursing service allowance</t>
  </si>
  <si>
    <t>Gas Expenses(EPI)</t>
  </si>
  <si>
    <t>Publishing And Printing Services(Medical stationary)</t>
  </si>
  <si>
    <t>National health Days and Celebrations</t>
  </si>
  <si>
    <t>HIV  and other Programmes</t>
  </si>
  <si>
    <t>Purchase of Office Furniture and Fittings</t>
  </si>
  <si>
    <t>Purchase Of AirConditoners, Fan and Heating Appliances</t>
  </si>
  <si>
    <t>Purchase of Laboratory Equipment</t>
  </si>
  <si>
    <t>Purchase Of household and Institutional Appliances</t>
  </si>
  <si>
    <t>Approved totals 2015/2016</t>
  </si>
  <si>
    <t>Administration Planning and Support services</t>
  </si>
  <si>
    <t xml:space="preserve">Trade Development and Investment </t>
  </si>
  <si>
    <t>Tourism Development</t>
  </si>
  <si>
    <t>Industrial Development</t>
  </si>
  <si>
    <t>Sub prog 1: Administration Planning and Support services</t>
  </si>
  <si>
    <t>Market Development and Management</t>
  </si>
  <si>
    <t>Business Support and Consumer Protection</t>
  </si>
  <si>
    <t>Tourism Promotion</t>
  </si>
  <si>
    <t xml:space="preserve">Industrial Development </t>
  </si>
  <si>
    <t>Daily Subsistence allowance</t>
  </si>
  <si>
    <t>Purchase Of Printers and Accessories (photocpier)</t>
  </si>
  <si>
    <t xml:space="preserve"> </t>
  </si>
  <si>
    <t>CSP.1.1 General Administrative Service</t>
  </si>
  <si>
    <t>CSP.1.2 Research and development</t>
  </si>
  <si>
    <t>CSP.2.1 Value chain development</t>
  </si>
  <si>
    <t>CSP.2.2. Veterinary Services and Extension</t>
  </si>
  <si>
    <t xml:space="preserve">CSP.2.3 Livestock extension. </t>
  </si>
  <si>
    <t>CSP.3.1 Promotion of fish farming</t>
  </si>
  <si>
    <t xml:space="preserve">CSP.4.1. Crop extension </t>
  </si>
  <si>
    <t>CSP.4.2 farm input subsidy</t>
  </si>
  <si>
    <t>CSP.4.3 Cash crop production and development</t>
  </si>
  <si>
    <t>CSP.4.4 Food security initiatives</t>
  </si>
  <si>
    <t>CSP.5.1 Cooperative Development Services</t>
  </si>
  <si>
    <t xml:space="preserve">CSP.6.1 Market development and promotion </t>
  </si>
  <si>
    <t xml:space="preserve">CSP.6.2 Value addition </t>
  </si>
  <si>
    <t>Progamme 1: Administration, Planning and Support Service</t>
  </si>
  <si>
    <t>Progamme 2: Water and Sanitation services</t>
  </si>
  <si>
    <t>Progamme 3: Environmental management services</t>
  </si>
  <si>
    <t>Progamme 4: Forestry and Natural resources management</t>
  </si>
  <si>
    <t>Purchase of household and Institutional Appliances</t>
  </si>
  <si>
    <t>1.  Administration, Planning and Support Service</t>
  </si>
  <si>
    <t xml:space="preserve">2. Land survey and mapping services </t>
  </si>
  <si>
    <t xml:space="preserve">3 Urban and Physical planning and housing services  </t>
  </si>
  <si>
    <t>Progamme 4</t>
  </si>
  <si>
    <t>1 General  administrative Service</t>
  </si>
  <si>
    <t>2 Formulation of polices, regulations and legal framework</t>
  </si>
  <si>
    <t xml:space="preserve">2.  Land survey and mapping  </t>
  </si>
  <si>
    <t xml:space="preserve">1 Urban and physical planning </t>
  </si>
  <si>
    <t>Total</t>
  </si>
  <si>
    <t>Progamme 1: Administration, Planning and Support services</t>
  </si>
  <si>
    <t>Progamme 2: Management and Development of culture and sports</t>
  </si>
  <si>
    <t>Progamme 3: Management of Youth and Gender development</t>
  </si>
  <si>
    <t>sub-Prog 1: Social protection</t>
  </si>
  <si>
    <t>sub-Prog 2: Youth &amp; Gender development</t>
  </si>
  <si>
    <t>sub-Prog3</t>
  </si>
  <si>
    <t>sub-Prog4:</t>
  </si>
  <si>
    <t>sub-Prog5</t>
  </si>
  <si>
    <t>Contractual employees (VCO)</t>
  </si>
  <si>
    <t>P1: Administration, Planning and Support Service</t>
  </si>
  <si>
    <t>SP 1.1 General Administrative Services</t>
  </si>
  <si>
    <t>SP 1.2 County/Subcounty Administation</t>
  </si>
  <si>
    <t>County FM Radio</t>
  </si>
  <si>
    <t>Subtotal</t>
  </si>
  <si>
    <t xml:space="preserve"> -   </t>
  </si>
  <si>
    <t>Special Duty/Acting allowances</t>
  </si>
  <si>
    <t>Others(refund of medical expenses)</t>
  </si>
  <si>
    <t>Daily Subsistence</t>
  </si>
  <si>
    <t>Awareness And</t>
  </si>
  <si>
    <t>Travel Allowance</t>
  </si>
  <si>
    <t>Hire of training facilities and equipment</t>
  </si>
  <si>
    <t xml:space="preserve">Accommodation </t>
  </si>
  <si>
    <t>Tuition fees</t>
  </si>
  <si>
    <t>Medical Insurance/Work injury Benefits cover</t>
  </si>
  <si>
    <t>Refined Fuels And Lubricant- Other</t>
  </si>
  <si>
    <t>Contracted Technical Services</t>
  </si>
  <si>
    <t>Liquor Licencing Inspection</t>
  </si>
  <si>
    <t>COUNTY PUBLIC SERVICE BOARD</t>
  </si>
  <si>
    <t>Programme.1 Administration, Planning and Support Service</t>
  </si>
  <si>
    <t>Refund Medical Expenses-inPatient</t>
  </si>
  <si>
    <t>accomodation</t>
  </si>
  <si>
    <t>tution fees</t>
  </si>
  <si>
    <t>Purchase of Exchanges and other Communication Equipment</t>
  </si>
  <si>
    <t>Purchase of Motor Vehicles</t>
  </si>
  <si>
    <t>SALARY DISTRIBUTION</t>
  </si>
  <si>
    <t>NAME</t>
  </si>
  <si>
    <t>AMOUNT P.M</t>
  </si>
  <si>
    <t>Aamt pyr</t>
  </si>
  <si>
    <t>ALLOCATED Salary</t>
  </si>
  <si>
    <t>A.Chairperson</t>
  </si>
  <si>
    <t>V/Chairperson</t>
  </si>
  <si>
    <t>5 Commissioners</t>
  </si>
  <si>
    <t>Secretary to the CPSB----           JG.R</t>
  </si>
  <si>
    <t>2 Section Heads/Supervisors--JG.N</t>
  </si>
  <si>
    <t>2 Administrators--                         JG.K</t>
  </si>
  <si>
    <t>ICT Officer--                                     JG.H</t>
  </si>
  <si>
    <t>Office Secretary-                         -JG.H</t>
  </si>
  <si>
    <t>1.Office ASSISTANT---                JG. A</t>
  </si>
  <si>
    <t>1.Clerk/Receptionist-           -JG.B</t>
  </si>
  <si>
    <t xml:space="preserve"> Driver--                                      -JG.G</t>
  </si>
  <si>
    <t>Totals salary p.a………………………………</t>
  </si>
  <si>
    <t>Kshs.26,930,376</t>
  </si>
  <si>
    <t>NOTES;-</t>
  </si>
  <si>
    <t>1) SALARIES</t>
  </si>
  <si>
    <t xml:space="preserve">The figure is inclusive of the expected personnel to be recruited during the F. year i.e </t>
  </si>
  <si>
    <t>a)  Accountant  &amp;Human Resource officer at JG. N,</t>
  </si>
  <si>
    <t>b)contracted clerks and adriver(2)</t>
  </si>
  <si>
    <t>Total Allocation</t>
  </si>
  <si>
    <t>Other Recurrent</t>
  </si>
  <si>
    <t>(Less) Total Recurrent</t>
  </si>
  <si>
    <t>(less) compensation</t>
  </si>
  <si>
    <t>Approved</t>
  </si>
  <si>
    <t>Column1</t>
  </si>
  <si>
    <t>Departments</t>
  </si>
  <si>
    <t>County Assembly</t>
  </si>
  <si>
    <t>County Public Service Board</t>
  </si>
  <si>
    <t>VOTE</t>
  </si>
  <si>
    <t>VOTE TITLE</t>
  </si>
  <si>
    <t>GROSS</t>
  </si>
  <si>
    <t>% of Total</t>
  </si>
  <si>
    <t>ESTIMATES</t>
  </si>
  <si>
    <t>Estimate</t>
  </si>
  <si>
    <t>SUMMARY OF COMPENSATION OF EMPLOYEES, OTHER RECURRENT EXPENDITURE&amp; DEVELOPMENT</t>
  </si>
  <si>
    <t>Compensation to Employees</t>
  </si>
  <si>
    <t>Totals</t>
  </si>
  <si>
    <t>SUMMARY OF COMPENSATION OF EMPLOYEES, OTHER RECURRENT EXPENDITURE,  DEVELOPMENT&amp; % of DEVELOPMENT TO TOTAL BUDGET</t>
  </si>
  <si>
    <t>% of development to total budget</t>
  </si>
  <si>
    <t>% of salaries</t>
  </si>
  <si>
    <t>% of operations and mantainance</t>
  </si>
  <si>
    <t>% of development</t>
  </si>
  <si>
    <t>Administration,Planning and Support services</t>
  </si>
  <si>
    <t>Transport Management.</t>
  </si>
  <si>
    <t>Infrastructure Development.</t>
  </si>
  <si>
    <t>2110101</t>
  </si>
  <si>
    <t>2710102</t>
  </si>
  <si>
    <t>2110309</t>
  </si>
  <si>
    <t>2110301</t>
  </si>
  <si>
    <t>2110320</t>
  </si>
  <si>
    <t>2110314</t>
  </si>
  <si>
    <t>2110322</t>
  </si>
  <si>
    <t>2110318</t>
  </si>
  <si>
    <t>2110315</t>
  </si>
  <si>
    <t>2110317</t>
  </si>
  <si>
    <t>Purchase of ICT  &amp; communications</t>
  </si>
  <si>
    <t>2017/18</t>
  </si>
  <si>
    <t>Durty/Acting allowances</t>
  </si>
  <si>
    <t>exaplanation</t>
  </si>
  <si>
    <t>other infrastructure and civil works</t>
  </si>
  <si>
    <t xml:space="preserve"> Sub item </t>
  </si>
  <si>
    <t xml:space="preserve"> Sub item name  </t>
  </si>
  <si>
    <t xml:space="preserve"> Total </t>
  </si>
  <si>
    <t xml:space="preserve"> Grand Total </t>
  </si>
  <si>
    <t>Basic salary Civil Services</t>
  </si>
  <si>
    <t>Basic Salary -County Assembly Service</t>
  </si>
  <si>
    <t>BASIC SALARY-PERMANENT EMPLOYEES</t>
  </si>
  <si>
    <t>Attendancy Allowance</t>
  </si>
  <si>
    <t xml:space="preserve"> House Allowances </t>
  </si>
  <si>
    <t>Responsibility Allowance</t>
  </si>
  <si>
    <t>Transport /Mileage Allowances</t>
  </si>
  <si>
    <t>Employer Contribution to staff Pension</t>
  </si>
  <si>
    <t>Airtime Allowance</t>
  </si>
  <si>
    <t>PERSONAL ALLOWANCE- PAID AS PART OF SALARY</t>
  </si>
  <si>
    <t>Electricity Expenses</t>
  </si>
  <si>
    <t>Netwoking/ Lan Installation</t>
  </si>
  <si>
    <t>Water and Sewarage Services</t>
  </si>
  <si>
    <t>UTILITIES SUPPLIES AND SERVICES</t>
  </si>
  <si>
    <t>Telephone, Telex, Facsmile</t>
  </si>
  <si>
    <t>Courier and postal Services</t>
  </si>
  <si>
    <t>COMMUNICATION SUPPLIES AND SERVICES</t>
  </si>
  <si>
    <t>DOMESTIC TRAVELAND SUBSITANCE, AND OTHER TRANSPORTATION</t>
  </si>
  <si>
    <t>Subscription to newspapers, magazines, Kenya Gazette and Acts of Parliament</t>
  </si>
  <si>
    <t>Advertising , awareness and Public Campaigns</t>
  </si>
  <si>
    <t>PRINTING, ADVERTISING &amp; INFOR SUPPLYS &amp; SERVICES</t>
  </si>
  <si>
    <t>Rent and rates-Non RESIDENTIAL</t>
  </si>
  <si>
    <t>Hire of Transport</t>
  </si>
  <si>
    <t>RENTALS OF PRODUCED ASSETS</t>
  </si>
  <si>
    <t>Board &amp; Committee Conferences and Seminars</t>
  </si>
  <si>
    <t>TRAINING EXPENSES</t>
  </si>
  <si>
    <t>Education and Library Supplies</t>
  </si>
  <si>
    <t>SPECIALISED MATERIALS AND SUPPLIES</t>
  </si>
  <si>
    <t>General Office Supplies (Paper, pencils, forms, small office equipment</t>
  </si>
  <si>
    <t>Sanitary and cleaning materials</t>
  </si>
  <si>
    <t>Lundry expenses</t>
  </si>
  <si>
    <t>OFFICE AND GENERAL SUPPLIES</t>
  </si>
  <si>
    <t>Refined Fuels and Lubricants</t>
  </si>
  <si>
    <t>FUEL OIL AND LUBRICANTS</t>
  </si>
  <si>
    <t>Bank service commission and charges</t>
  </si>
  <si>
    <t>Membership fees, Dues and subscription to professional bodies</t>
  </si>
  <si>
    <t>Legal dues, Subscriptions to professional bodies</t>
  </si>
  <si>
    <t>Contracted Technical/ Professional services</t>
  </si>
  <si>
    <t>OTHER OPERATING EXPENSES</t>
  </si>
  <si>
    <t>Maintenance expenses-Motor vehicle</t>
  </si>
  <si>
    <t>ROUTINE MAINTENANCE-VEHICLE  &amp; OTHER TRANSPORT EQUIPEMENT</t>
  </si>
  <si>
    <t>Maintenance of office furniture and equipment</t>
  </si>
  <si>
    <t>Maintenance of Building and stations-non residential</t>
  </si>
  <si>
    <t>Maintenance of computers,Software, and Networks</t>
  </si>
  <si>
    <t>ROUTINE MAINTENANCE -OTHER ASSETS</t>
  </si>
  <si>
    <t>GOVERNMENT PENSION AND RETIREMENT BENEFITS</t>
  </si>
  <si>
    <t>SUB TOTAL</t>
  </si>
  <si>
    <t>DEVELOPMENT</t>
  </si>
  <si>
    <t>Less Compensation</t>
  </si>
  <si>
    <t>Committees</t>
  </si>
  <si>
    <t xml:space="preserve"> Commuter Allowances</t>
  </si>
  <si>
    <t>2110321</t>
  </si>
  <si>
    <t>Leave Allowance</t>
  </si>
  <si>
    <t>2110100</t>
  </si>
  <si>
    <t>Sub total</t>
  </si>
  <si>
    <t>2210200</t>
  </si>
  <si>
    <t>INSURANCE COSTS</t>
  </si>
  <si>
    <t>2210900</t>
  </si>
  <si>
    <t>2210904</t>
  </si>
  <si>
    <t>2210910</t>
  </si>
  <si>
    <t>Gratuity-Civil Servants</t>
  </si>
  <si>
    <t>2710103</t>
  </si>
  <si>
    <t>Gratuity-MCAs</t>
  </si>
  <si>
    <t>3111002</t>
  </si>
  <si>
    <t>Purchase of Computer, Printers and Other IT Equipment</t>
  </si>
  <si>
    <t>3110701</t>
  </si>
  <si>
    <t>Purchase of Motor Vehicle</t>
  </si>
  <si>
    <t>3110901</t>
  </si>
  <si>
    <t>SUB TOTAL FOR RECURRENT</t>
  </si>
  <si>
    <t>SUB TOTAL FOR DEVELOPMENT</t>
  </si>
  <si>
    <t>Sub Total</t>
  </si>
  <si>
    <t xml:space="preserve">Expenses (other) Culture &amp; County Main Festivals </t>
  </si>
  <si>
    <t>Other Capital Grants and Trans (Elderly Fund)</t>
  </si>
  <si>
    <t>sub-Programme 4:  Elderly Fund</t>
  </si>
  <si>
    <t>sub-Programme 3: Technical Conferences</t>
  </si>
  <si>
    <t>Internet Connections (Pending Bill)</t>
  </si>
  <si>
    <t>Non -residential buildings(offices, schools, hospitals etc ( Mechanical Unit)</t>
  </si>
  <si>
    <t>Basic Salary MCA'S</t>
  </si>
  <si>
    <t>Purchase of Animals &amp; breeding Stock (Rabbit Promotion)</t>
  </si>
  <si>
    <t>Purchase of Animals &amp; breeding Stock (Bee Keeping  Promotion)</t>
  </si>
  <si>
    <t xml:space="preserve">Purchase of Animals &amp; breeding Stock (Dairy Cattle &amp; Goats Promotion) </t>
  </si>
  <si>
    <t>Call Allowance</t>
  </si>
  <si>
    <t>Health Service Allowance</t>
  </si>
  <si>
    <t>Medical Drugs (Pending Bills)</t>
  </si>
  <si>
    <t>Resource Envelop</t>
  </si>
  <si>
    <t>Proposed Expenditure</t>
  </si>
  <si>
    <t>Other Capital Grants and Trans (Conditional Grants)</t>
  </si>
  <si>
    <t>Purchase of Other Office Equipment</t>
  </si>
  <si>
    <t xml:space="preserve">Programme </t>
  </si>
  <si>
    <t xml:space="preserve"> Baseline Estimates </t>
  </si>
  <si>
    <t xml:space="preserve"> Estimates </t>
  </si>
  <si>
    <t xml:space="preserve"> Projected Estimates </t>
  </si>
  <si>
    <t>2018/19</t>
  </si>
  <si>
    <t xml:space="preserve"> Programme 1: Administration  Plannning and Support services </t>
  </si>
  <si>
    <t xml:space="preserve"> Sub Programme (SP) </t>
  </si>
  <si>
    <t xml:space="preserve"> Total Expenditure of Programme 1 </t>
  </si>
  <si>
    <t xml:space="preserve"> Programme 2: Cordination and Supervisory services. </t>
  </si>
  <si>
    <t xml:space="preserve"> SP 2. 1 Audit and accountability </t>
  </si>
  <si>
    <t xml:space="preserve"> SP 2. 2. perfomance management   </t>
  </si>
  <si>
    <t xml:space="preserve"> SP 2. 2. Emmergency and Disaster management  </t>
  </si>
  <si>
    <t xml:space="preserve"> Total Expenditure of Programme 2 </t>
  </si>
  <si>
    <t xml:space="preserve"> Programme 3: Management and Administration of County services. </t>
  </si>
  <si>
    <t xml:space="preserve"> SP 3. 1 County Executive  </t>
  </si>
  <si>
    <t xml:space="preserve"> SP 3.2 County Secretary </t>
  </si>
  <si>
    <t xml:space="preserve"> Total Expenditure of Programme 3 </t>
  </si>
  <si>
    <t xml:space="preserve"> Total Expenditure of Vote -------  </t>
  </si>
  <si>
    <t xml:space="preserve">Expenditure Classification </t>
  </si>
  <si>
    <t xml:space="preserve">  Current Expenditure </t>
  </si>
  <si>
    <t xml:space="preserve"> Compensation to Employees </t>
  </si>
  <si>
    <t xml:space="preserve"> Use of goods and services </t>
  </si>
  <si>
    <t xml:space="preserve"> Current Transfers Govt. Agencies </t>
  </si>
  <si>
    <t xml:space="preserve"> Other Recurrent </t>
  </si>
  <si>
    <t xml:space="preserve"> Capital Expenditure </t>
  </si>
  <si>
    <t xml:space="preserve"> Acquisition of Non-Financial Assets </t>
  </si>
  <si>
    <t xml:space="preserve"> Capital Transfers to Government Agencies </t>
  </si>
  <si>
    <t xml:space="preserve"> Other Development </t>
  </si>
  <si>
    <t xml:space="preserve"> Total Expenditure of Vote …… </t>
  </si>
  <si>
    <t xml:space="preserve">Part G: Summary of Expenditure by Programme, Sub-Programme and Economic Classification (KShs. Million) </t>
  </si>
  <si>
    <t xml:space="preserve"> ADMINSTRATION,PLANNING AND SUPPORT SERVICES. </t>
  </si>
  <si>
    <t xml:space="preserve"> Current Expenditure </t>
  </si>
  <si>
    <t xml:space="preserve"> Capital Transfers to Govt. Agencies </t>
  </si>
  <si>
    <t xml:space="preserve"> Total Expenditure  </t>
  </si>
  <si>
    <t xml:space="preserve"> Sub-Programme 1.1: General Administration duties </t>
  </si>
  <si>
    <t xml:space="preserve"> Program 2: CORDINATION AND SUPERVISORY SERVICES </t>
  </si>
  <si>
    <t xml:space="preserve"> Sub-Programme 2.1: AUDIT AND ACCOUNTABILITY </t>
  </si>
  <si>
    <t xml:space="preserve"> Sub-Programme 2. 2: PERFOMANCE MANAGEMENT </t>
  </si>
  <si>
    <t xml:space="preserve"> Sub-Programme 2. 3: Emergency &amp; Disaster management and mitigation </t>
  </si>
  <si>
    <t xml:space="preserve"> Sub Programme 3.1 : COUNTY EXECUTIVE SERVICES </t>
  </si>
  <si>
    <t>COUNTY EXECUTIVE</t>
  </si>
  <si>
    <t>2019/20</t>
  </si>
  <si>
    <t xml:space="preserve"> SP 1. 1 GENERAL ADMINISTRATIVE SERVICES </t>
  </si>
  <si>
    <r>
      <t>1.2</t>
    </r>
    <r>
      <rPr>
        <b/>
        <sz val="7"/>
        <color rgb="FF4F81BD"/>
        <rFont val="Times New Roman"/>
        <family val="1"/>
      </rPr>
      <t xml:space="preserve">      </t>
    </r>
    <r>
      <rPr>
        <b/>
        <sz val="13"/>
        <rFont val="Times New Roman"/>
        <family val="1"/>
      </rPr>
      <t>Part F:  Summary of Expenditure by Vote and Economic Classification (Kshs. Million)</t>
    </r>
    <r>
      <rPr>
        <b/>
        <sz val="13"/>
        <color rgb="FF4F81BD"/>
        <rFont val="Times New Roman"/>
        <family val="1"/>
      </rPr>
      <t xml:space="preserve"> </t>
    </r>
  </si>
  <si>
    <r>
      <t>1.3</t>
    </r>
    <r>
      <rPr>
        <b/>
        <sz val="7"/>
        <rFont val="Times New Roman"/>
        <family val="1"/>
      </rPr>
      <t xml:space="preserve">      </t>
    </r>
    <r>
      <rPr>
        <b/>
        <sz val="13"/>
        <rFont val="Times New Roman"/>
        <family val="1"/>
      </rPr>
      <t>Part G: Summary of Expenditure by Programme, Sub-Programme and Economic Classification (KShs. Million)</t>
    </r>
  </si>
  <si>
    <t xml:space="preserve">Current Expenditure </t>
  </si>
  <si>
    <t xml:space="preserve"> Capital Transfers to Govt. </t>
  </si>
  <si>
    <t xml:space="preserve">Agencies </t>
  </si>
  <si>
    <t xml:space="preserve">Programme 3. MANAGEMENT AND ADMINISTRATION OF COUNTY SERVICES. </t>
  </si>
  <si>
    <t xml:space="preserve"> Use of goods and services</t>
  </si>
  <si>
    <t xml:space="preserve"> Sub-Programme 3. 2: COUNTY SECRETARY </t>
  </si>
  <si>
    <t xml:space="preserve">Total Expenditure  </t>
  </si>
  <si>
    <t>COUNTY TREASURY</t>
  </si>
  <si>
    <t xml:space="preserve">  Baseline Estimates  </t>
  </si>
  <si>
    <t xml:space="preserve">  Estimates  </t>
  </si>
  <si>
    <t xml:space="preserve">  Projected Estimates  </t>
  </si>
  <si>
    <t xml:space="preserve"> 2017/18 </t>
  </si>
  <si>
    <t xml:space="preserve"> 2018/19 </t>
  </si>
  <si>
    <t xml:space="preserve"> 2019/20 </t>
  </si>
  <si>
    <t>SP 1. 2 Procurement Services</t>
  </si>
  <si>
    <t xml:space="preserve"> Programme 2: County Planning Services.</t>
  </si>
  <si>
    <t xml:space="preserve"> SP 2. 1 Monitoring and Evaluation</t>
  </si>
  <si>
    <t xml:space="preserve"> SP 2. 2. Cordination of </t>
  </si>
  <si>
    <t xml:space="preserve">Policy Formulation and Plans  </t>
  </si>
  <si>
    <t xml:space="preserve"> Programme 3: County Financial Management</t>
  </si>
  <si>
    <t xml:space="preserve"> SP 3. 1 Accounting Services  </t>
  </si>
  <si>
    <t xml:space="preserve"> SP 3.2 Audit Services </t>
  </si>
  <si>
    <t xml:space="preserve">SP 3.3 Budget Policy </t>
  </si>
  <si>
    <t>Formulation</t>
  </si>
  <si>
    <t xml:space="preserve"> SP 3.4 Resource Mobilization</t>
  </si>
  <si>
    <t>Budget Expenditure Management</t>
  </si>
  <si>
    <r>
      <t>1.2</t>
    </r>
    <r>
      <rPr>
        <b/>
        <sz val="7"/>
        <rFont val="Times New Roman"/>
        <family val="1"/>
      </rPr>
      <t xml:space="preserve">      </t>
    </r>
    <r>
      <rPr>
        <b/>
        <sz val="13"/>
        <rFont val="Times New Roman"/>
        <family val="1"/>
      </rPr>
      <t>Part F:  Summary of Expenditure by Vote and Economic Classification (Kshs. Million)</t>
    </r>
  </si>
  <si>
    <t xml:space="preserve"> Sub-Programme 1.2: Procurement Services</t>
  </si>
  <si>
    <t xml:space="preserve"> Program 2: County Planning Services</t>
  </si>
  <si>
    <t xml:space="preserve"> Sub-Programme 2.1: Monitoring and Evaluation</t>
  </si>
  <si>
    <t xml:space="preserve"> Sub-Programme 2. 2: Coordination of Policy Formulation and Plans</t>
  </si>
  <si>
    <t xml:space="preserve"> Programme 3. County Financial Management</t>
  </si>
  <si>
    <t xml:space="preserve"> Sub Programme 3.1 : Accounting Services </t>
  </si>
  <si>
    <t xml:space="preserve"> Sub-Programme 3. 2: Audit Services </t>
  </si>
  <si>
    <t xml:space="preserve"> Current Expenditure</t>
  </si>
  <si>
    <t xml:space="preserve"> Sub-Proramme 3.3: Budget Policy Formulation </t>
  </si>
  <si>
    <t xml:space="preserve"> SP 3.4 : Resource Mobilization</t>
  </si>
  <si>
    <t xml:space="preserve"> SP 3.5 : Budget Expenditure Management</t>
  </si>
  <si>
    <t xml:space="preserve"> Capital Expenditure</t>
  </si>
  <si>
    <t>Agriculture, Livestock, Fisheries &amp; Co-operatives</t>
  </si>
  <si>
    <t>SP 1. 2 Research &amp; Development</t>
  </si>
  <si>
    <t xml:space="preserve">                   -   </t>
  </si>
  <si>
    <t xml:space="preserve"> Programme 2: Livestock development and Management Services.</t>
  </si>
  <si>
    <t xml:space="preserve"> SP 2. 1, Value Chain Development</t>
  </si>
  <si>
    <t xml:space="preserve"> SP 2. 2. Veterinary Services and Extention</t>
  </si>
  <si>
    <t>SP 2.3, Livestock Extention</t>
  </si>
  <si>
    <t xml:space="preserve"> Total Expenditure of Programme 2</t>
  </si>
  <si>
    <t xml:space="preserve"> Programme 3: Fisheries development &amp; Management Services. </t>
  </si>
  <si>
    <t xml:space="preserve"> SP 3. 1 Promotion of Fish Farming</t>
  </si>
  <si>
    <t xml:space="preserve"> Programme 4: Crop Development and Management Services.</t>
  </si>
  <si>
    <t xml:space="preserve"> SP 4. 1, Crop Extention</t>
  </si>
  <si>
    <t xml:space="preserve"> SP 4. 2. Farm Input Subsidy</t>
  </si>
  <si>
    <t>SP 4.3, Cash crop production and development</t>
  </si>
  <si>
    <t>SP 4.4, Food Security Initiative</t>
  </si>
  <si>
    <t xml:space="preserve"> Total Expenditure of Programme 4</t>
  </si>
  <si>
    <t xml:space="preserve"> Programme 5: Co-operative Development. </t>
  </si>
  <si>
    <t xml:space="preserve"> SP 5. 1 Co-operative Development Services</t>
  </si>
  <si>
    <t xml:space="preserve"> Programme 6: Agri-business. </t>
  </si>
  <si>
    <t xml:space="preserve"> SP 6. 1 Market development and Promotion</t>
  </si>
  <si>
    <t xml:space="preserve"> SP 6. 2 Value addition</t>
  </si>
  <si>
    <t xml:space="preserve"> Sub-Programme 1.2: Research and Development</t>
  </si>
  <si>
    <t xml:space="preserve"> Program 2: Livestock Development &amp; Management Services</t>
  </si>
  <si>
    <t xml:space="preserve"> Sub-Programme 2.1: Value Chain Development</t>
  </si>
  <si>
    <t xml:space="preserve"> Sub-Programme 2. 2: Veterinary Services &amp; Extention</t>
  </si>
  <si>
    <t xml:space="preserve"> Sub-Programme 2. 3: Livestock Extention</t>
  </si>
  <si>
    <t xml:space="preserve"> Programme 3. Fisheries Development &amp; Management</t>
  </si>
  <si>
    <t xml:space="preserve"> Sub Programme 3.1 : Promotion of Fish Farming</t>
  </si>
  <si>
    <t xml:space="preserve"> Programme 4. Crop Development &amp; Management Services</t>
  </si>
  <si>
    <t xml:space="preserve"> Sub-Programme 4. 1: Crop Extention </t>
  </si>
  <si>
    <t xml:space="preserve"> Sub-Proramme 4.2: Farm input Subsidy</t>
  </si>
  <si>
    <t xml:space="preserve"> SP 4.3 : Cash crop production &amp; Development</t>
  </si>
  <si>
    <t xml:space="preserve"> SP 4.4 : Food security initiatives </t>
  </si>
  <si>
    <t xml:space="preserve"> Program 5: Co-operatives Development</t>
  </si>
  <si>
    <t xml:space="preserve"> Sub-Programme 5.1 : Co-operatives Development Services</t>
  </si>
  <si>
    <t xml:space="preserve"> Program 6: Agri- Business</t>
  </si>
  <si>
    <t xml:space="preserve"> Sub-Programme 6.1 : Market Development &amp; Promotions</t>
  </si>
  <si>
    <t xml:space="preserve"> Sub-Programme 6.2 : Value Addition</t>
  </si>
  <si>
    <t>Health</t>
  </si>
  <si>
    <t>SP 1. 2 Human Resource Management &amp; Development</t>
  </si>
  <si>
    <t>SP 1. 3 Health Financing</t>
  </si>
  <si>
    <t xml:space="preserve"> Total Expenditure of Programme 1   </t>
  </si>
  <si>
    <t xml:space="preserve"> Programme 2: Preventive &amp; Promotive Health Services.</t>
  </si>
  <si>
    <t xml:space="preserve"> SP 2. 1, Public Health Services</t>
  </si>
  <si>
    <t xml:space="preserve"> SP 2. 2. Reproductive Health Care</t>
  </si>
  <si>
    <t>SP 2.3, Community Health Strategy</t>
  </si>
  <si>
    <t>SP 2.4, Disease Surveilance &amp; Emergency</t>
  </si>
  <si>
    <t>SP 2.5, Health Promotion</t>
  </si>
  <si>
    <t xml:space="preserve"> Programme 3: Curative &amp; Rehabilitative. </t>
  </si>
  <si>
    <t xml:space="preserve"> SP 3. 1 Medical Services</t>
  </si>
  <si>
    <t xml:space="preserve"> SP 3. 2 Drugs &amp; Other Medical Supplies</t>
  </si>
  <si>
    <t xml:space="preserve"> SP 3. 3 County Referal Services</t>
  </si>
  <si>
    <t xml:space="preserve"> Total Expenditure of </t>
  </si>
  <si>
    <t xml:space="preserve"> Programme 4: Maternal &amp; Child Care Services.</t>
  </si>
  <si>
    <t xml:space="preserve"> SP 4. 1, Immunization</t>
  </si>
  <si>
    <t xml:space="preserve"> SP 4. 2. Antinatal &amp; </t>
  </si>
  <si>
    <t>Postnatal Health Care</t>
  </si>
  <si>
    <t>SP 4.3, New Born Child &amp; Adolescent</t>
  </si>
  <si>
    <t>SP 4.4, Maternity Services</t>
  </si>
  <si>
    <t>SP 4.5, Nutrition Services</t>
  </si>
  <si>
    <t xml:space="preserve">Vote -------  </t>
  </si>
  <si>
    <t>ADMINSTRATION,PLANNING AND SUPPORT SERVICES.</t>
  </si>
  <si>
    <t>Sub-Programme 1.2: Human Resource Management &amp; Development</t>
  </si>
  <si>
    <t xml:space="preserve"> Other Development</t>
  </si>
  <si>
    <t xml:space="preserve"> Total Expenditure </t>
  </si>
  <si>
    <t xml:space="preserve"> Other Recurrent</t>
  </si>
  <si>
    <t>Sub-Programme 2.1:  Public Health Services</t>
  </si>
  <si>
    <t xml:space="preserve"> Total Expenditure</t>
  </si>
  <si>
    <t xml:space="preserve"> Sub-Programme 2. 2: Productive Health Care</t>
  </si>
  <si>
    <t xml:space="preserve"> Compensation to Employee</t>
  </si>
  <si>
    <t xml:space="preserve"> Current Transfers Govt. Agencies</t>
  </si>
  <si>
    <t xml:space="preserve"> Sub-Programme 2. 3:Community Health Strategy</t>
  </si>
  <si>
    <t xml:space="preserve"> Compensation to Employees</t>
  </si>
  <si>
    <t xml:space="preserve"> Capital Transfers to Govt. Agencies</t>
  </si>
  <si>
    <t xml:space="preserve"> Acquisition of Non-Financial Assets</t>
  </si>
  <si>
    <t>SP 3. 3 County Referal Services</t>
  </si>
  <si>
    <t xml:space="preserve"> Other Recurrent  </t>
  </si>
  <si>
    <t xml:space="preserve"> SP 4. 2. Antinatal &amp; Postnatal Health Care</t>
  </si>
  <si>
    <t>Education Science &amp; Technology</t>
  </si>
  <si>
    <t xml:space="preserve"> Programme 2: Education Support Services.</t>
  </si>
  <si>
    <t xml:space="preserve"> SP 2. 1, Education Support</t>
  </si>
  <si>
    <t xml:space="preserve"> Programme 3: Vocation Education &amp; Training. </t>
  </si>
  <si>
    <t xml:space="preserve"> SP 3. 1 Youth Polytechnic Development</t>
  </si>
  <si>
    <t xml:space="preserve"> Programme 4: ECD devlopment &amp; Coordination.</t>
  </si>
  <si>
    <t xml:space="preserve"> SP 4. 1, ECDE Development</t>
  </si>
  <si>
    <r>
      <t>1.2</t>
    </r>
    <r>
      <rPr>
        <b/>
        <sz val="7"/>
        <color rgb="FF4F81BD"/>
        <rFont val="Times New Roman"/>
        <family val="1"/>
      </rPr>
      <t xml:space="preserve">     </t>
    </r>
    <r>
      <rPr>
        <b/>
        <sz val="13"/>
        <color rgb="FF4F81BD"/>
        <rFont val="Cambria"/>
        <family val="1"/>
      </rPr>
      <t xml:space="preserve">Part F:  Summary of Expenditure by Vote and Economic Classification (Kshs. Million) </t>
    </r>
  </si>
  <si>
    <r>
      <t>1.3</t>
    </r>
    <r>
      <rPr>
        <b/>
        <sz val="7"/>
        <color rgb="FF4F81BD"/>
        <rFont val="Times New Roman"/>
        <family val="1"/>
      </rPr>
      <t xml:space="preserve">     </t>
    </r>
    <r>
      <rPr>
        <b/>
        <sz val="13"/>
        <color rgb="FF4F81BD"/>
        <rFont val="Cambria"/>
        <family val="1"/>
      </rPr>
      <t>Part G: Summary of Expenditure by Programme, Sub-Programme and Economic Classification (KShs. Million)</t>
    </r>
  </si>
  <si>
    <t>Gender, Culture, Sports &amp; Youth</t>
  </si>
  <si>
    <t xml:space="preserve"> Programme 2: Management &amp; Development of Culture &amp; Sports.</t>
  </si>
  <si>
    <t xml:space="preserve"> SP 2. 1. Recreation and Arts </t>
  </si>
  <si>
    <t xml:space="preserve"> SP 2. 2. Sports Promotion</t>
  </si>
  <si>
    <t>SP 2.3. Culture &amp; Heritage</t>
  </si>
  <si>
    <t xml:space="preserve"> Programme 3: Management of Youth &amp; Gender Development.</t>
  </si>
  <si>
    <t xml:space="preserve"> SP 3. 1. Social Protection</t>
  </si>
  <si>
    <t xml:space="preserve"> SP 3. 2. Youth &amp; Gender Development</t>
  </si>
  <si>
    <t xml:space="preserve"> Total Expenditure of Programme 3</t>
  </si>
  <si>
    <r>
      <t>1.2</t>
    </r>
    <r>
      <rPr>
        <b/>
        <sz val="7"/>
        <rFont val="Times New Roman"/>
        <family val="1"/>
      </rPr>
      <t xml:space="preserve">      </t>
    </r>
    <r>
      <rPr>
        <b/>
        <sz val="13"/>
        <rFont val="Times New Roman"/>
        <family val="1"/>
      </rPr>
      <t xml:space="preserve">Part F:  Summary of Expenditure by Vote and Economic Classification (Kshs. Million) </t>
    </r>
  </si>
  <si>
    <t xml:space="preserve"> ADMINSTRATION,PLANNING AND SUPPORT SERVICES.</t>
  </si>
  <si>
    <t xml:space="preserve"> SP 2. 1. Recreation and Arts</t>
  </si>
  <si>
    <t>Industrialization Trade and Tourism</t>
  </si>
  <si>
    <t xml:space="preserve"> Programme 2: Trade Development and Investment.</t>
  </si>
  <si>
    <t xml:space="preserve"> SP 2. 1, Market Development and Management</t>
  </si>
  <si>
    <t xml:space="preserve"> SP 2. 2. Business Suppot and Consumer Protection</t>
  </si>
  <si>
    <t xml:space="preserve"> Programme 3: Tourism Development. </t>
  </si>
  <si>
    <t xml:space="preserve"> SP 3. 1 Tourism Promotion</t>
  </si>
  <si>
    <t xml:space="preserve"> Programme 4: Industrial Development.</t>
  </si>
  <si>
    <t xml:space="preserve"> SP 4. 1, Industrial Development</t>
  </si>
  <si>
    <t>Public Service Board</t>
  </si>
  <si>
    <r>
      <t>1.2</t>
    </r>
    <r>
      <rPr>
        <b/>
        <sz val="7"/>
        <color rgb="FF4F81BD"/>
        <rFont val="Times New Roman"/>
        <family val="1"/>
      </rPr>
      <t xml:space="preserve">      </t>
    </r>
    <r>
      <rPr>
        <b/>
        <sz val="13"/>
        <color rgb="FF4F81BD"/>
        <rFont val="Cambria"/>
        <family val="1"/>
      </rPr>
      <t>Part F:  Summary of Expenditure by Vote and Economic Classification (Kshs. Million</t>
    </r>
    <r>
      <rPr>
        <b/>
        <sz val="13"/>
        <color rgb="FF4F81BD"/>
        <rFont val="Times New Roman"/>
        <family val="1"/>
      </rPr>
      <t>)</t>
    </r>
  </si>
  <si>
    <t>Environment, Natural Resources, Water &amp; Forestry</t>
  </si>
  <si>
    <t xml:space="preserve"> Programme 2: Water and Sanitation Services.</t>
  </si>
  <si>
    <t xml:space="preserve"> SP 2. 1. Water Supply Management</t>
  </si>
  <si>
    <t xml:space="preserve"> SP 2. 2. Water Management</t>
  </si>
  <si>
    <t xml:space="preserve"> Programme 3: Environmental Management Services. </t>
  </si>
  <si>
    <t xml:space="preserve"> SP 3. 1 Environmental Protection &amp; Conservation</t>
  </si>
  <si>
    <t xml:space="preserve"> Programme 4: Forestry and Natural Resources Management.</t>
  </si>
  <si>
    <t xml:space="preserve"> SP 4. 1. Farm Forest Management</t>
  </si>
  <si>
    <t xml:space="preserve"> SP 4. 2. Natural Resources Management</t>
  </si>
  <si>
    <t>Transport &amp; Infrastructure</t>
  </si>
  <si>
    <t xml:space="preserve"> Programme 2: Transport &amp; Management.</t>
  </si>
  <si>
    <t xml:space="preserve"> SP 2. 1. Transport System Management</t>
  </si>
  <si>
    <t xml:space="preserve"> SP 2. 2. Mechanical Services</t>
  </si>
  <si>
    <t xml:space="preserve"> Programme 3: Infrastructure Development. </t>
  </si>
  <si>
    <t xml:space="preserve"> SP 3. 1 Roads Maintenance</t>
  </si>
  <si>
    <t>Lands, Housing, Physical Planning &amp; Urban Planning</t>
  </si>
  <si>
    <t xml:space="preserve"> SP 1. 1. Formulation of policies, Regulation &amp; Legal Framework</t>
  </si>
  <si>
    <t xml:space="preserve"> Programme 2: Land Survey &amp; Mapping Services.</t>
  </si>
  <si>
    <t xml:space="preserve"> SP 2. 1. Land Survey &amp; Mapping.</t>
  </si>
  <si>
    <t xml:space="preserve"> Programme 3: Urban, Physical Planning &amp; Housing Services. </t>
  </si>
  <si>
    <t xml:space="preserve"> SP 3. 1 Urban &amp; Physical Planning</t>
  </si>
  <si>
    <t xml:space="preserve"> SP 3. 2 Housing Development</t>
  </si>
  <si>
    <t xml:space="preserve"> SP 1. 2. Formulation of policies, Regulation &amp; Legal Framework</t>
  </si>
  <si>
    <t xml:space="preserve"> SP 1. 3 Oversight</t>
  </si>
  <si>
    <t xml:space="preserve"> Programme 1:3 Oversight</t>
  </si>
  <si>
    <t>Public Service &amp;Administration</t>
  </si>
  <si>
    <t xml:space="preserve"> SP 1.2 County/Subcounty Administration</t>
  </si>
  <si>
    <t xml:space="preserve"> SP 1.3 County FM Radio</t>
  </si>
  <si>
    <t xml:space="preserve">  Current Expenditure</t>
  </si>
  <si>
    <t xml:space="preserve">Sub-Programme 1.1: General Administration duties </t>
  </si>
  <si>
    <t xml:space="preserve"> Sub-Programme 1.2 County/Subcounty Administration</t>
  </si>
  <si>
    <t>Sub-Programme 1.3 County FM Radio</t>
  </si>
  <si>
    <t>Purchase Of Computers, Printers and Accessoriess</t>
  </si>
  <si>
    <t>SP.1.2: Educational Conferences</t>
  </si>
  <si>
    <t>SP 1.3: Technical Conferences</t>
  </si>
  <si>
    <t>SP 1.4:  Elderly Fund</t>
  </si>
  <si>
    <t>SP 3.1: Streetlighting.</t>
  </si>
  <si>
    <t>SP. 3.2: Construction of Low seal tarmac road</t>
  </si>
  <si>
    <t>SP. 1.1: General admin. Duties.</t>
  </si>
  <si>
    <t>SP.2.1: Transport system management</t>
  </si>
  <si>
    <t>SP.2.2: Mechanical services</t>
  </si>
  <si>
    <t>SP.3.1: Streetlighting.</t>
  </si>
  <si>
    <t xml:space="preserve"> SP.3.2: construction of Low seal tarmac road</t>
  </si>
  <si>
    <t>SP.3.3: Roads maintanance</t>
  </si>
  <si>
    <t>Sub-Programme 1.3: Technical Conferences</t>
  </si>
  <si>
    <t>Sub-Programme 1.2: Educational Conferences</t>
  </si>
  <si>
    <t>Sub-Programme 1.4:  Elderly Fund</t>
  </si>
  <si>
    <t>TOTAL COUNTY EXPENDITURE</t>
  </si>
  <si>
    <t>TOTAL DEVELOPMENT EXPENDITURE</t>
  </si>
  <si>
    <t xml:space="preserve">TOTAL  RECURRENT EXPENDITURE </t>
  </si>
  <si>
    <t>TOTAL  EXPENDITURE</t>
  </si>
  <si>
    <t>Total County  Expenditure</t>
  </si>
  <si>
    <t xml:space="preserve"> MATERNAL AND CHILD  HEALTH CARE SERVICES</t>
  </si>
  <si>
    <t>Contractual employees ( Stipends for CHVs 939)</t>
  </si>
  <si>
    <t>Trainings, Mentorship And Exams (Including CHVs)</t>
  </si>
  <si>
    <t>Daily Subsistence Allowance (Supervision of CHVs)</t>
  </si>
  <si>
    <t>Other Capital Grants and Trans (World Bank Conditional)</t>
  </si>
  <si>
    <t>Trainings, Mentorship And Exams ( Awareness programs)</t>
  </si>
  <si>
    <t>Rents And Rates - Non- Residential (Kaimosi)</t>
  </si>
  <si>
    <t>Other Capital Grants and Trans (NARIGP)</t>
  </si>
  <si>
    <t>Expenses (other) Tornaments Finals</t>
  </si>
  <si>
    <t>3110202</t>
  </si>
  <si>
    <t>Non- residential Buildings ( Fire Station)</t>
  </si>
  <si>
    <t>Construction of Residential Building  (Governors House &amp; Deputy Governor)</t>
  </si>
  <si>
    <t xml:space="preserve">Rehabilitation &amp;Revation - </t>
  </si>
  <si>
    <t>Changed Transport Costs to Capital And Vehicles to Recurrent</t>
  </si>
  <si>
    <t>1. all nargrp funds capitalized</t>
  </si>
  <si>
    <t>2 purchase of motor vehicles recurrentlized</t>
  </si>
  <si>
    <t xml:space="preserve"> RESOURCE ENVELOP COMPUTATION </t>
  </si>
  <si>
    <t xml:space="preserve"> Equitable Share </t>
  </si>
  <si>
    <t xml:space="preserve"> Compensation for user fees foregone </t>
  </si>
  <si>
    <t xml:space="preserve"> Road Maintenance Levy </t>
  </si>
  <si>
    <t xml:space="preserve"> Loans and Grants(Danida) </t>
  </si>
  <si>
    <t xml:space="preserve"> Own Resources </t>
  </si>
  <si>
    <t xml:space="preserve"> Total Proposed County Expenditure </t>
  </si>
  <si>
    <t>Energy</t>
  </si>
  <si>
    <t>Research (Monitoring and evalution)</t>
  </si>
  <si>
    <t xml:space="preserve"> AgriculturaL Sector Development Support Program (ASDSP) and Co-funding </t>
  </si>
  <si>
    <t>Other Infrastructure and Civil Works</t>
  </si>
  <si>
    <t>Renewable Energy</t>
  </si>
  <si>
    <t>stipends for CHV'S</t>
  </si>
  <si>
    <t>Non practising Allowance</t>
  </si>
  <si>
    <t>Stipend for Clinical officer interns (30)</t>
  </si>
  <si>
    <t>Staff promotion (Arrears)</t>
  </si>
  <si>
    <t>Recruitment</t>
  </si>
  <si>
    <t>Construction of Hosp. plaza</t>
  </si>
  <si>
    <t>Emuhaya Sub- county</t>
  </si>
  <si>
    <t>Construction of maternity block at ipali H/C</t>
  </si>
  <si>
    <t>Hamisi Sub County</t>
  </si>
  <si>
    <t>Completion and Equipping of Maternity unit at Likindu H/C</t>
  </si>
  <si>
    <t>Luanda Sub County</t>
  </si>
  <si>
    <t>Sabatia</t>
  </si>
  <si>
    <t>Construction of x ray and Altra sound unit at Sabatia Hosp.</t>
  </si>
  <si>
    <t>Other Capital Grants and Trans (Danida/User fees/World Bank/Free Maternity</t>
  </si>
  <si>
    <t xml:space="preserve"> Other Capital Grants and Trans (Conditional Grants) </t>
  </si>
  <si>
    <t>Other infrastructure and Civil works (fencing of Land)</t>
  </si>
  <si>
    <t>Purchase of Fire fighting Vehicles and Equipment ( Fire Engines) rapid response vehicle</t>
  </si>
  <si>
    <t>Other infrastructure and civil works (Data Center)</t>
  </si>
  <si>
    <t>Purchase Of Software (automation of revenue)</t>
  </si>
  <si>
    <t>Purchase of Educational aids and Related equipment (polytechnics)</t>
  </si>
  <si>
    <t xml:space="preserve"> Other Capital Grants and Trans Mortgage &amp; Loans </t>
  </si>
  <si>
    <t xml:space="preserve">Acquisition of other Inventory-Fertilizer </t>
  </si>
  <si>
    <t>Travel Costs (Airlines, Bus, Railway, Etc.</t>
  </si>
  <si>
    <t>SP 3.4 Revenue management services</t>
  </si>
  <si>
    <t>rehabili. &amp; renova, (Conditional Grants)</t>
  </si>
  <si>
    <t>Tradtional Crops &amp; Demonstration site &amp; Fish Farming) (french beans, coffee , tea crops and tree planting</t>
  </si>
  <si>
    <t>Other infrastructure and civil works ( Agricultural Training Centre  &amp; ASDSP Co- Funding</t>
  </si>
  <si>
    <t>Rehabili. &amp; renova, of polytechnics (Conditional Grants)</t>
  </si>
  <si>
    <t>Purchase of Educational aids and Related equipment (ECD)</t>
  </si>
  <si>
    <t>Empowerment Fund</t>
  </si>
  <si>
    <t>Rehabilitation and Renovation(market)</t>
  </si>
  <si>
    <t xml:space="preserve">SP 2.3Fire Fighting Services </t>
  </si>
  <si>
    <t>Cordination and Supervisory Services</t>
  </si>
  <si>
    <t>Management and Administration of County Services</t>
  </si>
  <si>
    <t>rehabili. &amp; renovation ( Including County Offices)</t>
  </si>
  <si>
    <t>HEALTH SERVICES</t>
  </si>
  <si>
    <t>Honoraria (boresha mama na mtoto)</t>
  </si>
  <si>
    <t>Other infrastructure and civil works (Construction of Hamisi Stadium)</t>
  </si>
  <si>
    <t>Finance &amp; Economic Planning</t>
  </si>
  <si>
    <t>Agriculture, Livestock, Fisheries &amp;Cooperatives</t>
  </si>
  <si>
    <t>Health Services</t>
  </si>
  <si>
    <t>Education, Science, Technical and Vocational Training</t>
  </si>
  <si>
    <t>Gender, Culture, Youth, Sports and Social Services</t>
  </si>
  <si>
    <t>Trade, Industry, Tourism and Entrepreneurship.</t>
  </si>
  <si>
    <t>Office of The Governor</t>
  </si>
  <si>
    <t xml:space="preserve">Environment, Water, Energy &amp; Natural Resources. </t>
  </si>
  <si>
    <t>Transport, Infrastructure &amp; Communication</t>
  </si>
  <si>
    <t>Physical Planning, Land and Housing</t>
  </si>
  <si>
    <t>Administration and Coordination of County Affairs</t>
  </si>
  <si>
    <t>OFFICE OF THE GOVERNOR</t>
  </si>
  <si>
    <t>EDUCATION, SCIENCE, TECHNICAL &amp; VOCATIONAL TRAINING</t>
  </si>
  <si>
    <t>GENDER, CULTURE, YOUTH, SPORTS &amp; SOCIAL SERVICES</t>
  </si>
  <si>
    <t>TRADE, INDUSTRY, TOURISM &amp; ENTREPRENEURSHIP</t>
  </si>
  <si>
    <t>ENVIRONMENT, WATER, ENERGY &amp; NATURAL RESOURCES</t>
  </si>
  <si>
    <t>TRANSPORT, INFRASTRUCTURE &amp; COMMUNICATION</t>
  </si>
  <si>
    <t>PHYSICAL PLANNING, LANDS &amp; HOUSING</t>
  </si>
  <si>
    <t xml:space="preserve"> ADMINISTRATION &amp; COORDINATION OF COUNTY AFFAIRS</t>
  </si>
  <si>
    <t>Purchase Of Motor Vehicles/low loader(Pending Bill)</t>
  </si>
  <si>
    <t>Purchase Of Software (Fleet Management&amp; other Software)</t>
  </si>
  <si>
    <t>Other Infrastracture and Civil Works(Including Pending bills)</t>
  </si>
  <si>
    <t>Other Capital Grants and Trans (Capitation)</t>
  </si>
  <si>
    <t>Scholarship And Other Educational Benefits (Ward Activity  Million per Ward)</t>
  </si>
  <si>
    <t xml:space="preserve">Acquisition of Land </t>
  </si>
  <si>
    <t xml:space="preserve">Expenses </t>
  </si>
  <si>
    <t>Construction of Library</t>
  </si>
  <si>
    <t>Electricity (including streetlighting)</t>
  </si>
  <si>
    <t>Construction of vyalo Disp</t>
  </si>
  <si>
    <t>Construction of County Blood Tranfussion centre</t>
  </si>
  <si>
    <t>Internship/ Attachment program</t>
  </si>
  <si>
    <t xml:space="preserve">Acquisition of Land for waste recycling plant </t>
  </si>
  <si>
    <t>establishment of granite factory (counterpart funding)</t>
  </si>
  <si>
    <t>LaCoLi project (counterpart funding 10%)</t>
  </si>
  <si>
    <t>Expenses (other) Tornaments (Ward Activity )</t>
  </si>
  <si>
    <t>Expenses (other) Culture &amp; County Festivals (Ward Activity /ward)</t>
  </si>
  <si>
    <t>Acquisition of Other Intangible ( Western block investment)</t>
  </si>
  <si>
    <t>Purchase Of Motor Vehicles &amp;( Pending Bills)</t>
  </si>
  <si>
    <t>Approved totals 2017/2018</t>
  </si>
  <si>
    <t>APPROVED  TOTALS 2017/2018</t>
  </si>
  <si>
    <t>Administration, Planning and Support Services</t>
  </si>
  <si>
    <t>County Planning Services</t>
  </si>
  <si>
    <t>County Financial Management</t>
  </si>
  <si>
    <t>Livestock Development and Management</t>
  </si>
  <si>
    <t>Fisheries Development and Management</t>
  </si>
  <si>
    <t>Crop Development and Management</t>
  </si>
  <si>
    <t>Cooperatives Development and Management</t>
  </si>
  <si>
    <t>Agribusiness</t>
  </si>
  <si>
    <t>Vocational Education and Training Services</t>
  </si>
  <si>
    <t xml:space="preserve">ECD Development and  Cordination </t>
  </si>
  <si>
    <t>Management and Development of Culture and Sports</t>
  </si>
  <si>
    <t>Mnagement of Youth and Gender Development</t>
  </si>
  <si>
    <t>Trade Development and Investment</t>
  </si>
  <si>
    <t>Water and Sanitation Service</t>
  </si>
  <si>
    <t>Environmental Management Services</t>
  </si>
  <si>
    <t>Forestry and Natural Resources</t>
  </si>
  <si>
    <t>Transport Management</t>
  </si>
  <si>
    <t>Infrastructure Development</t>
  </si>
  <si>
    <t>Urban, Physical Planning and Housing Services</t>
  </si>
  <si>
    <t>Administration, Planning and Services</t>
  </si>
  <si>
    <t xml:space="preserve"> Other Capital Grants and Trans (Conditional Grants) KDSP</t>
  </si>
  <si>
    <t>Publishing And Printing Services including (pending Bills)</t>
  </si>
  <si>
    <t>2110399</t>
  </si>
  <si>
    <t>PFM Audit Committee Sittings</t>
  </si>
  <si>
    <t>Employer Contribution to NSSF</t>
  </si>
  <si>
    <t>Sitting Allowance -CASB</t>
  </si>
  <si>
    <t>2120201</t>
  </si>
  <si>
    <t>Employer Contribution to NHIF</t>
  </si>
  <si>
    <t>2210202</t>
  </si>
  <si>
    <t>Internet Connection</t>
  </si>
  <si>
    <t>2210401</t>
  </si>
  <si>
    <t>Travel costs (Airlines, Bus, Railways)</t>
  </si>
  <si>
    <t>2210304</t>
  </si>
  <si>
    <t>Sundrt items (e.g airport tax taxis etc)</t>
  </si>
  <si>
    <t>2210400</t>
  </si>
  <si>
    <t>FOREIGN TRAVEL AND SUBSISTANCE</t>
  </si>
  <si>
    <t>2210402</t>
  </si>
  <si>
    <t>Accomodation</t>
  </si>
  <si>
    <t>2210404</t>
  </si>
  <si>
    <t>2210403</t>
  </si>
  <si>
    <t>Sundry items (e.g airport tax, taxis, etc)</t>
  </si>
  <si>
    <t>Daily Subsistence Allowances</t>
  </si>
  <si>
    <t>sub total</t>
  </si>
  <si>
    <t>Publishing and printing</t>
  </si>
  <si>
    <t>2210505</t>
  </si>
  <si>
    <t>Photocopying Services</t>
  </si>
  <si>
    <t>2210502</t>
  </si>
  <si>
    <t>2210711</t>
  </si>
  <si>
    <t>Training Fee</t>
  </si>
  <si>
    <t>2210701</t>
  </si>
  <si>
    <t>2210715</t>
  </si>
  <si>
    <t>Kenya School of Government</t>
  </si>
  <si>
    <t>2210708</t>
  </si>
  <si>
    <t>2211001</t>
  </si>
  <si>
    <t>Purchase of Uniforms and Clothing-Staff</t>
  </si>
  <si>
    <t>2211104</t>
  </si>
  <si>
    <t>Accountable Documents</t>
  </si>
  <si>
    <t>2211399</t>
  </si>
  <si>
    <t>Revolving Fund</t>
  </si>
  <si>
    <t>2211320</t>
  </si>
  <si>
    <t>Contibution to other Parlimentry Association (SOCCAT, CAF)</t>
  </si>
  <si>
    <t>Temporary Committee Expense</t>
  </si>
  <si>
    <t>2211323</t>
  </si>
  <si>
    <t>3100000</t>
  </si>
  <si>
    <t>ACQUISITION OF NON-FINANCIAL ASSETS</t>
  </si>
  <si>
    <t>3111001</t>
  </si>
  <si>
    <t>3111112</t>
  </si>
  <si>
    <t>Purchase of Software</t>
  </si>
  <si>
    <t>Purchase of Household Furniture and Institutional Appliances</t>
  </si>
  <si>
    <t>3110302</t>
  </si>
  <si>
    <t>Construction of new Building Office Block and Speaker Resdence</t>
  </si>
  <si>
    <t>3110599</t>
  </si>
  <si>
    <t>3111111</t>
  </si>
  <si>
    <t>Other Infrastructure and Civil Works (MKHALAKHALA)</t>
  </si>
  <si>
    <t xml:space="preserve">Contracted Professional Services </t>
  </si>
  <si>
    <t>Overhaul of other Infrastructure and Civil Works</t>
  </si>
  <si>
    <t>Construction of Boda boda mama mboga shades (wardbased programs)</t>
  </si>
  <si>
    <t>HEALTH</t>
  </si>
  <si>
    <t>TRANSPORT</t>
  </si>
  <si>
    <t>ENVIRONMENT</t>
  </si>
  <si>
    <t>TRADE</t>
  </si>
  <si>
    <t>EDUCATION</t>
  </si>
  <si>
    <t>AGRICULTURE</t>
  </si>
  <si>
    <t>GENDER</t>
  </si>
  <si>
    <t>VIHIGA COUNTY ASSEMBLY BUDGET</t>
  </si>
  <si>
    <t xml:space="preserve"> 2020/21 </t>
  </si>
  <si>
    <t>recurrent</t>
  </si>
  <si>
    <t>Recurrent</t>
  </si>
  <si>
    <t>other Recurrent</t>
  </si>
  <si>
    <t>Use of goods and services</t>
  </si>
  <si>
    <t>Less  recurrent</t>
  </si>
  <si>
    <t>Use of goods</t>
  </si>
  <si>
    <t>Approved Budget 2018/19</t>
  </si>
  <si>
    <t>Service Delivery Unit</t>
  </si>
  <si>
    <t>Communication Unit</t>
  </si>
  <si>
    <t>s</t>
  </si>
  <si>
    <t>Approved totals 2018/2019</t>
  </si>
  <si>
    <t>County Statistics Services</t>
  </si>
  <si>
    <t>Procurement Services</t>
  </si>
  <si>
    <t>APPROVED  TOTALS 2018/2019</t>
  </si>
  <si>
    <t>Donations (Other Scholerships)</t>
  </si>
  <si>
    <t xml:space="preserve"> General administration</t>
  </si>
  <si>
    <t>: Educational Conferences</t>
  </si>
  <si>
    <t xml:space="preserve"> Recreation &amp; Arts(KICOSCA</t>
  </si>
  <si>
    <t>Sports Promotion</t>
  </si>
  <si>
    <t>Culture &amp; Heritage</t>
  </si>
  <si>
    <t>Energy Service</t>
  </si>
  <si>
    <t>Approved totals 2019-20</t>
  </si>
  <si>
    <t>Administrative Service</t>
  </si>
  <si>
    <t>Water supply management</t>
  </si>
  <si>
    <t xml:space="preserve">Waste management </t>
  </si>
  <si>
    <t xml:space="preserve">Environmental protection and  conservation </t>
  </si>
  <si>
    <t xml:space="preserve">Farm forest management </t>
  </si>
  <si>
    <t>Natural resource management</t>
  </si>
  <si>
    <t>Electricity Expenses (subsidy to Amatsi WSC)</t>
  </si>
  <si>
    <t>Other Infrastructure and Civil Work (ongoing/ pending bills Chepsaga, Ebunangwe, Bumbo, Shamakhokho, Esirulo,Gisambai Majengo, Mbihi, Chango, Chekombero, South West Bunyore, Emalindi- Esirulo</t>
  </si>
  <si>
    <t xml:space="preserve">Other Infrastructure and Civil Works (Ebunangwe phase 11, Gaga w/p, Esirulo/ Emalindi/Mundoli, Chepsaga pipe Extensions, Vigina pipi extension, Kegoye w/p, Ekaila w/p, Mulubalanga w/p, Wobimbo w/p, Matsigulu, Wambudo w/p) </t>
  </si>
  <si>
    <t>Other Capital Grants and Trans (Lacoli)</t>
  </si>
  <si>
    <t>2018-19</t>
  </si>
  <si>
    <t>Bridges (Drainage structure)</t>
  </si>
  <si>
    <t>Street Lighting (High mast flood light)</t>
  </si>
  <si>
    <t>3. Housing Services</t>
  </si>
  <si>
    <t>Other infrastructure and Civil works (KUSP)</t>
  </si>
  <si>
    <t>Other Capital Grants and Trans (User fees foregone</t>
  </si>
  <si>
    <t>Purchase of Motor Cycles and Bicycles for CHVs</t>
  </si>
  <si>
    <t>Construction and Equipping of Maternity at Ebusiratsi</t>
  </si>
  <si>
    <t>Construction and Equipping of Maternity at Lynanginga Disp</t>
  </si>
  <si>
    <t>Construction of maternity at Ebukhaya Disp</t>
  </si>
  <si>
    <t>Purchase of Land at Ebukhaya Disp</t>
  </si>
  <si>
    <t>Completion of Jirwani Disp</t>
  </si>
  <si>
    <t>Completion of Shamakhokho Disp</t>
  </si>
  <si>
    <t>Completion of Maternity at Cheptulu</t>
  </si>
  <si>
    <t>Completion of Kaptis Disp</t>
  </si>
  <si>
    <t>Purchase of Land at Mulundu Disp</t>
  </si>
  <si>
    <t>Purchase of Land at Ekamulembe Disp</t>
  </si>
  <si>
    <t>Construction of Maternity at Luanda Disp</t>
  </si>
  <si>
    <t>Purchase of Land for Ipali H/C</t>
  </si>
  <si>
    <t>Purchase of Land for Luanda Disp</t>
  </si>
  <si>
    <t>Completion of Viyalo Disp</t>
  </si>
  <si>
    <t>Costruction of Emuhaya SCH</t>
  </si>
  <si>
    <t>Other Infrastracture and Civil Works(Conditional Funding</t>
  </si>
  <si>
    <t>Other Infrastracture and Civil Works(Construction of County Commodities stores</t>
  </si>
  <si>
    <t>Purchase Of Motor Vehicle</t>
  </si>
  <si>
    <t>Summary of departmental budget 2018/19-2020-21</t>
  </si>
  <si>
    <t>Budget 2018/19</t>
  </si>
  <si>
    <t>SUMMARY OF TOTAL EXPENDITURE 2019/2020</t>
  </si>
  <si>
    <t>SUMMARY OF RECURRENT EXPENDITURE 2019/2020</t>
  </si>
  <si>
    <t>SUMMARY OF DEVELOPMENT EXPENDITURE 2019/2020</t>
  </si>
  <si>
    <t>Estimates 2019/20</t>
  </si>
  <si>
    <t>Other Infrastructure and civil works (markets)</t>
  </si>
  <si>
    <t xml:space="preserve">Purchase of Certified seeds </t>
  </si>
  <si>
    <t>Other Infrastructure and Civil Works (Serem Slaughterhouse)</t>
  </si>
  <si>
    <t>Other Infrastracture and Civil Works including conditional grants</t>
  </si>
  <si>
    <t>FINANCE &amp; ECONOMIC PLANNING</t>
  </si>
  <si>
    <t>Projected estimates  2020/21</t>
  </si>
  <si>
    <t>Other Infrastructure and civil works (omena markets)</t>
  </si>
  <si>
    <t>Other infrastructure and civil works (Rescue centre)</t>
  </si>
  <si>
    <t>Expenses ( Gabbage Collection)</t>
  </si>
  <si>
    <t xml:space="preserve">Other Infrastructure and Civil Works(Belgium water Piping) </t>
  </si>
  <si>
    <t>Engineering and design plan ( planning Luanda township-10m, and Markets-8m)</t>
  </si>
  <si>
    <t>Purchase Of Computers, Printers and Accessories (Purchase of Cameras 2,640,000)</t>
  </si>
  <si>
    <t>Purchase /production of photographic Materials (camera)</t>
  </si>
  <si>
    <t>Purchase Of survey Equipment</t>
  </si>
  <si>
    <t>Expenses (Survying and land tittling</t>
  </si>
  <si>
    <t>Other Infrastracture and Civil Works (Ward offices)</t>
  </si>
  <si>
    <t>Other Infrastracture and Civil Works (other offices)</t>
  </si>
  <si>
    <t>2020/21</t>
  </si>
  <si>
    <t>2021/22</t>
  </si>
  <si>
    <t xml:space="preserve"> Sub-Programme 1.2: Service Delivery Unit</t>
  </si>
  <si>
    <t xml:space="preserve"> Sub-Programme 3. 3:  Communication Unit</t>
  </si>
  <si>
    <t xml:space="preserve"> Sub-Proramme 3.4: County Research and Development Service </t>
  </si>
  <si>
    <t xml:space="preserve"> SP 3.5 : Legal services </t>
  </si>
  <si>
    <t xml:space="preserve"> 2018/19</t>
  </si>
  <si>
    <t xml:space="preserve"> 2019/20</t>
  </si>
  <si>
    <t xml:space="preserve"> 2020/21</t>
  </si>
  <si>
    <t xml:space="preserve"> 2021/22</t>
  </si>
  <si>
    <r>
      <t>1.1</t>
    </r>
    <r>
      <rPr>
        <b/>
        <sz val="7"/>
        <rFont val="Times New Roman"/>
        <family val="1"/>
      </rPr>
      <t xml:space="preserve">      </t>
    </r>
    <r>
      <rPr>
        <b/>
        <sz val="13"/>
        <rFont val="Times New Roman"/>
        <family val="1"/>
      </rPr>
      <t>Part E: Summary of Expenditure by Programmes, 2018/19-2021/22 (Kshs.Millions)</t>
    </r>
  </si>
  <si>
    <t xml:space="preserve"> 2021/22 </t>
  </si>
  <si>
    <r>
      <t>1.1</t>
    </r>
    <r>
      <rPr>
        <b/>
        <sz val="7"/>
        <rFont val="Times New Roman"/>
        <family val="1"/>
      </rPr>
      <t xml:space="preserve">      </t>
    </r>
    <r>
      <rPr>
        <b/>
        <sz val="13"/>
        <rFont val="Times New Roman"/>
        <family val="1"/>
      </rPr>
      <t xml:space="preserve">Part E: Summary of Expenditure by Programmes, 2018/19-2021/22(Kshs.Millions) </t>
    </r>
  </si>
  <si>
    <r>
      <t>1.1</t>
    </r>
    <r>
      <rPr>
        <b/>
        <sz val="7"/>
        <rFont val="Times New Roman"/>
        <family val="1"/>
      </rPr>
      <t xml:space="preserve">       </t>
    </r>
    <r>
      <rPr>
        <b/>
        <sz val="13"/>
        <rFont val="Times New Roman"/>
        <family val="1"/>
      </rPr>
      <t>Part E: Summary of Expenditure by Programmes, 2018/19-2021/22(Kshs.Millions)</t>
    </r>
  </si>
  <si>
    <r>
      <t>1.1</t>
    </r>
    <r>
      <rPr>
        <b/>
        <sz val="7"/>
        <color rgb="FF4F81BD"/>
        <rFont val="Times New Roman"/>
        <family val="1"/>
      </rPr>
      <t xml:space="preserve">     </t>
    </r>
    <r>
      <rPr>
        <b/>
        <sz val="13"/>
        <color rgb="FF4F81BD"/>
        <rFont val="Cambria"/>
        <family val="1"/>
      </rPr>
      <t>Part E: Summary of Expenditure by Programmes, 2018/19-2021/22 (Kshs.Millions)</t>
    </r>
  </si>
  <si>
    <r>
      <t>1.1</t>
    </r>
    <r>
      <rPr>
        <b/>
        <sz val="7"/>
        <rFont val="Times New Roman"/>
        <family val="1"/>
      </rPr>
      <t xml:space="preserve">       </t>
    </r>
    <r>
      <rPr>
        <b/>
        <sz val="13"/>
        <rFont val="Times New Roman"/>
        <family val="1"/>
      </rPr>
      <t>Part E: Summary of Expenditure by Programmes, 2018/19-2021/22 (Kshs.Millions)</t>
    </r>
  </si>
  <si>
    <r>
      <t>1.1</t>
    </r>
    <r>
      <rPr>
        <b/>
        <sz val="7"/>
        <rFont val="Times New Roman"/>
        <family val="1"/>
      </rPr>
      <t xml:space="preserve">      </t>
    </r>
    <r>
      <rPr>
        <b/>
        <sz val="13"/>
        <rFont val="Times New Roman"/>
        <family val="1"/>
      </rPr>
      <t>Part E: Summary of Expenditure by Programmes, 2018/19-2021/22 (Kshs.)</t>
    </r>
  </si>
  <si>
    <t>Audit Committee and Training</t>
  </si>
  <si>
    <t>Membership Fees, Dues And Subscriptions ToProfessional Bodies</t>
  </si>
  <si>
    <t>LEGISLATIVE</t>
  </si>
  <si>
    <t>ADMINISTRATIVE</t>
  </si>
  <si>
    <t>Hospitality Supplies and Services</t>
  </si>
  <si>
    <t>Catering Services, Receiptions</t>
  </si>
  <si>
    <t>Other infrastructure and civil works (Ward based projects)</t>
  </si>
  <si>
    <t>Purchase of Animals &amp; breeding Stock (Poultry  Promotion)</t>
  </si>
  <si>
    <t>Other Infrastracture and Civil Works (Ward based projects)</t>
  </si>
  <si>
    <t>Purchase Of Motor Vehicles (Ambulance )</t>
  </si>
  <si>
    <t>Equipping of all sub county Health facilities</t>
  </si>
  <si>
    <t>Completion and Enhancement of ongoing works at  Emuhaya SCH County Hospital</t>
  </si>
  <si>
    <t>Completion and Enhancement of ongoing works at  Hamisi SCH County Hospital</t>
  </si>
  <si>
    <t>Completion and Enhancement of ongoing works at  Luanda SCH County Hospital</t>
  </si>
  <si>
    <t>Completion and Enhancement of ongoing works at  Sabatia SCH County Hospital</t>
  </si>
  <si>
    <t>Other Infrastracture and Civil Works(Ward based projects)</t>
  </si>
  <si>
    <t>Purchase of land banking</t>
  </si>
  <si>
    <t>Other Infrastructure and civil works  (Ward base projects)</t>
  </si>
  <si>
    <t>Other infrastructure and Civil works (Social Housing and solar lighting scheme)</t>
  </si>
  <si>
    <t>Other Operating Expenses (including office of the Speaker and Deputy speaker)</t>
  </si>
  <si>
    <t>Administrative Expenses (Bunge Mashinani)</t>
  </si>
  <si>
    <t>Ward Office Expenses (30,000 per ward)</t>
  </si>
  <si>
    <t>Education</t>
  </si>
  <si>
    <t>Trade</t>
  </si>
  <si>
    <t>Lands</t>
  </si>
  <si>
    <t>Administration Planning and Support Services</t>
  </si>
  <si>
    <t xml:space="preserve">Completion and Enhancement of ongoing works at  Vihiga SCH </t>
  </si>
  <si>
    <t>Salary And Wages (Vihiga Municipal Board)</t>
  </si>
  <si>
    <t>Boards, Committees, Conferences And Seminars (Vihiga Municipal Board)</t>
  </si>
  <si>
    <t>Revenue Source</t>
  </si>
  <si>
    <t>Approved Budget FY 2019/20</t>
  </si>
  <si>
    <t>CARA, 2019</t>
  </si>
  <si>
    <t>B/F from FY 2018/19</t>
  </si>
  <si>
    <t>Adjustment -1</t>
  </si>
  <si>
    <t>Amended Cara/uncredited fy18/19 -Adjust -2</t>
  </si>
  <si>
    <t>Supplementary Budget 1 FY 2019/20</t>
  </si>
  <si>
    <t>Leasing of Medical Equipment</t>
  </si>
  <si>
    <t xml:space="preserve"> Conditional Grant for Rehabilitation of Village Polytechnics </t>
  </si>
  <si>
    <t>Transforming Health Systems for Universal Care Project-THS-UHC</t>
  </si>
  <si>
    <t xml:space="preserve">National Agriculture And Rural Inclusive Growth Project - NARIGP </t>
  </si>
  <si>
    <t>Agriculture Sector Development Support Programme - ASDSP II</t>
  </si>
  <si>
    <t xml:space="preserve"> Kenya Devolution Support Programme - KDSP 1</t>
  </si>
  <si>
    <t>Kenya Urban Support Programme - UDG Grant</t>
  </si>
  <si>
    <t>Kenya Urban Support Programme - UIG Grant</t>
  </si>
  <si>
    <t xml:space="preserve"> CRF Account-Bal. B/F </t>
  </si>
  <si>
    <t>Other Recruitment</t>
  </si>
  <si>
    <t>Expenses (other) KICOSCA games</t>
  </si>
  <si>
    <t>Rehabili. &amp; renova, of polytechnics (Ebutsirasti TVET</t>
  </si>
  <si>
    <t>Rehabili. &amp; renova, of ECD (Chatamilu P.S ECD)</t>
  </si>
  <si>
    <t xml:space="preserve"> VIHIGA COUNTY GOVERNMENT ESTIMATES 2019/20 APPROPRIATION </t>
  </si>
  <si>
    <t xml:space="preserve">National Agricultural Rural enclusiveness  growth project (NARIGP) and Co-funding 11m </t>
  </si>
  <si>
    <t>OTHERS</t>
  </si>
  <si>
    <t>Expenses (Kenyan-Urban Industrial Grants-Vihiga Municipal Board)</t>
  </si>
  <si>
    <t>Rehabilitation &amp;Revation - (Offices)</t>
  </si>
  <si>
    <t>Other Infrastracture and Civil Works (G.I.S Offices)</t>
  </si>
  <si>
    <t>SP 3.3 Ccommunication Unit</t>
  </si>
  <si>
    <t>SP 3.4 County Research and Development Services</t>
  </si>
  <si>
    <t xml:space="preserve"> SP 3.5 Legal services </t>
  </si>
  <si>
    <t>Other Infrastructure and Civil Works (Pending Bills)</t>
  </si>
  <si>
    <t>Rehabilitation and Renovation (protection of forest and shrine centre</t>
  </si>
  <si>
    <t>Other infrastructure and civil works (Construction of talent centre)</t>
  </si>
  <si>
    <r>
      <t>1.1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3"/>
        <color theme="1"/>
        <rFont val="Times New Roman"/>
        <family val="1"/>
      </rPr>
      <t>Part E: Summary of Expenditure by Programmes, 2018/19-2021/22 (Kshs.Millions)</t>
    </r>
  </si>
  <si>
    <r>
      <t>1.2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3"/>
        <color theme="1"/>
        <rFont val="Times New Roman"/>
        <family val="1"/>
      </rPr>
      <t>Part F:  Summary of Expenditure by Vote and Economic Classification (Kshs. Million)</t>
    </r>
  </si>
  <si>
    <r>
      <t>1.3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3"/>
        <color theme="1"/>
        <rFont val="Times New Roman"/>
        <family val="1"/>
      </rPr>
      <t>Part G: Summary of Expenditure by Programme, Sub-Programme and Economic Classification (KShs. Million)</t>
    </r>
  </si>
  <si>
    <t>Rehabili. &amp; renova, of ECD (Ward based programs)</t>
  </si>
  <si>
    <t>Acquisition of Land for ECD</t>
  </si>
  <si>
    <t>No</t>
  </si>
  <si>
    <t>Ward</t>
  </si>
  <si>
    <t>Project</t>
  </si>
  <si>
    <t>LANDS</t>
  </si>
  <si>
    <t>Wemilabi</t>
  </si>
  <si>
    <t>Khwirumbi</t>
  </si>
  <si>
    <t>Esirabe</t>
  </si>
  <si>
    <t>Ematibini</t>
  </si>
  <si>
    <t xml:space="preserve">Emutsalwa </t>
  </si>
  <si>
    <t xml:space="preserve">Education </t>
  </si>
  <si>
    <t>Lugaga/Wamuluma</t>
  </si>
  <si>
    <t>Environment and Water</t>
  </si>
  <si>
    <t xml:space="preserve">Health </t>
  </si>
  <si>
    <t xml:space="preserve">               1.     2 Boda boda sheds @ Kshs 0.45m each</t>
  </si>
  <si>
    <t>Wodanga</t>
  </si>
  <si>
    <t>Transport and Infrastructure</t>
  </si>
  <si>
    <t>Roads</t>
  </si>
  <si>
    <t>Bridges</t>
  </si>
  <si>
    <t>Chavakali</t>
  </si>
  <si>
    <t xml:space="preserve">               1.    ECDE classes at Viyalo primary school - Kshs 1.5m </t>
  </si>
  <si>
    <t>Gisambai</t>
  </si>
  <si>
    <t>Transport and infrastructure</t>
  </si>
  <si>
    <t xml:space="preserve">Lands </t>
  </si>
  <si>
    <t>Mungoma</t>
  </si>
  <si>
    <t>Environment and water</t>
  </si>
  <si>
    <t>Education and Vocational training</t>
  </si>
  <si>
    <t xml:space="preserve">Transport and Infrastructure </t>
  </si>
  <si>
    <t>Mwibona</t>
  </si>
  <si>
    <t>Luanda South</t>
  </si>
  <si>
    <t>Transports and Infrastructure</t>
  </si>
  <si>
    <t xml:space="preserve">Agriculture </t>
  </si>
  <si>
    <t>Lyaduywa/Izava</t>
  </si>
  <si>
    <t>North East Bunyore</t>
  </si>
  <si>
    <t>Central Bunyore</t>
  </si>
  <si>
    <t>Luanda Town</t>
  </si>
  <si>
    <t>Sabatia West</t>
  </si>
  <si>
    <t>Water and Environment</t>
  </si>
  <si>
    <t xml:space="preserve">Muhudu </t>
  </si>
  <si>
    <t>Jepkoyai</t>
  </si>
  <si>
    <t xml:space="preserve">5.     Drainage structures/bridges/scour checks/culverts/ raised side wings/stone pitching/bolders removal       </t>
  </si>
  <si>
    <t>North Maragoli</t>
  </si>
  <si>
    <t xml:space="preserve">Tambua </t>
  </si>
  <si>
    <t>Agriculture</t>
  </si>
  <si>
    <t>Water</t>
  </si>
  <si>
    <t>2.     Jebrok water project (Fencing) - Kshs 0.5m</t>
  </si>
  <si>
    <t>Busali</t>
  </si>
  <si>
    <t xml:space="preserve">Education  </t>
  </si>
  <si>
    <t xml:space="preserve">West Bunyore </t>
  </si>
  <si>
    <t xml:space="preserve">Transport and infrastructure </t>
  </si>
  <si>
    <t>Emabungo</t>
  </si>
  <si>
    <t>South Maragoli</t>
  </si>
  <si>
    <t>Shiru</t>
  </si>
  <si>
    <t>Sports</t>
  </si>
  <si>
    <t>Central Maragoli</t>
  </si>
  <si>
    <t>Banja</t>
  </si>
  <si>
    <t>3.     Construction of Kabinjari VTC -  Kshs 4m</t>
  </si>
  <si>
    <t>Shamakhokho</t>
  </si>
  <si>
    <t>.</t>
  </si>
  <si>
    <t>6.     Lwandoni water crossing - Kshs 1.5m</t>
  </si>
  <si>
    <t>7.     Saosi water crossing - Kshs 1.6m</t>
  </si>
  <si>
    <t>Total Amount per department (Kshs)</t>
  </si>
  <si>
    <t xml:space="preserve">Rehabili. &amp; renova, of ECD </t>
  </si>
  <si>
    <t>Other Capital Grants and Trans (Trade and Enterprise fund</t>
  </si>
  <si>
    <t>Dressings And Other Non-Pharmaceutical Medical Items (including pending bills)</t>
  </si>
  <si>
    <t>Medical Drugs (including pending bills)</t>
  </si>
  <si>
    <t>Payables from other financial period-other (Budgets)</t>
  </si>
  <si>
    <t>Payables from other financial period-other (Budgets)-CCTV</t>
  </si>
  <si>
    <t>Purchase of ICT, Networking, and Communication Eqiupment-(Hansard)</t>
  </si>
  <si>
    <t>WARD</t>
  </si>
  <si>
    <t>PROJECT</t>
  </si>
  <si>
    <t>LUGAGA WA MULUMA</t>
  </si>
  <si>
    <t>BUSAINA YOUTH POLYTECHNIC</t>
  </si>
  <si>
    <t>GISAMBAI</t>
  </si>
  <si>
    <t>LWOMBEI-KAPCHAMWANI</t>
  </si>
  <si>
    <t>GALONA-GIVIGI BRIDGE</t>
  </si>
  <si>
    <t>LYADUYWA</t>
  </si>
  <si>
    <t>CHANDA-ISAHENI BRIDGE</t>
  </si>
  <si>
    <t>WODANGA</t>
  </si>
  <si>
    <t>WELIKAMILA BRIDGE</t>
  </si>
  <si>
    <t>CENTRAL BUNYIRE</t>
  </si>
  <si>
    <t>EMENYINYA MKT</t>
  </si>
  <si>
    <t>SOUTH MARAGOLI</t>
  </si>
  <si>
    <t>MAMA MBOGA SHADE AT ANGOYA MKT</t>
  </si>
  <si>
    <t>LUANDA SOUTH</t>
  </si>
  <si>
    <t>ESINAMUTU ECD</t>
  </si>
  <si>
    <t>EKWANDA HC</t>
  </si>
  <si>
    <t>NORTH MARAGOLI</t>
  </si>
  <si>
    <t>VOHOVOLE ECD</t>
  </si>
  <si>
    <t>KIKUYU DIGULA ROAD</t>
  </si>
  <si>
    <t>BANJA</t>
  </si>
  <si>
    <t>KAPSANGANYI-KAMLONGONI ROAD</t>
  </si>
  <si>
    <t>CENTRAL MARAGOLI</t>
  </si>
  <si>
    <t>WATER SPRINGS</t>
  </si>
  <si>
    <t>ENGELELWE WATER PROJECT</t>
  </si>
  <si>
    <t>IDUNYA LYAMBOGO ROAD</t>
  </si>
  <si>
    <t>JEPKOYAI</t>
  </si>
  <si>
    <t>KWA MUNE-MASIZA-GUMINI ROAD</t>
  </si>
  <si>
    <t>WEST BUNYORE</t>
  </si>
  <si>
    <t>KHUBEGI-HA KUTWA-ELIJAH TO ILOJE</t>
  </si>
  <si>
    <t>WEMILABI</t>
  </si>
  <si>
    <t>BODABODA SHADE</t>
  </si>
  <si>
    <t>TAMBUA</t>
  </si>
  <si>
    <t>GIVIGOI FENCE</t>
  </si>
  <si>
    <t>GAMALENGA WATER PROJECT</t>
  </si>
  <si>
    <t>IKOMA-IVORA ROAD</t>
  </si>
  <si>
    <t xml:space="preserve">WATER PIPING </t>
  </si>
  <si>
    <t>KAIMOSI BODABODA SHADE</t>
  </si>
  <si>
    <t>KAPTECHA BODABODA SHADE</t>
  </si>
  <si>
    <t>MWIBONA</t>
  </si>
  <si>
    <t>EBUSYUBI HC</t>
  </si>
  <si>
    <t>LUANDA TOWN</t>
  </si>
  <si>
    <t>EPANGA DISPENSARY</t>
  </si>
  <si>
    <t>WEST SABATIA</t>
  </si>
  <si>
    <t>GUNYANYI ROAD</t>
  </si>
  <si>
    <t>PANADOL-LISASWA ROAD</t>
  </si>
  <si>
    <t>KEGODI -CHAGUJI ROAD</t>
  </si>
  <si>
    <t>KISATIRU DISPENSARY</t>
  </si>
  <si>
    <t>BUSALI</t>
  </si>
  <si>
    <t>SHAMAKHOKHO</t>
  </si>
  <si>
    <t>SHIRU</t>
  </si>
  <si>
    <t>MUNGOMA</t>
  </si>
  <si>
    <t>TOTAL</t>
  </si>
  <si>
    <t>PIPES ACROSS BUSALI</t>
  </si>
  <si>
    <t>NORTH EAST  BUNYORE</t>
  </si>
  <si>
    <t>WAMUKHOJELA LAND SLIDE</t>
  </si>
  <si>
    <t>ECDE EBUKHALITI TRI. SCH</t>
  </si>
  <si>
    <t>ROADS EACH 200,000</t>
  </si>
  <si>
    <t>REHABILITATIONS OF WATER SPRINGS</t>
  </si>
  <si>
    <t>LOTODO BRIDGE</t>
  </si>
  <si>
    <t>LOTODO ROAD</t>
  </si>
  <si>
    <t>BLUKHOMBE EDC PRI.</t>
  </si>
  <si>
    <t>CULTURE AND SPORTS</t>
  </si>
  <si>
    <t>MUHUDU</t>
  </si>
  <si>
    <t>NO.</t>
  </si>
  <si>
    <t>EMABUNGO</t>
  </si>
  <si>
    <t>PIPING</t>
  </si>
  <si>
    <t>EBUNAKO WATER PROJECTS</t>
  </si>
  <si>
    <t>CHAVAKALI</t>
  </si>
  <si>
    <t>VIYALO SCHOOL-WANONDI-WAMAGE</t>
  </si>
  <si>
    <t>TWO CLASS AT SHAMALAKO POLYTECHNIC</t>
  </si>
  <si>
    <t>IZAVA-SHIVUKANGA</t>
  </si>
  <si>
    <t>KISASI-WAGANYANYA</t>
  </si>
  <si>
    <t>KWA DAWA-KAMNONO ROAD</t>
  </si>
  <si>
    <t>SEREM -MRUKWONI</t>
  </si>
  <si>
    <t>BUSINGO-BUTITI</t>
  </si>
  <si>
    <t>ECD MUNGAVO</t>
  </si>
  <si>
    <t>PURCHASE OF LAND WITHIN SHAMAKHOKHO</t>
  </si>
  <si>
    <t xml:space="preserve">Purchase of certified seeds (school greening assorted seedlings and forest tree nursery </t>
  </si>
  <si>
    <t>environment</t>
  </si>
  <si>
    <t>trade</t>
  </si>
  <si>
    <t>Gender</t>
  </si>
  <si>
    <t>lands</t>
  </si>
  <si>
    <t>Transport</t>
  </si>
  <si>
    <t>ESIRABE ECD</t>
  </si>
  <si>
    <t>MULUKHAMBI ECD</t>
  </si>
  <si>
    <t>LUGAGA</t>
  </si>
  <si>
    <t>BUGAMANGI DISPENSARY</t>
  </si>
  <si>
    <t>IDUKU DISP</t>
  </si>
  <si>
    <t>MAMBAI ECD pri.</t>
  </si>
  <si>
    <t>MUDUNGU ROAD-lusengeli</t>
  </si>
  <si>
    <t>VIYALO SCH-WANONDI WAMAGE</t>
  </si>
  <si>
    <t>FENCING AND GATE VIYALO H.C</t>
  </si>
  <si>
    <t>GISAMBI</t>
  </si>
  <si>
    <t>GALONI-KAPSANI OPENING</t>
  </si>
  <si>
    <t>MEMBER-KIMGOI ROAD</t>
  </si>
  <si>
    <t>JAMII-KAMGUYWA-JEPSAGA ROAD</t>
  </si>
  <si>
    <t>KAPCHEMWAYI DISP</t>
  </si>
  <si>
    <t>CHEPSAGA DISP</t>
  </si>
  <si>
    <t>JEPRONGO DISP</t>
  </si>
  <si>
    <t>ACQUISITION OF LAND FOR THE BURUDI HC</t>
  </si>
  <si>
    <t>MARKET SHADES</t>
  </si>
  <si>
    <t>VIGINA WATER PROJECT PIPING</t>
  </si>
  <si>
    <t>KISATO BRIDGE</t>
  </si>
  <si>
    <t>REH. AND MEINTENANCE OF VARIOUS ROADS</t>
  </si>
  <si>
    <t>EMALOBA BOX CULVERT</t>
  </si>
  <si>
    <t>SAMARIA-AMULI ROAD</t>
  </si>
  <si>
    <t>WATER PIPING</t>
  </si>
  <si>
    <t>EMALOBA TERESA ROAD</t>
  </si>
  <si>
    <t>ESABABU NAGOLI WATER SUPPLY PIPES</t>
  </si>
  <si>
    <t>LYADUYWA IZAVA</t>
  </si>
  <si>
    <t>MBALE SHALLOM-SONKO MUKINGI ROAD</t>
  </si>
  <si>
    <t>ADC BIRBIR ROAD</t>
  </si>
  <si>
    <t>CHANDA SAHENI BRIDGE</t>
  </si>
  <si>
    <t>BUYING IRON SHEETS FOR THE VULNERABLE</t>
  </si>
  <si>
    <t>MINING AT KICHUTU</t>
  </si>
  <si>
    <t>NORTH E. BUNYORE</t>
  </si>
  <si>
    <t>MUNDOLI WATER PROJECT PHASE 1</t>
  </si>
  <si>
    <t>EMAKAKHA OPEN AIR MKT PHASE 1</t>
  </si>
  <si>
    <t>CENTRAL BUNYORE</t>
  </si>
  <si>
    <t>MUKABAKABO ACK CHURCH RAOD</t>
  </si>
  <si>
    <t>ECD CLASSES AT EMUKUTSI PRI.</t>
  </si>
  <si>
    <t>EMPOWERMENT OF YOUTH AND W0MEN</t>
  </si>
  <si>
    <t>EBUKACHO BRIDGE BOX CULVERT</t>
  </si>
  <si>
    <t>SABATIA WEST</t>
  </si>
  <si>
    <t>KEGONDI MKT BODABODA SHADES</t>
  </si>
  <si>
    <t>CHANDA KISATIRU DISP</t>
  </si>
  <si>
    <t>CONSTRUCTION OF EVONA ECD PRI. SCH.</t>
  </si>
  <si>
    <t>PANADOLLISASWA ROAD</t>
  </si>
  <si>
    <t>CONSTRUCTION OF ECD CLASSROOMS AT ESIHI PRI. SCH.</t>
  </si>
  <si>
    <t>CONSTRUCTION OFECD JINJINI PRI. SCH</t>
  </si>
  <si>
    <t>KWA MUNO GUMINI ROAD WATER CROSSING</t>
  </si>
  <si>
    <t>JONGODI ROAD CROSSING RIVER BRIDGET</t>
  </si>
  <si>
    <t>DRAINAGE, BRIDGES, BOLDERS, REMOVAL</t>
  </si>
  <si>
    <t>NORTH. MARAGOLI</t>
  </si>
  <si>
    <t>VASWI ROAD</t>
  </si>
  <si>
    <t>MINYIKA ROAD</t>
  </si>
  <si>
    <t>MUDETE KIKUYU ROAD</t>
  </si>
  <si>
    <t>GIMARIANI-KISANGURA ROAD</t>
  </si>
  <si>
    <t>KHUBENKI HAKUTWA-CHURCH OF GOD ROAD</t>
  </si>
  <si>
    <t>KWANZU FOOT BGRIDGE</t>
  </si>
  <si>
    <t>ASWANI FOOT BRIDEGE IPALI</t>
  </si>
  <si>
    <t>FENCING AT IPALI H.C</t>
  </si>
  <si>
    <t>GREEN HOUSE EBUKANGA LOCATION</t>
  </si>
  <si>
    <t>EMANAKA DISP</t>
  </si>
  <si>
    <t>YOUTH AND WOMEN EMPOWERMENT</t>
  </si>
  <si>
    <t>BODABODA SHADES EMABUNGO MKT</t>
  </si>
  <si>
    <t>SPRINGS</t>
  </si>
  <si>
    <t>EXTENSION TANK MANG'ONG'O</t>
  </si>
  <si>
    <t>EQUIPMENT OF EZARO AND ESAGO DISP</t>
  </si>
  <si>
    <t>CENTAL MARAGOLI</t>
  </si>
  <si>
    <t>SAVARU-KEGEDERA ROAD OPENING</t>
  </si>
  <si>
    <t>WATER SPRING</t>
  </si>
  <si>
    <t>ECD CLASSES AT BLUKHOMBE PRI. SCH</t>
  </si>
  <si>
    <t>ECD CLASSES FOR MUSASA PRI. SCH</t>
  </si>
  <si>
    <t>KAPSATIC BORE HOLE</t>
  </si>
  <si>
    <t>SEREM-KAPTEM MARERE MAINTENANCE AND OPENING</t>
  </si>
  <si>
    <t>TWO CLASS ROOMS AT SHAMALAKO YOUTH POLY</t>
  </si>
  <si>
    <t>CONSTRUCTION OF TWO CLASSES AT MUUGAVO YOUTH POLY</t>
  </si>
  <si>
    <t>PURCHASE OF LAND WITHIN SHAMAKHOKHO WARD</t>
  </si>
  <si>
    <t>SENENDE CULTURAL LAND</t>
  </si>
  <si>
    <t>Lease of  Dump site</t>
  </si>
  <si>
    <t>Expenses -other (Administrative costs) for school greening program</t>
  </si>
  <si>
    <t>Other Infrastracture and Civil Works(Pending bills), kimwenge Dispensary 1m)</t>
  </si>
  <si>
    <t xml:space="preserve"> DEPT. </t>
  </si>
  <si>
    <t xml:space="preserve"> FEB </t>
  </si>
  <si>
    <t xml:space="preserve"> MARCH </t>
  </si>
  <si>
    <t xml:space="preserve"> APRIAL </t>
  </si>
  <si>
    <t xml:space="preserve"> MAY </t>
  </si>
  <si>
    <t xml:space="preserve"> JUNE </t>
  </si>
  <si>
    <t xml:space="preserve"> Total Salary </t>
  </si>
  <si>
    <t xml:space="preserve"> Balances </t>
  </si>
  <si>
    <t xml:space="preserve"> reduction </t>
  </si>
  <si>
    <t xml:space="preserve"> BAL </t>
  </si>
  <si>
    <t xml:space="preserve"> AGRICULTURE </t>
  </si>
  <si>
    <t xml:space="preserve"> LANDS </t>
  </si>
  <si>
    <t xml:space="preserve"> TRANSPORT </t>
  </si>
  <si>
    <t xml:space="preserve"> TRADE </t>
  </si>
  <si>
    <t xml:space="preserve"> HEALTH </t>
  </si>
  <si>
    <t xml:space="preserve"> EDUCATION </t>
  </si>
  <si>
    <t xml:space="preserve"> EXECUTIVE </t>
  </si>
  <si>
    <t xml:space="preserve"> TREASURY </t>
  </si>
  <si>
    <t xml:space="preserve"> CPSB </t>
  </si>
  <si>
    <t xml:space="preserve"> P.S.A </t>
  </si>
  <si>
    <t xml:space="preserve"> GENDER </t>
  </si>
  <si>
    <t xml:space="preserve"> WATER </t>
  </si>
  <si>
    <t xml:space="preserve"> TOTAL SALARY BALANCE </t>
  </si>
  <si>
    <t>Other infrastructure and civil works (maragoli cultural centrer2m, tiriki cultural centrer 2m and mahanga playground 1m.))</t>
  </si>
  <si>
    <t xml:space="preserve">Acquisition of Land for </t>
  </si>
  <si>
    <t xml:space="preserve"> SALARY ADJUSTMENTS </t>
  </si>
  <si>
    <t>Expenses (other) Sports, Covid virus 1m and Trade Enterprise Fund1m</t>
  </si>
  <si>
    <t>Expenses (Corona Virus 1m and Trade Enterprise fund 350000)</t>
  </si>
  <si>
    <t>Expenses (Gabbage Collection ), C0vid-191m</t>
  </si>
  <si>
    <t>LaCoLi Construction works at Maragoli Forest</t>
  </si>
  <si>
    <t xml:space="preserve">Other Infrastructure and Civil Works </t>
  </si>
  <si>
    <t>Expenses- Others (Covid-19 1m and Trade Enterprise fund 0.7m)</t>
  </si>
  <si>
    <t>Expenses (intergovernmental County Committee on County Assets and Liabilities and Trade Enterprise fund 0.350m</t>
  </si>
  <si>
    <t>Other Expenses (co-curriculum,and Covid-19 1M)</t>
  </si>
  <si>
    <t>Payables from other financial period-other (Budgets)(Ochware Disp. Gimigoi Disp 6m)</t>
  </si>
  <si>
    <t>Emergency Fund (Covid-19)</t>
  </si>
  <si>
    <t>Other Infrastructure and Civil Works (retention)</t>
  </si>
  <si>
    <t xml:space="preserve">Other Infrastructure and civil works  </t>
  </si>
  <si>
    <t xml:space="preserve">Other Infrastructure and civil works </t>
  </si>
  <si>
    <t>Casual Labor - Others (Cleaners)</t>
  </si>
  <si>
    <t>Expenses ( Investment Conference and Covid-19 0.5m)</t>
  </si>
  <si>
    <t>Expenses (International Nutrition co-funding)</t>
  </si>
  <si>
    <t>Expenses (HR Audit)</t>
  </si>
  <si>
    <t>Expenses (Covid-19)</t>
  </si>
  <si>
    <t>Other Infrastracture and Civil Work</t>
  </si>
  <si>
    <t>Expenses (asset management 5m, Devolution conference1m, refund to trade 1m and Covid-191m</t>
  </si>
  <si>
    <t>Maintenance Of Buildings and Stations - Non-Residential (locks 0.4m)</t>
  </si>
  <si>
    <t>Sub Item</t>
  </si>
  <si>
    <t xml:space="preserve">Sub Item Name </t>
  </si>
  <si>
    <t>Administration, Planning and Support Services.</t>
  </si>
  <si>
    <t>Preventive and Promotive Health Services</t>
  </si>
  <si>
    <t>Curative and Rehabilitative Health Services.</t>
  </si>
  <si>
    <t>Maternal and Child Health Care Service.</t>
  </si>
  <si>
    <t>Land Survey and Mapping</t>
  </si>
  <si>
    <t>AGRICULTURE, LIVESTOCK, FISHERIES AND COOPERATIVES</t>
  </si>
  <si>
    <t>Proposed ward projects 2019/20 as amended by elected members</t>
  </si>
  <si>
    <t xml:space="preserve">Water </t>
  </si>
  <si>
    <t>Total per ward</t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</si>
  <si>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Timbwa Wemilabi – Mwitale road – Kshs 3.4m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</si>
  <si>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Khusialaeli – Mbwali road – Kshs 3.3m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</si>
  <si>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Oparia church of God – Esirabe road – Kshs 3.4m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</si>
  <si>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Hamutsuku -  Rita -  Indayi road - Kshs 3.4m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</si>
  <si>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ECDE classes at Musitinyi primary school - Kshs 1.5m</t>
    </r>
  </si>
  <si>
    <t>Ward totals (Kshs 15,000,000)</t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</si>
  <si>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Kegoye water tank - Kshs 4.5m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</si>
  <si>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Piping of Mbihi, Muhanda,and Womulalu water - Kshs 1m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</si>
  <si>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Completition of Mulele dispensary - Kshs 2m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</si>
  <si>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Construction and renovation of Bugamangi dispensary – Kshs 2m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</si>
  <si>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Purchase of land at Chanda ECDE  - Kshs 1.5m</t>
    </r>
  </si>
  <si>
    <t>2.    Kedohi Pry ECDE class - Kshs 1.6m</t>
  </si>
  <si>
    <r>
      <t>3.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Chanzuvu ECDE land – Kshs 1.5m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</si>
  <si>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Mudungu Primary – Deree – Kiyanguza -  Lusengeli road opening – Kshs 3.5m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</si>
  <si>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Moi girls Vokoli – Mukungambiti road opening -  Kshs 2m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</si>
  <si>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Wilikamila bridge – Kshs 3.5m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</si>
  <si>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Mukungu primary (ECDE classrooms) – Kshs 1.5m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</si>
  <si>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Nabwani primary (ECDE classrooms) – Kshs 1.5m</t>
    </r>
  </si>
  <si>
    <r>
      <t>3.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Gavudia primary (ECDE classrooms) – Kshs 1.5m</t>
    </r>
  </si>
  <si>
    <r>
      <t>4.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Givudianyi primary (ECDE classroom) – Kshs 1.5m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</si>
  <si>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Wanondi -  Vigege road - Kshs 3m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</si>
  <si>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 xml:space="preserve">Duka moja - Mugina - Izava road – Kshs 3m </t>
    </r>
  </si>
  <si>
    <r>
      <t>3.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 xml:space="preserve">Weligina - Chambiri school road – Kshs 2.5m 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</si>
  <si>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Viyalo vocational training centre (Land purchase)– Kshs 4m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</si>
  <si>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 xml:space="preserve">Street lighting at Weligina market -  Kshs 0.5m </t>
    </r>
  </si>
  <si>
    <t>2.     Street lighting at Igunga market -  Kshs 0.5m</t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</si>
  <si>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Galona – Kapsanyi (opening) – Kshs 1.6m</t>
    </r>
  </si>
  <si>
    <r>
      <t>2.</t>
    </r>
    <r>
      <rPr>
        <sz val="7"/>
        <rFont val="Arial Narrow"/>
        <family val="2"/>
      </rPr>
      <t xml:space="preserve">       </t>
    </r>
    <r>
      <rPr>
        <sz val="12"/>
        <rFont val="Arial Narrow"/>
        <family val="2"/>
      </rPr>
      <t>Memba -  Kimogoi road (opening) – Kshs 0.7m</t>
    </r>
  </si>
  <si>
    <r>
      <t>3.</t>
    </r>
    <r>
      <rPr>
        <sz val="7"/>
        <rFont val="Arial Narrow"/>
        <family val="2"/>
      </rPr>
      <t xml:space="preserve">       </t>
    </r>
    <r>
      <rPr>
        <sz val="12"/>
        <rFont val="Arial Narrow"/>
        <family val="2"/>
      </rPr>
      <t>Jami - Gamuguywa – Jepsaga road (opening) – Kshs 1.5m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</si>
  <si>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Purchase of land at Jepkose Vocational Training centre – Kshs 1.5m</t>
    </r>
  </si>
  <si>
    <t>2.     Chepsaga Dispensary (Completition and equipping) - Kshs 0.5m</t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</si>
  <si>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Gaga water project (completition and construction of over head tank) -  Kshs 9.2m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</si>
  <si>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Acquisition of land for the Burudi health centre – Kshs 1m</t>
    </r>
  </si>
  <si>
    <t xml:space="preserve">               1.     Vigina water project piping - Kshs 2m</t>
  </si>
  <si>
    <r>
      <t>1.</t>
    </r>
    <r>
      <rPr>
        <sz val="7"/>
        <rFont val="Arial Narrow"/>
        <family val="2"/>
      </rPr>
      <t xml:space="preserve">        </t>
    </r>
    <r>
      <rPr>
        <sz val="12"/>
        <rFont val="Arial Narrow"/>
        <family val="2"/>
      </rPr>
      <t>ECDE centre at Induro primary school -  Kshs 1.6m</t>
    </r>
  </si>
  <si>
    <r>
      <t>2.</t>
    </r>
    <r>
      <rPr>
        <sz val="7"/>
        <rFont val="Arial Narrow"/>
        <family val="2"/>
      </rPr>
      <t xml:space="preserve">        </t>
    </r>
    <r>
      <rPr>
        <sz val="12"/>
        <rFont val="Arial Narrow"/>
        <family val="2"/>
      </rPr>
      <t>ECDE centre at Chanzeywe primary school – Kshs 1.6m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</si>
  <si>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Kisato bridge -  Kshs 4m</t>
    </r>
  </si>
  <si>
    <t>*</t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</si>
  <si>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 xml:space="preserve">Empowerment of youth and women groups </t>
    </r>
  </si>
  <si>
    <t xml:space="preserve">        (tents, chairs, public address system, keyboard and generator ) – Kshs 2m</t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</si>
  <si>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Elukala bob road - Kshs 3.5m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</si>
  <si>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Emumbia - Emululu road - Kshs 3m</t>
    </r>
  </si>
  <si>
    <r>
      <t>3.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Emmaloba box culvert - Kshs 5m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</si>
  <si>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Ebusyubi health centre - Kshs 2m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</si>
  <si>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Esianduma land for health centre expansion - Kshs 1.5m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</si>
  <si>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Ebukuya - Esere - Olilo road – Kshs 3m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</si>
  <si>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Burandi - Arende road – Kshs 3m</t>
    </r>
  </si>
  <si>
    <r>
      <t>3.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Emmaloba - Teresa road – Kshs 3m</t>
    </r>
  </si>
  <si>
    <r>
      <t>1.</t>
    </r>
    <r>
      <rPr>
        <sz val="7"/>
        <rFont val="Arial Narrow"/>
        <family val="2"/>
      </rPr>
      <t xml:space="preserve">      </t>
    </r>
    <r>
      <rPr>
        <sz val="12"/>
        <rFont val="Arial Narrow"/>
        <family val="2"/>
      </rPr>
      <t>ECDE classes at Ebumbayi primary school – Kshs 1.5m</t>
    </r>
  </si>
  <si>
    <r>
      <t>1.</t>
    </r>
    <r>
      <rPr>
        <sz val="7"/>
        <rFont val="Arial Narrow"/>
        <family val="2"/>
      </rPr>
      <t xml:space="preserve">     </t>
    </r>
    <r>
      <rPr>
        <sz val="12"/>
        <rFont val="Arial Narrow"/>
        <family val="2"/>
      </rPr>
      <t>Dairy animals program  – Kshs 3m</t>
    </r>
  </si>
  <si>
    <r>
      <t>2.</t>
    </r>
    <r>
      <rPr>
        <sz val="7"/>
        <rFont val="Arial Narrow"/>
        <family val="2"/>
      </rPr>
      <t xml:space="preserve">     </t>
    </r>
    <r>
      <rPr>
        <sz val="12"/>
        <rFont val="Arial Narrow"/>
        <family val="2"/>
      </rPr>
      <t>Ekwanda market (murram) -  Kshs 1m</t>
    </r>
  </si>
  <si>
    <r>
      <t>1.</t>
    </r>
    <r>
      <rPr>
        <sz val="7"/>
        <rFont val="Arial Narrow"/>
        <family val="2"/>
      </rPr>
      <t xml:space="preserve">     </t>
    </r>
    <r>
      <rPr>
        <sz val="12"/>
        <rFont val="Arial Narrow"/>
        <family val="2"/>
      </rPr>
      <t>Ekwanda heath centre – Kshs 0.5m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</si>
  <si>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Ndende – Chanzu -  Bondeni Road – Kshs 3m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</si>
  <si>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Mbale Shalom – Mziyu – Sonko Mukingi road – Kshs 2.5m</t>
    </r>
  </si>
  <si>
    <r>
      <t>3.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ADC Ivona (Mukingi) – Lear – Biribiri – Kshs 3.5m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</si>
  <si>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ECDE classes at Endeli primary school – Kshs 1.5m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</si>
  <si>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ECDE classes at Demesi primary school -  Kshs 1.5m</t>
    </r>
  </si>
  <si>
    <r>
      <t>3.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ECDE classes at Lyaduywa primary school – Kshs 1.5m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</si>
  <si>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Water Springs (Luganyi, Imuyera, Wamikara, Wabuji, Wakisivwa and Evotengeke) - Kshs 1m</t>
    </r>
  </si>
  <si>
    <t xml:space="preserve">               2.    Mbihi water piping - Kshs 0.5m</t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</si>
  <si>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ECDE classes at Ebulamba primary school - Kshs 1.5m</t>
    </r>
  </si>
  <si>
    <t xml:space="preserve">               1.     Spring protection (10) -  Kshs 2m</t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</si>
  <si>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Opening of Ebunangwe Emurembe road - Kshs 2m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</si>
  <si>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Ebulamba (Mukhwana) foot bridge - Kshs 1.5m</t>
    </r>
  </si>
  <si>
    <r>
      <t>3.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Ematsuli - Mwisebelo road - Kshs 1.5m</t>
    </r>
  </si>
  <si>
    <r>
      <t>4.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Stand Matope - Esikholobe road - Kshs 1.5m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</si>
  <si>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Wamihanda dispensary (phase 1), toilet and water tank - Kshs 2.4m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</si>
  <si>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Ebusiratsi open air market - Kshs 2.6m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</si>
  <si>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Mukabakabo – ACK church road – Kshs 1.8m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</si>
  <si>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Polytechnic – Mulubalanya – Emanyinya road – Kshs 3m</t>
    </r>
  </si>
  <si>
    <r>
      <t>3.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Ebusyubi road – Kshs 2m</t>
    </r>
  </si>
  <si>
    <r>
      <t>4.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Ekhuya – Ambassador road – Kshs 1.2m</t>
    </r>
  </si>
  <si>
    <r>
      <t>5.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Essaba road – Kshs 3m</t>
    </r>
  </si>
  <si>
    <r>
      <t>6.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Sande – Musititila – Apostolic road – Kshs 2.5m</t>
    </r>
  </si>
  <si>
    <r>
      <t>7.</t>
    </r>
    <r>
      <rPr>
        <sz val="7"/>
        <rFont val="Arial Narrow"/>
        <family val="2"/>
      </rPr>
      <t xml:space="preserve">       </t>
    </r>
    <r>
      <rPr>
        <sz val="12"/>
        <rFont val="Arial Narrow"/>
        <family val="2"/>
      </rPr>
      <t>Ematili - Emanyinya road – Kshs 1.5m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</si>
  <si>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Mumboha COG  - Ebwiranyi road (opening) – Kshs 3m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</si>
  <si>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Mudesati bridge (box culvert) – Kshs 3m</t>
    </r>
  </si>
  <si>
    <r>
      <t>3.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Mbati bridge (box culvert) – 5m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</si>
  <si>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Epang’a hospital – Kshs 2.75m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</si>
  <si>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Emmayoka bodaboda sheds – Kshs 0.3m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</si>
  <si>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Epang’a bodaboda sheds – Kshs 0.3m</t>
    </r>
  </si>
  <si>
    <r>
      <t>3.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Emakanji bodaboda sheds – Kshs 0.3m</t>
    </r>
  </si>
  <si>
    <r>
      <t>4.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Ebusiralo bodaboda sheds – Kshs 0.35m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</si>
  <si>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Chandumba/Kegondi markets – Construction of toilets – Kshs 0.4m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</si>
  <si>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Chanda/Kisatiru dispensary – Kshs 3.4m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</si>
  <si>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Water connection from Mudete – Wangulu - Kijana – Kshs 3m</t>
    </r>
  </si>
  <si>
    <t xml:space="preserve">               1.    Gunyanyi road - Kshs 2.5m</t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</si>
  <si>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Panadol – Lisaswa road (grading, murraming and culverts) – Kshs 3.2m</t>
    </r>
  </si>
  <si>
    <r>
      <t>3.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Kegondi – Chagugi road (grading, murraming and culverts) – Kshs 2.5m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</si>
  <si>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Maganda junction – Maganda friends road – Kshs 4m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</si>
  <si>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Muhudu Shivembe road – Kshs 3.5m</t>
    </r>
  </si>
  <si>
    <r>
      <t>3.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Muhudu – Maganyi road – Kshs 3.5m</t>
    </r>
  </si>
  <si>
    <r>
      <t>4.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Siekuti – Ivugwi road – Kshs 2m</t>
    </r>
  </si>
  <si>
    <t>1.    Kaimosi bodaboda sheds - Kshs 0.25m</t>
  </si>
  <si>
    <t>2.    Kapech bodaboda sheds - Kshs 0.25m</t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</si>
  <si>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Construction of ECDE classrooms (Siekuti primary school) – Kshs 1.5m</t>
    </r>
  </si>
  <si>
    <r>
      <t>1.</t>
    </r>
    <r>
      <rPr>
        <sz val="7"/>
        <rFont val="Arial Narrow"/>
        <family val="2"/>
      </rPr>
      <t xml:space="preserve">         </t>
    </r>
    <r>
      <rPr>
        <sz val="12"/>
        <rFont val="Arial Narrow"/>
        <family val="2"/>
      </rPr>
      <t>Jebrok market stalls – Kshs 0.8m</t>
    </r>
  </si>
  <si>
    <r>
      <t>2.</t>
    </r>
    <r>
      <rPr>
        <sz val="7"/>
        <rFont val="Arial Narrow"/>
        <family val="2"/>
      </rPr>
      <t xml:space="preserve">         </t>
    </r>
    <r>
      <rPr>
        <sz val="12"/>
        <rFont val="Arial Narrow"/>
        <family val="2"/>
      </rPr>
      <t>Boyani market stalls – Kshs 0.5m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</si>
  <si>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Kwa Mune – Masiza – Gumini road (Phase 1) – Kshs 1.5m</t>
    </r>
  </si>
  <si>
    <t>2.     1st phase of Musiri primary to Jongodi river access road - Kshs 0.5m</t>
  </si>
  <si>
    <t>3.     Jongodi bridge - Kshs 7m</t>
  </si>
  <si>
    <r>
      <t>4.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Givole secondary -Givole primary water crossing joint/backfilling - Kshs 0.8m</t>
    </r>
  </si>
  <si>
    <t xml:space="preserve">         top slabbing both culverted areas (other infrastructure) - Kshs 3.1m</t>
  </si>
  <si>
    <r>
      <t>6.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Maintenance of of Eramba - Sosiani - Gambogi road (grading, murraming and compacting) - Kshs 0.8m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</si>
  <si>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Vuyiyia - Muhalia - Gamoi road (opening) – Kshs 3m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</si>
  <si>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Mudete – Kikuyu road (rehabilitation) – Kshs 2.5m</t>
    </r>
  </si>
  <si>
    <r>
      <t>3.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Minyika road – Kshs 2.5m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</si>
  <si>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Digula water project – Kshs 4m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</si>
  <si>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Mugogo water project – Kshs 2m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</si>
  <si>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 xml:space="preserve">Bodaboda sheds (Mudete, Kisangula, Kivagala, Kiritu @ Kshs 0.25m each) 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</si>
  <si>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Makutano - Kitambaze road - Kshs 2m</t>
    </r>
  </si>
  <si>
    <t>2.     Ikonza - Ikoma road - Kshs 3.5m</t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</si>
  <si>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Brooder/hatchery – Kshs 0.4m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</si>
  <si>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BodaBoda Shade – Gambogi – Kshs.0.4m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</si>
  <si>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BodaBoda Shade –  Jebrok - Kshs 0.4m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</si>
  <si>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ECDE classes at Kisangula  – Kshs.1.5m</t>
    </r>
  </si>
  <si>
    <t>2.     Expansion of Karandini Polytechnic - Kshs 0.8m</t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</si>
  <si>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Gamalenga Water Project – Kshs 4m</t>
    </r>
  </si>
  <si>
    <t>1.     Fencing at Givigoi dispensary - Kshs 1.5m</t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</si>
  <si>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Kilagiru health centre – Kshs 3m</t>
    </r>
  </si>
  <si>
    <t>2.     Chavogere Maternity equipment -  Kshs 3.1m</t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</si>
  <si>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BodaBoda Sheds at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 xml:space="preserve">Kwa Shem - Chavogere Wangulu - Kshs 1.4m 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</si>
  <si>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Street lights – Kshs 1m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</si>
  <si>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 xml:space="preserve">ECDE classes at Chatamilu primary school – Kshs 1.5m </t>
    </r>
  </si>
  <si>
    <r>
      <t>2.</t>
    </r>
    <r>
      <rPr>
        <sz val="7"/>
        <rFont val="Arial Narrow"/>
        <family val="2"/>
      </rPr>
      <t xml:space="preserve">       </t>
    </r>
    <r>
      <rPr>
        <sz val="12"/>
        <rFont val="Arial Narrow"/>
        <family val="2"/>
      </rPr>
      <t>ECDE classes at Wandega primary school – Kshs 1.5m</t>
    </r>
  </si>
  <si>
    <r>
      <t>3.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 xml:space="preserve">ECDE classes at Ikobero primary school – Kshs 1.5m 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</si>
  <si>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Chandugunyi  - Mwiriza - Ikobero road (opening) – Kshs 2m</t>
    </r>
  </si>
  <si>
    <r>
      <t>1.</t>
    </r>
    <r>
      <rPr>
        <sz val="7"/>
        <rFont val="Arial Narrow"/>
        <family val="2"/>
      </rPr>
      <t xml:space="preserve">        </t>
    </r>
    <r>
      <rPr>
        <sz val="12"/>
        <rFont val="Arial Narrow"/>
        <family val="2"/>
      </rPr>
      <t>Ipali/Emmulaka/Elusii road - Kshs 3.5m</t>
    </r>
  </si>
  <si>
    <r>
      <t>2.</t>
    </r>
    <r>
      <rPr>
        <sz val="7"/>
        <rFont val="Arial Narrow"/>
        <family val="2"/>
      </rPr>
      <t xml:space="preserve">        </t>
    </r>
    <r>
      <rPr>
        <sz val="12"/>
        <rFont val="Arial Narrow"/>
        <family val="2"/>
      </rPr>
      <t>Khubengi kha Kutwa – Omunuli Elijah – Ilonje Church of God road – Kshs 0.7m</t>
    </r>
  </si>
  <si>
    <r>
      <t>3.</t>
    </r>
    <r>
      <rPr>
        <sz val="7"/>
        <rFont val="Arial Narrow"/>
        <family val="2"/>
      </rPr>
      <t xml:space="preserve">        </t>
    </r>
    <r>
      <rPr>
        <sz val="12"/>
        <rFont val="Arial Narrow"/>
        <family val="2"/>
      </rPr>
      <t>Mukobolia foot bridge (Ebukanga location) – Kshs – 0.2m</t>
    </r>
  </si>
  <si>
    <r>
      <t>4.</t>
    </r>
    <r>
      <rPr>
        <sz val="7"/>
        <rFont val="Arial Narrow"/>
        <family val="2"/>
      </rPr>
      <t xml:space="preserve">        </t>
    </r>
    <r>
      <rPr>
        <sz val="12"/>
        <rFont val="Arial Narrow"/>
        <family val="2"/>
      </rPr>
      <t>Irumbi foot bridge (Ebukanga location) – Kshs 0.5m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</si>
  <si>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ECDE classes at Esibila primary school – Kshs.1.5m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</si>
  <si>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ECDE classes at Isanda primary school – Kshs.1.5m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</si>
  <si>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Drilling water, water tank, pump and piping at Isanda Church of God – Kshs 1.7m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</si>
  <si>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Water tank, pump and piping at Esibila Church of God – Kshs 1m</t>
    </r>
  </si>
  <si>
    <r>
      <t>3.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Okonji water springs – Kshs 0.2m</t>
    </r>
  </si>
  <si>
    <r>
      <t>4.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Emmwatsi full gospel (Drilling of water) – Kshs 0.3m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</si>
  <si>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Building of maternity at Ebukoolo dispensary – Kshs 1m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</si>
  <si>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Dairy cows to 8 different groups – Kshs 0.6m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</si>
  <si>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Green house (Ipali location) – Kshs 0.4m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</si>
  <si>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Public toilet at Asikote market – Kshs 0.5m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</si>
  <si>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Market shade and public toilet at Khu Sophia market – Kshs 0.6m and Kshs 0.4m respectively</t>
    </r>
  </si>
  <si>
    <r>
      <t>3.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Bodaboda shade at Anasanga market – Kshs 0.4m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</si>
  <si>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Emanaka dispensary – Kshs 4m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</si>
  <si>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Kima – Emanaka road – Kshs 3m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</si>
  <si>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Ongwanyi footbridge – Kshs 1.5m</t>
    </r>
  </si>
  <si>
    <r>
      <t>3.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Emmatsi - Maseno hospital road - Kshs 3m</t>
    </r>
  </si>
  <si>
    <t>4.     Discovery -  Esiolasi - DC road - Kshs 1.4m</t>
  </si>
  <si>
    <t xml:space="preserve">1.     Flood lights (10) (Musilongo stage, Matope stage, Ebwali stage, Kima junction, Ebulako, Hobunaka </t>
  </si>
  <si>
    <t xml:space="preserve">        Ebuhando junction, Waluka, Emmatsi - Khulukala junction, Ibubi junction and Emukhuya - Maseno</t>
  </si>
  <si>
    <t xml:space="preserve">        @ each - Kshs 0.15m</t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</si>
  <si>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Springs (10) – Kshs 0.6m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</si>
  <si>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Masengere – Engere road – Kshs 3.5m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</si>
  <si>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Liamidi – Mugomati road – Kshs 1m</t>
    </r>
  </si>
  <si>
    <r>
      <t>3.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Got Kabindi – Ndege road – Kshs 2.5m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</si>
  <si>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ECDE classes for Chanzoka primary school – Kshs 1.5m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</si>
  <si>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ECDE classes for Imalindi primary school – Kshs 1.5m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</si>
  <si>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Equipement of Enzaro and Esago dispensaries – Kshs 2m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</si>
  <si>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Buying and construction of Gago dispensary – Kshs 3m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</si>
  <si>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Kaptis road – Kshs 4m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</si>
  <si>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Lotodo road – Kshs 3m</t>
    </r>
  </si>
  <si>
    <r>
      <t>3.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Lotodo bridge – Kshs 3.9m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</si>
  <si>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Culture and Sports – Kshs 0.5m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</si>
  <si>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Water springs (5) – Kshs 1m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</si>
  <si>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Water piping – Kshs 1m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</si>
  <si>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ECDE class at Bulukhombe primary school – Kshs 1.6m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</si>
  <si>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Lyambogo – Matsigulu road opening – Kshs 2m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</si>
  <si>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Virombe – Womulalu road opening – Kshs 1.5m</t>
    </r>
  </si>
  <si>
    <r>
      <t>3.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Igunguvani – Lyambogo (culverting) – Kshs 1m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</si>
  <si>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ECDE classes for Emanda primary school – Kshs 1.5m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</si>
  <si>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Engelelwe water project – Kshs 8m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</si>
  <si>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Bodaboda sheds (Home pub) – Kshs 0.5m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</si>
  <si>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Bodaboda sheds (Gavalagi stage) – Kshs 0.5m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</si>
  <si>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Chebunuywa - Givogi road opening – Kshs 2m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</si>
  <si>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Kapsoi - Goibei road opening – Kshs 2.5m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</si>
  <si>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ECDE classes for Kapsogoro primary school – Kshs 1m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</si>
  <si>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ECDE classes for Kabinjari primary school – Kshs 1.5m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</si>
  <si>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 xml:space="preserve">Banja borehole and piping - Kshs 1m 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</si>
  <si>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Completion of Jemojeji Maternity wing - Kshs 3m</t>
    </r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</si>
  <si>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Izava - Shivukunga road maintenance  – Kshs 0.95m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</si>
  <si>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Kisasi - Waganyanya road maintenance – Kshs 0.85m</t>
    </r>
  </si>
  <si>
    <r>
      <t>3.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Kwa dawa - Kamnono road maintenance – Kshs 1.15m</t>
    </r>
  </si>
  <si>
    <r>
      <t>4.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Serem - Kaptieni - Marere road maintenance – Kshs 1m</t>
    </r>
  </si>
  <si>
    <t>5.     Busingo - Butiti road maintenance  - Kshs 0.9m</t>
  </si>
  <si>
    <r>
      <t>1.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ECDE classes for Kamulukuywa primary school – Kshs 1.5m</t>
    </r>
  </si>
  <si>
    <r>
      <t>2.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ECDE classes for Butiti primary school – Kshs 1.5m</t>
    </r>
  </si>
  <si>
    <t>3.     Two temporary classrooms at Shamalako youth polytechnic - Kshs 1.5m</t>
  </si>
  <si>
    <r>
      <t>4.</t>
    </r>
    <r>
      <rPr>
        <sz val="7"/>
        <rFont val="Arial Narrow"/>
        <family val="2"/>
      </rPr>
      <t xml:space="preserve">       </t>
    </r>
    <r>
      <rPr>
        <sz val="12"/>
        <rFont val="Arial Narrow"/>
        <family val="2"/>
      </rPr>
      <t>Construction of two classes at Muungavo Youth Polytechnic - Kshs 2m</t>
    </r>
  </si>
  <si>
    <t>1.   Senende cultural land -  Kshs 0.55m</t>
  </si>
  <si>
    <t xml:space="preserve">Expenses (Covid-19 1m and Trade Enterprise Fund) </t>
  </si>
  <si>
    <t xml:space="preserve">Expenses (Supervision fee) </t>
  </si>
  <si>
    <t>Surplus/Deficit</t>
  </si>
  <si>
    <t>Expenses ( Covid-19 1M)</t>
  </si>
  <si>
    <t>Degazetment and Mapping of Shiru/ Shaviringa -7m and Compensation for st. Clare land (2.5m)</t>
  </si>
  <si>
    <t>Other Operating Expenses</t>
  </si>
  <si>
    <t>Trainee Allowance</t>
  </si>
  <si>
    <t>Covid- 19 Emergency Response</t>
  </si>
  <si>
    <t>HR Audit</t>
  </si>
  <si>
    <t>2. Vihiga Municipality KUSP (UDG &amp; UIG)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</si>
</sst>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0.0"/>
  </numFmts>
  <fonts count="8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Arial Narrow"/>
      <family val="2"/>
    </font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Calibri"/>
      <family val="2"/>
    </font>
    <font>
      <b/>
      <sz val="12"/>
      <color theme="1"/>
      <name val="Cambria"/>
      <family val="1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rgb="FF4F81BD"/>
      <name val="Cambria"/>
      <family val="1"/>
    </font>
    <font>
      <b/>
      <sz val="13"/>
      <name val="Times New Roman"/>
      <family val="1"/>
    </font>
    <font>
      <b/>
      <sz val="7"/>
      <name val="Times New Roman"/>
      <family val="1"/>
    </font>
    <font>
      <b/>
      <i/>
      <sz val="11"/>
      <color rgb="FF000000"/>
      <name val="Calibri"/>
      <family val="2"/>
      <scheme val="minor"/>
    </font>
    <font>
      <b/>
      <sz val="11"/>
      <color rgb="FF000000"/>
      <name val="Arial Narrow"/>
      <family val="2"/>
    </font>
    <font>
      <u/>
      <sz val="11"/>
      <color rgb="FF000000"/>
      <name val="Calibri"/>
      <family val="2"/>
      <scheme val="minor"/>
    </font>
    <font>
      <sz val="11"/>
      <color rgb="FF000000"/>
      <name val="Arial Narrow"/>
      <family val="2"/>
    </font>
    <font>
      <b/>
      <sz val="13"/>
      <color rgb="FF4F81BD"/>
      <name val="Times New Roman"/>
      <family val="1"/>
    </font>
    <font>
      <b/>
      <sz val="7"/>
      <color rgb="FF4F81BD"/>
      <name val="Times New Roman"/>
      <family val="1"/>
    </font>
    <font>
      <b/>
      <i/>
      <sz val="11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b/>
      <sz val="12"/>
      <name val="Times New Roman"/>
      <family val="1"/>
    </font>
    <font>
      <b/>
      <sz val="16"/>
      <color theme="1"/>
      <name val="Times New Roman"/>
      <family val="1"/>
    </font>
    <font>
      <b/>
      <sz val="11"/>
      <color indexed="206"/>
      <name val="Times New Roman"/>
      <family val="1"/>
    </font>
    <font>
      <b/>
      <sz val="1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12"/>
      <color theme="1"/>
      <name val="Calibri"/>
      <family val="2"/>
      <scheme val="minor"/>
    </font>
    <font>
      <sz val="12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3"/>
      <color theme="1"/>
      <name val="Times New Roman"/>
      <family val="1"/>
    </font>
    <font>
      <b/>
      <sz val="7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12"/>
      <color theme="1"/>
      <name val="Arial Narrow"/>
      <family val="2"/>
    </font>
    <font>
      <b/>
      <sz val="18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Calibri"/>
      <family val="2"/>
      <scheme val="minor"/>
    </font>
    <font>
      <sz val="24"/>
      <color theme="1"/>
      <name val="Times New Roman"/>
      <family val="1"/>
    </font>
    <font>
      <sz val="18"/>
      <color theme="1"/>
      <name val="Times New Roman"/>
      <family val="1"/>
    </font>
    <font>
      <b/>
      <sz val="24"/>
      <color theme="1"/>
      <name val="Calibri"/>
      <family val="2"/>
      <scheme val="minor"/>
    </font>
    <font>
      <b/>
      <sz val="2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u/>
      <sz val="24"/>
      <color theme="1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sz val="7"/>
      <name val="Arial Narrow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6"/>
      <color theme="1"/>
      <name val="Arial Narrow"/>
      <family val="2"/>
    </font>
    <font>
      <b/>
      <sz val="26"/>
      <color theme="1"/>
      <name val="Times New Roman"/>
      <family val="1"/>
    </font>
    <font>
      <sz val="1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rgb="FF000000"/>
      </patternFill>
    </fill>
  </fills>
  <borders count="1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auto="1"/>
      </top>
      <bottom style="medium">
        <color rgb="FF000000"/>
      </bottom>
      <diagonal/>
    </border>
    <border>
      <left style="medium">
        <color rgb="FF000000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rgb="FF000000"/>
      </right>
      <top/>
      <bottom/>
      <diagonal/>
    </border>
    <border>
      <left style="medium">
        <color auto="1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80"/>
      </left>
      <right style="medium">
        <color rgb="FF000080"/>
      </right>
      <top style="medium">
        <color rgb="FF000080"/>
      </top>
      <bottom/>
      <diagonal/>
    </border>
    <border>
      <left style="medium">
        <color rgb="FF000080"/>
      </left>
      <right style="medium">
        <color rgb="FF000080"/>
      </right>
      <top/>
      <bottom style="medium">
        <color rgb="FF000080"/>
      </bottom>
      <diagonal/>
    </border>
    <border>
      <left/>
      <right style="medium">
        <color rgb="FF000080"/>
      </right>
      <top style="medium">
        <color rgb="FF000080"/>
      </top>
      <bottom/>
      <diagonal/>
    </border>
    <border>
      <left/>
      <right style="medium">
        <color rgb="FF000080"/>
      </right>
      <top style="medium">
        <color rgb="FF000080"/>
      </top>
      <bottom style="medium">
        <color rgb="FF000080"/>
      </bottom>
      <diagonal/>
    </border>
    <border>
      <left/>
      <right/>
      <top style="medium">
        <color rgb="FF000080"/>
      </top>
      <bottom style="medium">
        <color rgb="FF000080"/>
      </bottom>
      <diagonal/>
    </border>
    <border>
      <left/>
      <right style="medium">
        <color rgb="FF000080"/>
      </right>
      <top/>
      <bottom style="medium">
        <color rgb="FF000080"/>
      </bottom>
      <diagonal/>
    </border>
    <border>
      <left style="medium">
        <color rgb="FF000080"/>
      </left>
      <right/>
      <top/>
      <bottom style="medium">
        <color rgb="FF000080"/>
      </bottom>
      <diagonal/>
    </border>
    <border>
      <left/>
      <right/>
      <top/>
      <bottom style="medium">
        <color rgb="FF000080"/>
      </bottom>
      <diagonal/>
    </border>
    <border>
      <left style="medium">
        <color rgb="FF000080"/>
      </left>
      <right style="medium">
        <color rgb="FF000080"/>
      </right>
      <top/>
      <bottom/>
      <diagonal/>
    </border>
    <border>
      <left/>
      <right style="medium">
        <color rgb="FF000080"/>
      </right>
      <top/>
      <bottom/>
      <diagonal/>
    </border>
    <border>
      <left style="medium">
        <color rgb="FF000080"/>
      </left>
      <right/>
      <top style="medium">
        <color rgb="FF000080"/>
      </top>
      <bottom style="medium">
        <color rgb="FF000080"/>
      </bottom>
      <diagonal/>
    </border>
    <border>
      <left style="medium">
        <color auto="1"/>
      </left>
      <right style="medium">
        <color rgb="FF000080"/>
      </right>
      <top/>
      <bottom style="medium">
        <color rgb="FF000080"/>
      </bottom>
      <diagonal/>
    </border>
    <border>
      <left/>
      <right style="medium">
        <color rgb="FF000080"/>
      </right>
      <top/>
      <bottom style="medium">
        <color auto="1"/>
      </bottom>
      <diagonal/>
    </border>
    <border>
      <left style="medium">
        <color auto="1"/>
      </left>
      <right/>
      <top style="medium">
        <color rgb="FF000080"/>
      </top>
      <bottom style="medium">
        <color auto="1"/>
      </bottom>
      <diagonal/>
    </border>
    <border>
      <left/>
      <right/>
      <top style="medium">
        <color rgb="FF000080"/>
      </top>
      <bottom style="medium">
        <color auto="1"/>
      </bottom>
      <diagonal/>
    </border>
    <border>
      <left/>
      <right style="medium">
        <color rgb="FF000080"/>
      </right>
      <top style="medium">
        <color rgb="FF000080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rgb="FF000090"/>
      </left>
      <right/>
      <top/>
      <bottom style="medium">
        <color auto="1"/>
      </bottom>
      <diagonal/>
    </border>
    <border>
      <left/>
      <right style="thick">
        <color rgb="FF000090"/>
      </right>
      <top/>
      <bottom style="medium">
        <color auto="1"/>
      </bottom>
      <diagonal/>
    </border>
    <border>
      <left style="thick">
        <color rgb="FF000090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medium">
        <color rgb="FF000080"/>
      </left>
      <right style="medium">
        <color rgb="FF000080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rgb="FF000080"/>
      </bottom>
      <diagonal/>
    </border>
    <border>
      <left style="medium">
        <color rgb="FF000080"/>
      </left>
      <right/>
      <top style="medium">
        <color rgb="FF000080"/>
      </top>
      <bottom/>
      <diagonal/>
    </border>
    <border>
      <left/>
      <right/>
      <top style="medium">
        <color rgb="FF000080"/>
      </top>
      <bottom/>
      <diagonal/>
    </border>
    <border>
      <left style="medium">
        <color rgb="FF000080"/>
      </left>
      <right/>
      <top style="medium">
        <color rgb="FF000080"/>
      </top>
      <bottom style="medium">
        <color auto="1"/>
      </bottom>
      <diagonal/>
    </border>
    <border>
      <left style="medium">
        <color rgb="FF000080"/>
      </left>
      <right style="medium">
        <color rgb="FF000080"/>
      </right>
      <top style="medium">
        <color auto="1"/>
      </top>
      <bottom/>
      <diagonal/>
    </border>
    <border>
      <left style="medium">
        <color rgb="FF000080"/>
      </left>
      <right/>
      <top style="medium">
        <color auto="1"/>
      </top>
      <bottom style="medium">
        <color rgb="FF000080"/>
      </bottom>
      <diagonal/>
    </border>
    <border>
      <left/>
      <right style="medium">
        <color rgb="FF000080"/>
      </right>
      <top style="medium">
        <color auto="1"/>
      </top>
      <bottom style="medium">
        <color rgb="FF000080"/>
      </bottom>
      <diagonal/>
    </border>
    <border>
      <left style="thick">
        <color rgb="FF000090"/>
      </left>
      <right/>
      <top style="medium">
        <color auto="1"/>
      </top>
      <bottom/>
      <diagonal/>
    </border>
    <border>
      <left style="thick">
        <color rgb="FF000090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rgb="FF000080"/>
      </right>
      <top style="medium">
        <color rgb="FF000080"/>
      </top>
      <bottom style="medium">
        <color rgb="FF000080"/>
      </bottom>
      <diagonal/>
    </border>
    <border>
      <left style="medium">
        <color rgb="FF000080"/>
      </left>
      <right/>
      <top/>
      <bottom/>
      <diagonal/>
    </border>
    <border>
      <left/>
      <right style="medium">
        <color rgb="FF000080"/>
      </right>
      <top style="thin">
        <color auto="1"/>
      </top>
      <bottom style="medium">
        <color rgb="FF000080"/>
      </bottom>
      <diagonal/>
    </border>
    <border>
      <left style="thin">
        <color auto="1"/>
      </left>
      <right/>
      <top style="medium">
        <color rgb="FF000080"/>
      </top>
      <bottom style="medium">
        <color rgb="FF000080"/>
      </bottom>
      <diagonal/>
    </border>
    <border>
      <left/>
      <right/>
      <top style="medium">
        <color auto="1"/>
      </top>
      <bottom style="medium">
        <color rgb="FF000080"/>
      </bottom>
      <diagonal/>
    </border>
    <border>
      <left style="medium">
        <color rgb="FF000080"/>
      </left>
      <right/>
      <top/>
      <bottom style="medium">
        <color auto="1"/>
      </bottom>
      <diagonal/>
    </border>
    <border>
      <left style="medium">
        <color rgb="FF000080"/>
      </left>
      <right style="thin">
        <color auto="1"/>
      </right>
      <top style="medium">
        <color rgb="FF000080"/>
      </top>
      <bottom style="medium">
        <color rgb="FF000080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ck">
        <color rgb="FF000090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000080"/>
      </right>
      <top style="medium">
        <color auto="1"/>
      </top>
      <bottom/>
      <diagonal/>
    </border>
    <border>
      <left style="medium">
        <color rgb="FF00008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rgb="FF000080"/>
      </right>
      <top/>
      <bottom style="medium">
        <color auto="1"/>
      </bottom>
      <diagonal/>
    </border>
    <border>
      <left style="medium">
        <color rgb="FF000080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rgb="FF000090"/>
      </right>
      <top style="medium">
        <color auto="1"/>
      </top>
      <bottom style="medium">
        <color auto="1"/>
      </bottom>
      <diagonal/>
    </border>
    <border>
      <left/>
      <right style="thick">
        <color rgb="FF00009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000080"/>
      </right>
      <top style="medium">
        <color auto="1"/>
      </top>
      <bottom style="medium">
        <color auto="1"/>
      </bottom>
      <diagonal/>
    </border>
    <border>
      <left/>
      <right style="medium">
        <color rgb="FF000080"/>
      </right>
      <top style="medium">
        <color auto="1"/>
      </top>
      <bottom style="medium">
        <color auto="1"/>
      </bottom>
      <diagonal/>
    </border>
    <border>
      <left style="medium">
        <color rgb="FF000080"/>
      </left>
      <right/>
      <top style="medium">
        <color auto="1"/>
      </top>
      <bottom style="medium">
        <color auto="1"/>
      </bottom>
      <diagonal/>
    </border>
    <border>
      <left style="medium">
        <color rgb="FF000080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rgb="FF00008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000080"/>
      </bottom>
      <diagonal/>
    </border>
    <border>
      <left style="medium">
        <color auto="1"/>
      </left>
      <right style="medium">
        <color auto="1"/>
      </right>
      <top/>
      <bottom style="medium">
        <color rgb="FF00008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rgb="FF000000"/>
      </top>
      <bottom style="thin">
        <color indexed="64"/>
      </bottom>
      <diagonal/>
    </border>
    <border>
      <left style="double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thick">
        <color rgb="FF000090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</borders>
  <cellStyleXfs count="1101">
    <xf numFmtId="0" fontId="0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194">
    <xf numFmtId="0" fontId="0" fillId="0" borderId="0" xfId="0"/>
    <xf numFmtId="164" fontId="1" fillId="0" borderId="0" xfId="1" applyNumberFormat="1" applyFont="1"/>
    <xf numFmtId="164" fontId="2" fillId="5" borderId="1" xfId="1" applyNumberFormat="1" applyFont="1" applyFill="1" applyBorder="1" applyAlignment="1">
      <alignment wrapText="1"/>
    </xf>
    <xf numFmtId="164" fontId="4" fillId="5" borderId="1" xfId="1" applyNumberFormat="1" applyFont="1" applyFill="1" applyBorder="1" applyAlignment="1">
      <alignment wrapText="1"/>
    </xf>
    <xf numFmtId="164" fontId="4" fillId="0" borderId="0" xfId="1" applyNumberFormat="1" applyFont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4" fillId="2" borderId="0" xfId="0" applyFont="1" applyFill="1"/>
    <xf numFmtId="0" fontId="6" fillId="0" borderId="1" xfId="0" applyFont="1" applyBorder="1" applyAlignment="1">
      <alignment vertical="top"/>
    </xf>
    <xf numFmtId="164" fontId="4" fillId="0" borderId="1" xfId="1" applyNumberFormat="1" applyFont="1" applyBorder="1"/>
    <xf numFmtId="0" fontId="6" fillId="0" borderId="1" xfId="0" applyFont="1" applyBorder="1" applyAlignment="1">
      <alignment vertical="top" wrapText="1"/>
    </xf>
    <xf numFmtId="0" fontId="4" fillId="3" borderId="0" xfId="0" applyFont="1" applyFill="1"/>
    <xf numFmtId="0" fontId="5" fillId="7" borderId="1" xfId="0" applyFont="1" applyFill="1" applyBorder="1" applyAlignment="1">
      <alignment vertical="top" wrapText="1"/>
    </xf>
    <xf numFmtId="164" fontId="6" fillId="0" borderId="1" xfId="1" applyNumberFormat="1" applyFont="1" applyBorder="1" applyAlignment="1">
      <alignment vertical="top"/>
    </xf>
    <xf numFmtId="164" fontId="4" fillId="0" borderId="0" xfId="0" applyNumberFormat="1" applyFont="1"/>
    <xf numFmtId="0" fontId="2" fillId="0" borderId="0" xfId="0" applyFont="1"/>
    <xf numFmtId="164" fontId="4" fillId="0" borderId="0" xfId="1" applyNumberFormat="1" applyFont="1"/>
    <xf numFmtId="164" fontId="7" fillId="5" borderId="1" xfId="1" applyNumberFormat="1" applyFont="1" applyFill="1" applyBorder="1"/>
    <xf numFmtId="0" fontId="0" fillId="0" borderId="0" xfId="0" applyFont="1"/>
    <xf numFmtId="0" fontId="2" fillId="0" borderId="1" xfId="0" applyFont="1" applyBorder="1"/>
    <xf numFmtId="0" fontId="2" fillId="5" borderId="1" xfId="0" applyFont="1" applyFill="1" applyBorder="1"/>
    <xf numFmtId="164" fontId="4" fillId="8" borderId="1" xfId="1" applyNumberFormat="1" applyFont="1" applyFill="1" applyBorder="1" applyAlignment="1">
      <alignment vertical="top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164" fontId="4" fillId="8" borderId="1" xfId="1" applyNumberFormat="1" applyFont="1" applyFill="1" applyBorder="1"/>
    <xf numFmtId="164" fontId="11" fillId="0" borderId="1" xfId="1" applyNumberFormat="1" applyFont="1" applyBorder="1"/>
    <xf numFmtId="164" fontId="4" fillId="5" borderId="1" xfId="1" applyNumberFormat="1" applyFont="1" applyFill="1" applyBorder="1"/>
    <xf numFmtId="0" fontId="4" fillId="0" borderId="1" xfId="0" applyFont="1" applyBorder="1"/>
    <xf numFmtId="164" fontId="4" fillId="5" borderId="1" xfId="0" applyNumberFormat="1" applyFont="1" applyFill="1" applyBorder="1"/>
    <xf numFmtId="0" fontId="9" fillId="0" borderId="0" xfId="0" applyFont="1"/>
    <xf numFmtId="0" fontId="11" fillId="5" borderId="1" xfId="0" applyFont="1" applyFill="1" applyBorder="1"/>
    <xf numFmtId="0" fontId="4" fillId="5" borderId="1" xfId="0" applyFont="1" applyFill="1" applyBorder="1"/>
    <xf numFmtId="0" fontId="0" fillId="5" borderId="0" xfId="0" applyFont="1" applyFill="1"/>
    <xf numFmtId="43" fontId="4" fillId="0" borderId="1" xfId="1" applyFont="1" applyBorder="1"/>
    <xf numFmtId="0" fontId="0" fillId="8" borderId="0" xfId="0" applyFont="1" applyFill="1"/>
    <xf numFmtId="164" fontId="4" fillId="0" borderId="0" xfId="1" applyNumberFormat="1" applyFont="1" applyBorder="1"/>
    <xf numFmtId="0" fontId="4" fillId="5" borderId="0" xfId="0" applyFont="1" applyFill="1" applyBorder="1"/>
    <xf numFmtId="164" fontId="5" fillId="2" borderId="1" xfId="1" applyNumberFormat="1" applyFont="1" applyFill="1" applyBorder="1" applyAlignment="1">
      <alignment vertical="top" wrapText="1"/>
    </xf>
    <xf numFmtId="164" fontId="0" fillId="0" borderId="0" xfId="1" applyNumberFormat="1" applyFont="1"/>
    <xf numFmtId="164" fontId="4" fillId="4" borderId="1" xfId="1" applyNumberFormat="1" applyFont="1" applyFill="1" applyBorder="1"/>
    <xf numFmtId="164" fontId="2" fillId="0" borderId="1" xfId="1" applyNumberFormat="1" applyFont="1" applyBorder="1" applyAlignment="1">
      <alignment vertical="top" wrapText="1"/>
    </xf>
    <xf numFmtId="164" fontId="4" fillId="5" borderId="1" xfId="1" applyNumberFormat="1" applyFont="1" applyFill="1" applyBorder="1" applyAlignment="1">
      <alignment vertical="top"/>
    </xf>
    <xf numFmtId="164" fontId="2" fillId="0" borderId="0" xfId="1" applyNumberFormat="1" applyFont="1" applyBorder="1" applyAlignment="1">
      <alignment vertical="top"/>
    </xf>
    <xf numFmtId="0" fontId="5" fillId="2" borderId="1" xfId="0" applyFont="1" applyFill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0" fontId="6" fillId="7" borderId="1" xfId="0" applyFont="1" applyFill="1" applyBorder="1" applyAlignment="1">
      <alignment vertical="top"/>
    </xf>
    <xf numFmtId="164" fontId="8" fillId="5" borderId="1" xfId="1" applyNumberFormat="1" applyFont="1" applyFill="1" applyBorder="1" applyAlignment="1">
      <alignment wrapText="1"/>
    </xf>
    <xf numFmtId="164" fontId="0" fillId="0" borderId="0" xfId="0" applyNumberFormat="1"/>
    <xf numFmtId="0" fontId="0" fillId="5" borderId="0" xfId="0" applyFill="1"/>
    <xf numFmtId="164" fontId="4" fillId="12" borderId="0" xfId="1" applyNumberFormat="1" applyFont="1" applyFill="1" applyAlignment="1"/>
    <xf numFmtId="164" fontId="4" fillId="12" borderId="0" xfId="1" applyNumberFormat="1" applyFont="1" applyFill="1" applyAlignment="1">
      <alignment wrapText="1"/>
    </xf>
    <xf numFmtId="164" fontId="1" fillId="12" borderId="0" xfId="1" applyNumberFormat="1" applyFont="1" applyFill="1"/>
    <xf numFmtId="164" fontId="4" fillId="12" borderId="0" xfId="1" applyNumberFormat="1" applyFont="1" applyFill="1"/>
    <xf numFmtId="164" fontId="4" fillId="5" borderId="0" xfId="1" applyNumberFormat="1" applyFont="1" applyFill="1"/>
    <xf numFmtId="164" fontId="4" fillId="5" borderId="0" xfId="1" applyNumberFormat="1" applyFont="1" applyFill="1" applyBorder="1"/>
    <xf numFmtId="0" fontId="7" fillId="5" borderId="0" xfId="0" applyFont="1" applyFill="1" applyBorder="1"/>
    <xf numFmtId="3" fontId="7" fillId="5" borderId="0" xfId="0" applyNumberFormat="1" applyFont="1" applyFill="1" applyBorder="1"/>
    <xf numFmtId="164" fontId="0" fillId="12" borderId="0" xfId="1" applyNumberFormat="1" applyFont="1" applyFill="1"/>
    <xf numFmtId="164" fontId="4" fillId="0" borderId="1" xfId="0" applyNumberFormat="1" applyFont="1" applyBorder="1"/>
    <xf numFmtId="164" fontId="4" fillId="5" borderId="0" xfId="0" applyNumberFormat="1" applyFont="1" applyFill="1"/>
    <xf numFmtId="43" fontId="7" fillId="5" borderId="0" xfId="1" applyFont="1" applyFill="1" applyBorder="1" applyAlignment="1">
      <alignment vertical="top"/>
    </xf>
    <xf numFmtId="164" fontId="2" fillId="12" borderId="0" xfId="1" applyNumberFormat="1" applyFont="1" applyFill="1"/>
    <xf numFmtId="164" fontId="2" fillId="5" borderId="0" xfId="1" applyNumberFormat="1" applyFont="1" applyFill="1" applyBorder="1"/>
    <xf numFmtId="164" fontId="4" fillId="12" borderId="0" xfId="1" applyNumberFormat="1" applyFont="1" applyFill="1" applyBorder="1"/>
    <xf numFmtId="0" fontId="5" fillId="5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/>
    </xf>
    <xf numFmtId="0" fontId="4" fillId="0" borderId="10" xfId="0" applyFont="1" applyBorder="1"/>
    <xf numFmtId="43" fontId="4" fillId="0" borderId="10" xfId="0" applyNumberFormat="1" applyFont="1" applyBorder="1"/>
    <xf numFmtId="0" fontId="0" fillId="5" borderId="0" xfId="0" applyFill="1" applyBorder="1"/>
    <xf numFmtId="164" fontId="4" fillId="5" borderId="0" xfId="1" applyNumberFormat="1" applyFont="1" applyFill="1" applyBorder="1" applyAlignment="1"/>
    <xf numFmtId="164" fontId="2" fillId="12" borderId="0" xfId="1" applyNumberFormat="1" applyFont="1" applyFill="1" applyAlignment="1"/>
    <xf numFmtId="3" fontId="5" fillId="3" borderId="1" xfId="0" applyNumberFormat="1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/>
    </xf>
    <xf numFmtId="0" fontId="4" fillId="11" borderId="1" xfId="0" applyFont="1" applyFill="1" applyBorder="1" applyAlignment="1">
      <alignment vertical="top" wrapText="1"/>
    </xf>
    <xf numFmtId="3" fontId="4" fillId="0" borderId="1" xfId="0" applyNumberFormat="1" applyFont="1" applyBorder="1" applyAlignment="1">
      <alignment horizontal="right"/>
    </xf>
    <xf numFmtId="164" fontId="5" fillId="3" borderId="1" xfId="1" applyNumberFormat="1" applyFont="1" applyFill="1" applyBorder="1" applyAlignment="1">
      <alignment vertical="top"/>
    </xf>
    <xf numFmtId="0" fontId="4" fillId="5" borderId="0" xfId="0" applyFont="1" applyFill="1"/>
    <xf numFmtId="0" fontId="4" fillId="0" borderId="0" xfId="0" applyFont="1" applyFill="1" applyBorder="1"/>
    <xf numFmtId="0" fontId="2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5" borderId="0" xfId="0" applyFill="1" applyAlignment="1">
      <alignment vertical="top"/>
    </xf>
    <xf numFmtId="0" fontId="15" fillId="5" borderId="18" xfId="0" applyFont="1" applyFill="1" applyBorder="1" applyAlignment="1">
      <alignment horizontal="left" wrapText="1"/>
    </xf>
    <xf numFmtId="0" fontId="15" fillId="5" borderId="19" xfId="0" applyFont="1" applyFill="1" applyBorder="1" applyAlignment="1">
      <alignment horizontal="left" wrapText="1"/>
    </xf>
    <xf numFmtId="0" fontId="15" fillId="5" borderId="21" xfId="0" applyFont="1" applyFill="1" applyBorder="1" applyAlignment="1">
      <alignment horizontal="left" wrapText="1"/>
    </xf>
    <xf numFmtId="0" fontId="15" fillId="5" borderId="22" xfId="0" applyFont="1" applyFill="1" applyBorder="1" applyAlignment="1">
      <alignment horizontal="left" wrapText="1"/>
    </xf>
    <xf numFmtId="0" fontId="15" fillId="5" borderId="25" xfId="0" applyFont="1" applyFill="1" applyBorder="1" applyAlignment="1">
      <alignment horizontal="left" wrapText="1"/>
    </xf>
    <xf numFmtId="0" fontId="15" fillId="5" borderId="4" xfId="0" applyFont="1" applyFill="1" applyBorder="1" applyAlignment="1">
      <alignment horizontal="left" wrapText="1"/>
    </xf>
    <xf numFmtId="0" fontId="9" fillId="5" borderId="0" xfId="0" applyFont="1" applyFill="1"/>
    <xf numFmtId="0" fontId="3" fillId="5" borderId="18" xfId="0" applyFont="1" applyFill="1" applyBorder="1" applyAlignment="1">
      <alignment horizontal="left" wrapText="1"/>
    </xf>
    <xf numFmtId="0" fontId="3" fillId="0" borderId="0" xfId="0" applyFont="1"/>
    <xf numFmtId="0" fontId="14" fillId="0" borderId="7" xfId="0" applyFont="1" applyBorder="1" applyAlignment="1">
      <alignment wrapText="1"/>
    </xf>
    <xf numFmtId="0" fontId="14" fillId="0" borderId="7" xfId="0" applyFont="1" applyBorder="1" applyAlignment="1">
      <alignment horizontal="center" wrapText="1"/>
    </xf>
    <xf numFmtId="0" fontId="14" fillId="0" borderId="5" xfId="0" applyFont="1" applyBorder="1" applyAlignment="1">
      <alignment wrapText="1"/>
    </xf>
    <xf numFmtId="0" fontId="14" fillId="0" borderId="5" xfId="0" applyFont="1" applyBorder="1" applyAlignment="1">
      <alignment horizontal="center" wrapText="1"/>
    </xf>
    <xf numFmtId="0" fontId="14" fillId="0" borderId="19" xfId="0" applyFont="1" applyBorder="1" applyAlignment="1">
      <alignment wrapText="1"/>
    </xf>
    <xf numFmtId="0" fontId="16" fillId="0" borderId="19" xfId="0" applyFont="1" applyBorder="1" applyAlignment="1">
      <alignment horizontal="center" wrapText="1"/>
    </xf>
    <xf numFmtId="0" fontId="14" fillId="0" borderId="18" xfId="0" applyFont="1" applyBorder="1" applyAlignment="1">
      <alignment wrapText="1"/>
    </xf>
    <xf numFmtId="0" fontId="14" fillId="0" borderId="19" xfId="0" applyFont="1" applyBorder="1" applyAlignment="1">
      <alignment vertical="top" wrapText="1"/>
    </xf>
    <xf numFmtId="3" fontId="10" fillId="0" borderId="19" xfId="0" applyNumberFormat="1" applyFont="1" applyBorder="1" applyAlignment="1">
      <alignment horizontal="right" vertical="top" wrapText="1"/>
    </xf>
    <xf numFmtId="2" fontId="18" fillId="0" borderId="19" xfId="0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wrapText="1"/>
    </xf>
    <xf numFmtId="2" fontId="14" fillId="0" borderId="19" xfId="0" applyNumberFormat="1" applyFont="1" applyBorder="1" applyAlignment="1">
      <alignment horizontal="right" vertical="top" wrapText="1"/>
    </xf>
    <xf numFmtId="0" fontId="10" fillId="0" borderId="7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3" fontId="10" fillId="0" borderId="19" xfId="0" applyNumberFormat="1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3" fontId="18" fillId="0" borderId="0" xfId="0" applyNumberFormat="1" applyFont="1" applyBorder="1" applyAlignment="1">
      <alignment horizontal="center" vertical="top" wrapText="1"/>
    </xf>
    <xf numFmtId="3" fontId="0" fillId="0" borderId="0" xfId="0" applyNumberFormat="1"/>
    <xf numFmtId="166" fontId="0" fillId="5" borderId="0" xfId="0" applyNumberFormat="1" applyFill="1"/>
    <xf numFmtId="166" fontId="0" fillId="0" borderId="0" xfId="0" applyNumberFormat="1"/>
    <xf numFmtId="164" fontId="9" fillId="12" borderId="0" xfId="1" applyNumberFormat="1" applyFont="1" applyFill="1"/>
    <xf numFmtId="164" fontId="4" fillId="5" borderId="0" xfId="1" applyNumberFormat="1" applyFont="1" applyFill="1" applyAlignment="1"/>
    <xf numFmtId="0" fontId="0" fillId="0" borderId="0" xfId="0" applyFont="1" applyBorder="1"/>
    <xf numFmtId="164" fontId="2" fillId="5" borderId="1" xfId="1" applyNumberFormat="1" applyFont="1" applyFill="1" applyBorder="1"/>
    <xf numFmtId="164" fontId="11" fillId="12" borderId="0" xfId="1" applyNumberFormat="1" applyFont="1" applyFill="1"/>
    <xf numFmtId="164" fontId="4" fillId="0" borderId="1" xfId="1" applyNumberFormat="1" applyFont="1" applyBorder="1" applyAlignment="1">
      <alignment vertical="top"/>
    </xf>
    <xf numFmtId="164" fontId="4" fillId="0" borderId="1" xfId="1" applyNumberFormat="1" applyFont="1" applyBorder="1" applyAlignment="1">
      <alignment vertical="top" wrapText="1"/>
    </xf>
    <xf numFmtId="164" fontId="9" fillId="0" borderId="1" xfId="1" applyNumberFormat="1" applyFont="1" applyBorder="1" applyAlignment="1">
      <alignment wrapText="1"/>
    </xf>
    <xf numFmtId="164" fontId="0" fillId="0" borderId="1" xfId="1" applyNumberFormat="1" applyFont="1" applyBorder="1"/>
    <xf numFmtId="164" fontId="4" fillId="5" borderId="14" xfId="1" applyNumberFormat="1" applyFont="1" applyFill="1" applyBorder="1"/>
    <xf numFmtId="164" fontId="4" fillId="0" borderId="9" xfId="1" applyNumberFormat="1" applyFont="1" applyBorder="1"/>
    <xf numFmtId="164" fontId="0" fillId="5" borderId="0" xfId="1" applyNumberFormat="1" applyFont="1" applyFill="1" applyBorder="1"/>
    <xf numFmtId="164" fontId="0" fillId="5" borderId="0" xfId="1" applyNumberFormat="1" applyFont="1" applyFill="1"/>
    <xf numFmtId="164" fontId="0" fillId="14" borderId="1" xfId="1" applyNumberFormat="1" applyFont="1" applyFill="1" applyBorder="1"/>
    <xf numFmtId="164" fontId="0" fillId="8" borderId="1" xfId="1" applyNumberFormat="1" applyFont="1" applyFill="1" applyBorder="1"/>
    <xf numFmtId="164" fontId="9" fillId="8" borderId="1" xfId="1" applyNumberFormat="1" applyFont="1" applyFill="1" applyBorder="1"/>
    <xf numFmtId="164" fontId="9" fillId="0" borderId="0" xfId="1" applyNumberFormat="1" applyFont="1"/>
    <xf numFmtId="164" fontId="0" fillId="0" borderId="1" xfId="1" applyNumberFormat="1" applyFont="1" applyBorder="1" applyAlignment="1">
      <alignment wrapText="1"/>
    </xf>
    <xf numFmtId="49" fontId="0" fillId="0" borderId="0" xfId="1" applyNumberFormat="1" applyFont="1"/>
    <xf numFmtId="49" fontId="0" fillId="0" borderId="1" xfId="1" applyNumberFormat="1" applyFont="1" applyBorder="1"/>
    <xf numFmtId="49" fontId="9" fillId="0" borderId="1" xfId="1" applyNumberFormat="1" applyFont="1" applyBorder="1"/>
    <xf numFmtId="164" fontId="9" fillId="0" borderId="1" xfId="1" applyNumberFormat="1" applyFont="1" applyBorder="1"/>
    <xf numFmtId="49" fontId="0" fillId="5" borderId="1" xfId="1" applyNumberFormat="1" applyFont="1" applyFill="1" applyBorder="1"/>
    <xf numFmtId="164" fontId="0" fillId="5" borderId="1" xfId="1" applyNumberFormat="1" applyFont="1" applyFill="1" applyBorder="1"/>
    <xf numFmtId="49" fontId="9" fillId="5" borderId="1" xfId="1" applyNumberFormat="1" applyFont="1" applyFill="1" applyBorder="1"/>
    <xf numFmtId="164" fontId="9" fillId="5" borderId="1" xfId="1" applyNumberFormat="1" applyFont="1" applyFill="1" applyBorder="1"/>
    <xf numFmtId="49" fontId="1" fillId="5" borderId="1" xfId="1" applyNumberFormat="1" applyFont="1" applyFill="1" applyBorder="1"/>
    <xf numFmtId="49" fontId="9" fillId="8" borderId="1" xfId="1" applyNumberFormat="1" applyFont="1" applyFill="1" applyBorder="1"/>
    <xf numFmtId="164" fontId="0" fillId="0" borderId="0" xfId="1" applyNumberFormat="1" applyFont="1" applyBorder="1"/>
    <xf numFmtId="164" fontId="0" fillId="5" borderId="0" xfId="1" applyNumberFormat="1" applyFont="1" applyFill="1" applyBorder="1" applyAlignment="1">
      <alignment vertical="top"/>
    </xf>
    <xf numFmtId="164" fontId="9" fillId="5" borderId="0" xfId="1" applyNumberFormat="1" applyFont="1" applyFill="1" applyBorder="1"/>
    <xf numFmtId="164" fontId="0" fillId="0" borderId="0" xfId="1" applyNumberFormat="1" applyFont="1" applyAlignment="1">
      <alignment wrapText="1"/>
    </xf>
    <xf numFmtId="164" fontId="15" fillId="5" borderId="8" xfId="1" applyNumberFormat="1" applyFont="1" applyFill="1" applyBorder="1" applyAlignment="1">
      <alignment horizontal="right" wrapText="1"/>
    </xf>
    <xf numFmtId="164" fontId="0" fillId="0" borderId="0" xfId="1" applyNumberFormat="1" applyFont="1" applyBorder="1" applyAlignment="1">
      <alignment wrapText="1"/>
    </xf>
    <xf numFmtId="164" fontId="11" fillId="5" borderId="0" xfId="1" applyNumberFormat="1" applyFont="1" applyFill="1" applyBorder="1" applyAlignment="1">
      <alignment wrapText="1"/>
    </xf>
    <xf numFmtId="49" fontId="21" fillId="0" borderId="1" xfId="1" applyNumberFormat="1" applyFont="1" applyBorder="1"/>
    <xf numFmtId="164" fontId="21" fillId="0" borderId="1" xfId="1" applyNumberFormat="1" applyFont="1" applyBorder="1"/>
    <xf numFmtId="164" fontId="21" fillId="0" borderId="0" xfId="1" applyNumberFormat="1" applyFont="1"/>
    <xf numFmtId="164" fontId="21" fillId="5" borderId="1" xfId="1" applyNumberFormat="1" applyFont="1" applyFill="1" applyBorder="1"/>
    <xf numFmtId="164" fontId="21" fillId="5" borderId="0" xfId="1" applyNumberFormat="1" applyFont="1" applyFill="1"/>
    <xf numFmtId="164" fontId="9" fillId="5" borderId="0" xfId="1" applyNumberFormat="1" applyFont="1" applyFill="1"/>
    <xf numFmtId="164" fontId="22" fillId="0" borderId="1" xfId="1" applyNumberFormat="1" applyFont="1" applyBorder="1"/>
    <xf numFmtId="0" fontId="14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5" fillId="5" borderId="0" xfId="0" applyFont="1" applyFill="1" applyBorder="1" applyAlignment="1">
      <alignment horizontal="left" wrapText="1"/>
    </xf>
    <xf numFmtId="3" fontId="11" fillId="0" borderId="0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 horizontal="right" vertical="top"/>
    </xf>
    <xf numFmtId="3" fontId="11" fillId="5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wrapText="1"/>
    </xf>
    <xf numFmtId="3" fontId="10" fillId="0" borderId="0" xfId="0" applyNumberFormat="1" applyFont="1" applyBorder="1" applyAlignment="1">
      <alignment horizontal="right" vertical="top" wrapText="1"/>
    </xf>
    <xf numFmtId="0" fontId="0" fillId="0" borderId="0" xfId="0" applyBorder="1"/>
    <xf numFmtId="49" fontId="0" fillId="10" borderId="0" xfId="1" applyNumberFormat="1" applyFont="1" applyFill="1"/>
    <xf numFmtId="164" fontId="0" fillId="10" borderId="0" xfId="1" applyNumberFormat="1" applyFont="1" applyFill="1"/>
    <xf numFmtId="164" fontId="14" fillId="0" borderId="0" xfId="1" applyNumberFormat="1" applyFont="1" applyBorder="1" applyAlignment="1">
      <alignment wrapText="1"/>
    </xf>
    <xf numFmtId="164" fontId="11" fillId="0" borderId="0" xfId="1" applyNumberFormat="1" applyFont="1" applyBorder="1" applyAlignment="1">
      <alignment horizontal="right" vertical="top"/>
    </xf>
    <xf numFmtId="164" fontId="10" fillId="0" borderId="0" xfId="1" applyNumberFormat="1" applyFont="1" applyBorder="1" applyAlignment="1">
      <alignment horizontal="right" vertical="top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55" xfId="0" applyBorder="1"/>
    <xf numFmtId="0" fontId="0" fillId="0" borderId="0" xfId="0" applyBorder="1" applyAlignment="1">
      <alignment wrapText="1"/>
    </xf>
    <xf numFmtId="0" fontId="29" fillId="0" borderId="0" xfId="0" applyFont="1" applyAlignment="1">
      <alignment horizontal="left" vertical="center" indent="2"/>
    </xf>
    <xf numFmtId="0" fontId="31" fillId="0" borderId="0" xfId="0" applyFont="1" applyAlignment="1">
      <alignment vertical="center" wrapText="1"/>
    </xf>
    <xf numFmtId="0" fontId="26" fillId="0" borderId="0" xfId="0" applyFont="1" applyAlignment="1">
      <alignment horizontal="right" vertical="center" wrapText="1"/>
    </xf>
    <xf numFmtId="0" fontId="35" fillId="0" borderId="0" xfId="0" applyFont="1" applyAlignment="1">
      <alignment horizontal="left" vertical="center" indent="2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35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29" fillId="0" borderId="0" xfId="0" applyFont="1" applyAlignment="1">
      <alignment vertical="top"/>
    </xf>
    <xf numFmtId="0" fontId="37" fillId="15" borderId="0" xfId="0" applyFont="1" applyFill="1" applyAlignment="1">
      <alignment vertical="center" wrapText="1"/>
    </xf>
    <xf numFmtId="0" fontId="16" fillId="15" borderId="0" xfId="0" applyFont="1" applyFill="1" applyAlignment="1">
      <alignment horizontal="right" vertical="center" wrapText="1"/>
    </xf>
    <xf numFmtId="0" fontId="16" fillId="15" borderId="31" xfId="0" applyFont="1" applyFill="1" applyBorder="1" applyAlignment="1">
      <alignment vertical="center" wrapText="1"/>
    </xf>
    <xf numFmtId="0" fontId="37" fillId="0" borderId="0" xfId="0" applyFont="1" applyAlignment="1">
      <alignment vertical="center"/>
    </xf>
    <xf numFmtId="0" fontId="25" fillId="0" borderId="0" xfId="0" applyFont="1"/>
    <xf numFmtId="0" fontId="14" fillId="0" borderId="41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40" xfId="0" applyFont="1" applyBorder="1" applyAlignment="1">
      <alignment vertical="center" wrapText="1"/>
    </xf>
    <xf numFmtId="0" fontId="16" fillId="0" borderId="44" xfId="0" applyFont="1" applyBorder="1" applyAlignment="1">
      <alignment vertical="center"/>
    </xf>
    <xf numFmtId="0" fontId="16" fillId="0" borderId="40" xfId="0" applyFont="1" applyBorder="1" applyAlignment="1">
      <alignment vertical="center" wrapText="1"/>
    </xf>
    <xf numFmtId="3" fontId="16" fillId="0" borderId="44" xfId="0" applyNumberFormat="1" applyFont="1" applyBorder="1" applyAlignment="1">
      <alignment vertical="center"/>
    </xf>
    <xf numFmtId="3" fontId="14" fillId="0" borderId="44" xfId="0" applyNumberFormat="1" applyFont="1" applyBorder="1" applyAlignment="1">
      <alignment vertical="center"/>
    </xf>
    <xf numFmtId="3" fontId="16" fillId="0" borderId="61" xfId="0" applyNumberFormat="1" applyFont="1" applyBorder="1" applyAlignment="1">
      <alignment vertical="center"/>
    </xf>
    <xf numFmtId="0" fontId="14" fillId="15" borderId="40" xfId="0" applyFont="1" applyFill="1" applyBorder="1" applyAlignment="1">
      <alignment vertical="center" wrapText="1"/>
    </xf>
    <xf numFmtId="3" fontId="16" fillId="0" borderId="44" xfId="0" applyNumberFormat="1" applyFont="1" applyBorder="1" applyAlignment="1">
      <alignment vertical="center" wrapText="1"/>
    </xf>
    <xf numFmtId="0" fontId="16" fillId="0" borderId="44" xfId="0" applyFont="1" applyBorder="1" applyAlignment="1">
      <alignment vertical="center" wrapText="1"/>
    </xf>
    <xf numFmtId="3" fontId="14" fillId="0" borderId="44" xfId="0" applyNumberFormat="1" applyFont="1" applyBorder="1" applyAlignment="1">
      <alignment vertical="center" wrapText="1"/>
    </xf>
    <xf numFmtId="0" fontId="16" fillId="0" borderId="60" xfId="0" applyFont="1" applyBorder="1" applyAlignment="1">
      <alignment vertical="center" wrapText="1"/>
    </xf>
    <xf numFmtId="3" fontId="16" fillId="0" borderId="51" xfId="0" applyNumberFormat="1" applyFont="1" applyBorder="1" applyAlignment="1">
      <alignment vertical="center"/>
    </xf>
    <xf numFmtId="0" fontId="16" fillId="15" borderId="40" xfId="0" applyFont="1" applyFill="1" applyBorder="1" applyAlignment="1">
      <alignment vertical="center" wrapText="1"/>
    </xf>
    <xf numFmtId="3" fontId="16" fillId="15" borderId="44" xfId="0" applyNumberFormat="1" applyFont="1" applyFill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16" fillId="15" borderId="44" xfId="0" applyFont="1" applyFill="1" applyBorder="1" applyAlignment="1">
      <alignment vertical="center"/>
    </xf>
    <xf numFmtId="0" fontId="16" fillId="0" borderId="45" xfId="0" applyFont="1" applyBorder="1" applyAlignment="1">
      <alignment vertical="center" wrapText="1"/>
    </xf>
    <xf numFmtId="0" fontId="14" fillId="0" borderId="50" xfId="0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2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4" fillId="0" borderId="51" xfId="0" applyFont="1" applyBorder="1" applyAlignment="1">
      <alignment vertical="center"/>
    </xf>
    <xf numFmtId="0" fontId="28" fillId="0" borderId="0" xfId="0" applyFont="1" applyAlignment="1">
      <alignment horizontal="left" vertical="center" indent="2"/>
    </xf>
    <xf numFmtId="0" fontId="14" fillId="0" borderId="6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0" fillId="0" borderId="0" xfId="0" applyFont="1" applyAlignment="1">
      <alignment horizontal="left" vertical="center" indent="2"/>
    </xf>
    <xf numFmtId="3" fontId="16" fillId="0" borderId="51" xfId="0" applyNumberFormat="1" applyFont="1" applyBorder="1" applyAlignment="1">
      <alignment vertical="center" wrapText="1"/>
    </xf>
    <xf numFmtId="0" fontId="16" fillId="0" borderId="51" xfId="0" applyFont="1" applyBorder="1" applyAlignment="1">
      <alignment vertical="center" wrapText="1"/>
    </xf>
    <xf numFmtId="3" fontId="16" fillId="15" borderId="44" xfId="0" applyNumberFormat="1" applyFont="1" applyFill="1" applyBorder="1" applyAlignment="1">
      <alignment vertical="center" wrapText="1"/>
    </xf>
    <xf numFmtId="0" fontId="41" fillId="0" borderId="0" xfId="0" applyFont="1" applyAlignment="1">
      <alignment vertical="center"/>
    </xf>
    <xf numFmtId="0" fontId="26" fillId="5" borderId="0" xfId="0" applyFont="1" applyFill="1" applyAlignment="1">
      <alignment horizontal="right" vertical="center" wrapText="1"/>
    </xf>
    <xf numFmtId="0" fontId="0" fillId="5" borderId="0" xfId="0" applyFill="1" applyAlignment="1">
      <alignment vertical="top" wrapText="1"/>
    </xf>
    <xf numFmtId="0" fontId="16" fillId="5" borderId="0" xfId="0" applyFont="1" applyFill="1" applyAlignment="1">
      <alignment horizontal="right" vertical="center" wrapText="1"/>
    </xf>
    <xf numFmtId="164" fontId="14" fillId="0" borderId="44" xfId="1" applyNumberFormat="1" applyFont="1" applyBorder="1" applyAlignment="1">
      <alignment vertical="center"/>
    </xf>
    <xf numFmtId="0" fontId="9" fillId="0" borderId="0" xfId="0" applyFont="1" applyBorder="1"/>
    <xf numFmtId="0" fontId="16" fillId="15" borderId="70" xfId="0" applyFont="1" applyFill="1" applyBorder="1" applyAlignment="1">
      <alignment vertical="center" wrapText="1"/>
    </xf>
    <xf numFmtId="0" fontId="16" fillId="0" borderId="46" xfId="0" applyFont="1" applyBorder="1" applyAlignment="1">
      <alignment vertical="center"/>
    </xf>
    <xf numFmtId="0" fontId="16" fillId="0" borderId="48" xfId="0" applyFont="1" applyFill="1" applyBorder="1" applyAlignment="1">
      <alignment vertical="center"/>
    </xf>
    <xf numFmtId="0" fontId="10" fillId="0" borderId="0" xfId="0" applyFont="1"/>
    <xf numFmtId="0" fontId="22" fillId="0" borderId="0" xfId="0" applyFont="1" applyBorder="1"/>
    <xf numFmtId="0" fontId="14" fillId="0" borderId="45" xfId="0" applyFont="1" applyBorder="1" applyAlignment="1">
      <alignment vertical="center" wrapText="1"/>
    </xf>
    <xf numFmtId="0" fontId="16" fillId="15" borderId="58" xfId="0" applyFont="1" applyFill="1" applyBorder="1" applyAlignment="1">
      <alignment horizontal="right" vertical="center" wrapText="1"/>
    </xf>
    <xf numFmtId="0" fontId="14" fillId="0" borderId="60" xfId="0" applyFont="1" applyBorder="1" applyAlignment="1">
      <alignment vertical="center" wrapText="1"/>
    </xf>
    <xf numFmtId="0" fontId="14" fillId="5" borderId="41" xfId="0" applyFont="1" applyFill="1" applyBorder="1" applyAlignment="1">
      <alignment vertical="center"/>
    </xf>
    <xf numFmtId="0" fontId="14" fillId="5" borderId="44" xfId="0" applyFont="1" applyFill="1" applyBorder="1" applyAlignment="1">
      <alignment vertical="center"/>
    </xf>
    <xf numFmtId="0" fontId="14" fillId="5" borderId="51" xfId="0" applyFont="1" applyFill="1" applyBorder="1" applyAlignment="1">
      <alignment vertical="center"/>
    </xf>
    <xf numFmtId="0" fontId="14" fillId="0" borderId="55" xfId="0" applyFont="1" applyBorder="1" applyAlignment="1">
      <alignment vertical="center" wrapText="1"/>
    </xf>
    <xf numFmtId="0" fontId="14" fillId="13" borderId="41" xfId="0" applyFont="1" applyFill="1" applyBorder="1" applyAlignment="1">
      <alignment vertical="center"/>
    </xf>
    <xf numFmtId="164" fontId="16" fillId="0" borderId="44" xfId="1" applyNumberFormat="1" applyFont="1" applyBorder="1" applyAlignment="1">
      <alignment vertical="center"/>
    </xf>
    <xf numFmtId="164" fontId="16" fillId="0" borderId="44" xfId="1" applyNumberFormat="1" applyFont="1" applyBorder="1" applyAlignment="1">
      <alignment vertical="center" wrapText="1"/>
    </xf>
    <xf numFmtId="164" fontId="16" fillId="15" borderId="44" xfId="1" applyNumberFormat="1" applyFont="1" applyFill="1" applyBorder="1" applyAlignment="1">
      <alignment vertical="center"/>
    </xf>
    <xf numFmtId="164" fontId="16" fillId="0" borderId="46" xfId="1" applyNumberFormat="1" applyFont="1" applyBorder="1" applyAlignment="1">
      <alignment vertical="center"/>
    </xf>
    <xf numFmtId="3" fontId="14" fillId="5" borderId="44" xfId="0" applyNumberFormat="1" applyFont="1" applyFill="1" applyBorder="1" applyAlignment="1">
      <alignment vertical="center"/>
    </xf>
    <xf numFmtId="164" fontId="16" fillId="0" borderId="51" xfId="1" applyNumberFormat="1" applyFont="1" applyBorder="1" applyAlignment="1">
      <alignment vertical="center"/>
    </xf>
    <xf numFmtId="0" fontId="32" fillId="15" borderId="58" xfId="0" applyFont="1" applyFill="1" applyBorder="1" applyAlignment="1">
      <alignment vertical="center" wrapText="1"/>
    </xf>
    <xf numFmtId="0" fontId="14" fillId="0" borderId="40" xfId="0" applyFont="1" applyBorder="1" applyAlignment="1">
      <alignment vertical="center" wrapText="1"/>
    </xf>
    <xf numFmtId="0" fontId="14" fillId="0" borderId="60" xfId="0" applyFont="1" applyBorder="1" applyAlignment="1">
      <alignment vertical="center" wrapText="1"/>
    </xf>
    <xf numFmtId="164" fontId="16" fillId="0" borderId="61" xfId="1" applyNumberFormat="1" applyFont="1" applyBorder="1" applyAlignment="1">
      <alignment vertical="center"/>
    </xf>
    <xf numFmtId="0" fontId="16" fillId="15" borderId="0" xfId="0" applyFont="1" applyFill="1" applyBorder="1" applyAlignment="1">
      <alignment horizontal="right" vertical="center" wrapText="1"/>
    </xf>
    <xf numFmtId="0" fontId="14" fillId="15" borderId="0" xfId="0" applyFont="1" applyFill="1" applyBorder="1" applyAlignment="1">
      <alignment horizontal="right" vertical="center" wrapText="1"/>
    </xf>
    <xf numFmtId="0" fontId="14" fillId="15" borderId="35" xfId="0" applyFont="1" applyFill="1" applyBorder="1" applyAlignment="1">
      <alignment vertical="center" wrapText="1"/>
    </xf>
    <xf numFmtId="0" fontId="14" fillId="15" borderId="35" xfId="0" applyFont="1" applyFill="1" applyBorder="1" applyAlignment="1">
      <alignment horizontal="right" vertical="center" wrapText="1"/>
    </xf>
    <xf numFmtId="0" fontId="14" fillId="0" borderId="45" xfId="0" applyFont="1" applyBorder="1" applyAlignment="1">
      <alignment vertical="center" wrapText="1"/>
    </xf>
    <xf numFmtId="0" fontId="14" fillId="15" borderId="58" xfId="0" applyFont="1" applyFill="1" applyBorder="1" applyAlignment="1">
      <alignment horizontal="right" vertical="center" wrapText="1"/>
    </xf>
    <xf numFmtId="0" fontId="16" fillId="15" borderId="71" xfId="0" applyFont="1" applyFill="1" applyBorder="1" applyAlignment="1">
      <alignment horizontal="right" vertical="center" wrapText="1"/>
    </xf>
    <xf numFmtId="0" fontId="14" fillId="15" borderId="71" xfId="0" applyFont="1" applyFill="1" applyBorder="1" applyAlignment="1">
      <alignment horizontal="right" vertical="center" wrapText="1"/>
    </xf>
    <xf numFmtId="0" fontId="14" fillId="0" borderId="58" xfId="0" applyFont="1" applyBorder="1" applyAlignment="1">
      <alignment vertical="center" wrapText="1"/>
    </xf>
    <xf numFmtId="0" fontId="0" fillId="0" borderId="0" xfId="0" applyAlignment="1">
      <alignment horizontal="left"/>
    </xf>
    <xf numFmtId="3" fontId="16" fillId="0" borderId="78" xfId="0" applyNumberFormat="1" applyFont="1" applyBorder="1" applyAlignment="1">
      <alignment vertical="center"/>
    </xf>
    <xf numFmtId="164" fontId="16" fillId="0" borderId="44" xfId="1" applyNumberFormat="1" applyFont="1" applyBorder="1" applyAlignment="1"/>
    <xf numFmtId="164" fontId="16" fillId="0" borderId="44" xfId="1" applyNumberFormat="1" applyFont="1" applyBorder="1" applyAlignment="1">
      <alignment horizontal="right"/>
    </xf>
    <xf numFmtId="164" fontId="9" fillId="2" borderId="1" xfId="1" applyNumberFormat="1" applyFont="1" applyFill="1" applyBorder="1"/>
    <xf numFmtId="164" fontId="0" fillId="2" borderId="1" xfId="1" applyNumberFormat="1" applyFont="1" applyFill="1" applyBorder="1"/>
    <xf numFmtId="49" fontId="9" fillId="2" borderId="1" xfId="1" applyNumberFormat="1" applyFont="1" applyFill="1" applyBorder="1"/>
    <xf numFmtId="49" fontId="0" fillId="2" borderId="1" xfId="1" applyNumberFormat="1" applyFont="1" applyFill="1" applyBorder="1"/>
    <xf numFmtId="164" fontId="9" fillId="2" borderId="0" xfId="1" applyNumberFormat="1" applyFont="1" applyFill="1"/>
    <xf numFmtId="164" fontId="9" fillId="2" borderId="1" xfId="1" applyNumberFormat="1" applyFont="1" applyFill="1" applyBorder="1" applyAlignment="1">
      <alignment wrapText="1"/>
    </xf>
    <xf numFmtId="49" fontId="9" fillId="2" borderId="0" xfId="1" applyNumberFormat="1" applyFont="1" applyFill="1" applyBorder="1"/>
    <xf numFmtId="49" fontId="9" fillId="2" borderId="0" xfId="1" applyNumberFormat="1" applyFont="1" applyFill="1"/>
    <xf numFmtId="3" fontId="16" fillId="5" borderId="19" xfId="0" applyNumberFormat="1" applyFont="1" applyFill="1" applyBorder="1" applyAlignment="1">
      <alignment horizontal="center" vertical="center" wrapText="1"/>
    </xf>
    <xf numFmtId="3" fontId="16" fillId="5" borderId="19" xfId="0" applyNumberFormat="1" applyFont="1" applyFill="1" applyBorder="1" applyAlignment="1">
      <alignment vertical="center" wrapText="1"/>
    </xf>
    <xf numFmtId="164" fontId="16" fillId="0" borderId="32" xfId="1" applyNumberFormat="1" applyFont="1" applyBorder="1" applyAlignment="1">
      <alignment vertical="center" wrapText="1"/>
    </xf>
    <xf numFmtId="3" fontId="16" fillId="0" borderId="19" xfId="0" applyNumberFormat="1" applyFont="1" applyBorder="1" applyAlignment="1">
      <alignment horizontal="center" vertical="center" wrapText="1"/>
    </xf>
    <xf numFmtId="3" fontId="16" fillId="0" borderId="19" xfId="0" applyNumberFormat="1" applyFont="1" applyBorder="1" applyAlignment="1">
      <alignment vertical="center" wrapText="1"/>
    </xf>
    <xf numFmtId="3" fontId="14" fillId="0" borderId="19" xfId="0" applyNumberFormat="1" applyFont="1" applyBorder="1" applyAlignment="1">
      <alignment horizontal="center" vertical="center" wrapText="1"/>
    </xf>
    <xf numFmtId="3" fontId="11" fillId="0" borderId="19" xfId="0" applyNumberFormat="1" applyFont="1" applyBorder="1" applyAlignment="1">
      <alignment vertical="center" wrapText="1"/>
    </xf>
    <xf numFmtId="2" fontId="16" fillId="0" borderId="19" xfId="0" applyNumberFormat="1" applyFont="1" applyBorder="1" applyAlignment="1">
      <alignment vertical="center" wrapText="1"/>
    </xf>
    <xf numFmtId="3" fontId="11" fillId="5" borderId="19" xfId="0" applyNumberFormat="1" applyFont="1" applyFill="1" applyBorder="1" applyAlignment="1">
      <alignment vertical="center" wrapText="1"/>
    </xf>
    <xf numFmtId="3" fontId="11" fillId="0" borderId="79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2" fontId="16" fillId="0" borderId="19" xfId="0" applyNumberFormat="1" applyFont="1" applyBorder="1" applyAlignment="1">
      <alignment horizontal="right" vertical="center" wrapText="1"/>
    </xf>
    <xf numFmtId="3" fontId="11" fillId="0" borderId="32" xfId="0" applyNumberFormat="1" applyFont="1" applyBorder="1" applyAlignment="1">
      <alignment horizontal="right" vertical="center"/>
    </xf>
    <xf numFmtId="3" fontId="11" fillId="5" borderId="19" xfId="0" applyNumberFormat="1" applyFont="1" applyFill="1" applyBorder="1" applyAlignment="1">
      <alignment horizontal="right" vertical="center" wrapText="1"/>
    </xf>
    <xf numFmtId="3" fontId="11" fillId="0" borderId="38" xfId="0" applyNumberFormat="1" applyFont="1" applyBorder="1" applyAlignment="1">
      <alignment horizontal="right" vertical="center" wrapText="1"/>
    </xf>
    <xf numFmtId="3" fontId="15" fillId="5" borderId="19" xfId="0" applyNumberFormat="1" applyFont="1" applyFill="1" applyBorder="1" applyAlignment="1">
      <alignment horizontal="right" vertical="center" wrapText="1"/>
    </xf>
    <xf numFmtId="166" fontId="13" fillId="0" borderId="19" xfId="0" applyNumberFormat="1" applyFont="1" applyBorder="1" applyAlignment="1">
      <alignment horizontal="right" vertical="center" wrapText="1"/>
    </xf>
    <xf numFmtId="3" fontId="15" fillId="5" borderId="22" xfId="0" applyNumberFormat="1" applyFont="1" applyFill="1" applyBorder="1" applyAlignment="1">
      <alignment horizontal="right" vertical="center" wrapText="1"/>
    </xf>
    <xf numFmtId="3" fontId="15" fillId="5" borderId="24" xfId="0" applyNumberFormat="1" applyFont="1" applyFill="1" applyBorder="1" applyAlignment="1">
      <alignment horizontal="right" vertical="center" wrapText="1"/>
    </xf>
    <xf numFmtId="3" fontId="15" fillId="5" borderId="25" xfId="0" applyNumberFormat="1" applyFont="1" applyFill="1" applyBorder="1" applyAlignment="1">
      <alignment horizontal="right" vertical="center" wrapText="1"/>
    </xf>
    <xf numFmtId="3" fontId="15" fillId="5" borderId="38" xfId="0" applyNumberFormat="1" applyFont="1" applyFill="1" applyBorder="1" applyAlignment="1">
      <alignment horizontal="right" vertical="center" wrapText="1"/>
    </xf>
    <xf numFmtId="3" fontId="15" fillId="5" borderId="20" xfId="0" applyNumberFormat="1" applyFont="1" applyFill="1" applyBorder="1" applyAlignment="1">
      <alignment horizontal="right" vertical="center" wrapText="1"/>
    </xf>
    <xf numFmtId="3" fontId="15" fillId="5" borderId="23" xfId="0" applyNumberFormat="1" applyFont="1" applyFill="1" applyBorder="1" applyAlignment="1">
      <alignment horizontal="right" vertical="center" wrapText="1"/>
    </xf>
    <xf numFmtId="3" fontId="15" fillId="5" borderId="26" xfId="0" applyNumberFormat="1" applyFont="1" applyFill="1" applyBorder="1" applyAlignment="1">
      <alignment horizontal="right" vertical="center" wrapText="1"/>
    </xf>
    <xf numFmtId="3" fontId="15" fillId="5" borderId="27" xfId="0" applyNumberFormat="1" applyFont="1" applyFill="1" applyBorder="1" applyAlignment="1">
      <alignment horizontal="right" vertical="center" wrapText="1"/>
    </xf>
    <xf numFmtId="3" fontId="15" fillId="5" borderId="28" xfId="0" applyNumberFormat="1" applyFont="1" applyFill="1" applyBorder="1" applyAlignment="1">
      <alignment horizontal="right" vertical="center" wrapText="1"/>
    </xf>
    <xf numFmtId="3" fontId="15" fillId="5" borderId="29" xfId="0" applyNumberFormat="1" applyFont="1" applyFill="1" applyBorder="1" applyAlignment="1">
      <alignment horizontal="right" vertical="center" wrapText="1"/>
    </xf>
    <xf numFmtId="3" fontId="11" fillId="5" borderId="30" xfId="0" applyNumberFormat="1" applyFont="1" applyFill="1" applyBorder="1" applyAlignment="1">
      <alignment horizontal="right" vertical="center"/>
    </xf>
    <xf numFmtId="3" fontId="10" fillId="5" borderId="31" xfId="0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 wrapText="1"/>
    </xf>
    <xf numFmtId="0" fontId="14" fillId="0" borderId="31" xfId="0" applyFont="1" applyBorder="1" applyAlignment="1">
      <alignment vertical="center" wrapText="1"/>
    </xf>
    <xf numFmtId="3" fontId="14" fillId="5" borderId="32" xfId="0" applyNumberFormat="1" applyFont="1" applyFill="1" applyBorder="1" applyAlignment="1">
      <alignment vertical="center" wrapText="1"/>
    </xf>
    <xf numFmtId="3" fontId="14" fillId="15" borderId="32" xfId="0" applyNumberFormat="1" applyFont="1" applyFill="1" applyBorder="1" applyAlignment="1">
      <alignment horizontal="right" vertical="center" wrapText="1"/>
    </xf>
    <xf numFmtId="0" fontId="16" fillId="15" borderId="81" xfId="0" applyFont="1" applyFill="1" applyBorder="1" applyAlignment="1">
      <alignment vertical="center" wrapText="1"/>
    </xf>
    <xf numFmtId="0" fontId="14" fillId="15" borderId="36" xfId="0" applyFont="1" applyFill="1" applyBorder="1" applyAlignment="1">
      <alignment vertical="center" wrapText="1"/>
    </xf>
    <xf numFmtId="0" fontId="14" fillId="15" borderId="31" xfId="0" applyFont="1" applyFill="1" applyBorder="1" applyAlignment="1">
      <alignment vertical="center" wrapText="1"/>
    </xf>
    <xf numFmtId="0" fontId="16" fillId="0" borderId="48" xfId="0" applyFont="1" applyBorder="1" applyAlignment="1">
      <alignment vertical="center"/>
    </xf>
    <xf numFmtId="164" fontId="16" fillId="0" borderId="48" xfId="1" applyNumberFormat="1" applyFont="1" applyBorder="1" applyAlignment="1">
      <alignment vertical="center"/>
    </xf>
    <xf numFmtId="0" fontId="32" fillId="0" borderId="81" xfId="0" applyFont="1" applyBorder="1" applyAlignment="1">
      <alignment vertical="center" wrapText="1"/>
    </xf>
    <xf numFmtId="0" fontId="26" fillId="0" borderId="29" xfId="0" applyFont="1" applyBorder="1" applyAlignment="1">
      <alignment horizontal="right" vertical="center" wrapText="1"/>
    </xf>
    <xf numFmtId="3" fontId="32" fillId="0" borderId="81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0" borderId="29" xfId="0" applyFont="1" applyBorder="1" applyAlignment="1">
      <alignment horizontal="right" vertical="center" wrapText="1"/>
    </xf>
    <xf numFmtId="0" fontId="34" fillId="0" borderId="70" xfId="0" applyFont="1" applyBorder="1" applyAlignment="1">
      <alignment vertical="center" wrapText="1"/>
    </xf>
    <xf numFmtId="0" fontId="32" fillId="0" borderId="89" xfId="0" applyFont="1" applyBorder="1" applyAlignment="1">
      <alignment horizontal="right" vertical="center" wrapText="1"/>
    </xf>
    <xf numFmtId="0" fontId="34" fillId="0" borderId="55" xfId="0" applyFont="1" applyBorder="1" applyAlignment="1">
      <alignment vertical="center" wrapText="1"/>
    </xf>
    <xf numFmtId="0" fontId="34" fillId="0" borderId="89" xfId="0" applyFont="1" applyBorder="1" applyAlignment="1">
      <alignment vertical="center" wrapText="1"/>
    </xf>
    <xf numFmtId="0" fontId="32" fillId="0" borderId="89" xfId="0" applyFont="1" applyBorder="1" applyAlignment="1">
      <alignment vertical="center" wrapText="1"/>
    </xf>
    <xf numFmtId="0" fontId="32" fillId="0" borderId="30" xfId="0" applyFont="1" applyBorder="1" applyAlignment="1">
      <alignment vertical="center" wrapText="1"/>
    </xf>
    <xf numFmtId="3" fontId="32" fillId="0" borderId="30" xfId="0" applyNumberFormat="1" applyFont="1" applyBorder="1" applyAlignment="1">
      <alignment horizontal="right" vertical="center" wrapText="1"/>
    </xf>
    <xf numFmtId="0" fontId="32" fillId="5" borderId="30" xfId="0" applyFont="1" applyFill="1" applyBorder="1" applyAlignment="1">
      <alignment vertical="center" wrapText="1"/>
    </xf>
    <xf numFmtId="3" fontId="32" fillId="0" borderId="90" xfId="0" applyNumberFormat="1" applyFont="1" applyBorder="1" applyAlignment="1">
      <alignment horizontal="right" vertical="center" wrapText="1"/>
    </xf>
    <xf numFmtId="0" fontId="32" fillId="0" borderId="91" xfId="0" applyFont="1" applyBorder="1" applyAlignment="1">
      <alignment horizontal="right" vertical="center" wrapText="1"/>
    </xf>
    <xf numFmtId="0" fontId="32" fillId="0" borderId="70" xfId="0" applyFont="1" applyBorder="1" applyAlignment="1">
      <alignment horizontal="right" vertical="center" wrapText="1"/>
    </xf>
    <xf numFmtId="0" fontId="26" fillId="0" borderId="89" xfId="0" applyFont="1" applyBorder="1" applyAlignment="1">
      <alignment vertical="center" wrapText="1"/>
    </xf>
    <xf numFmtId="0" fontId="6" fillId="0" borderId="59" xfId="0" applyFont="1" applyBorder="1" applyAlignment="1">
      <alignment vertical="center" wrapText="1"/>
    </xf>
    <xf numFmtId="0" fontId="32" fillId="0" borderId="36" xfId="0" applyFont="1" applyBorder="1" applyAlignment="1">
      <alignment vertical="center" wrapText="1"/>
    </xf>
    <xf numFmtId="3" fontId="32" fillId="15" borderId="81" xfId="0" applyNumberFormat="1" applyFont="1" applyFill="1" applyBorder="1" applyAlignment="1">
      <alignment horizontal="right" vertical="center" wrapText="1"/>
    </xf>
    <xf numFmtId="0" fontId="34" fillId="15" borderId="58" xfId="0" applyFont="1" applyFill="1" applyBorder="1" applyAlignment="1">
      <alignment vertical="center" wrapText="1"/>
    </xf>
    <xf numFmtId="0" fontId="34" fillId="15" borderId="89" xfId="0" applyFont="1" applyFill="1" applyBorder="1" applyAlignment="1">
      <alignment vertical="center" wrapText="1"/>
    </xf>
    <xf numFmtId="0" fontId="32" fillId="15" borderId="89" xfId="0" applyFont="1" applyFill="1" applyBorder="1" applyAlignment="1">
      <alignment vertical="center" wrapText="1"/>
    </xf>
    <xf numFmtId="0" fontId="34" fillId="15" borderId="30" xfId="0" applyFont="1" applyFill="1" applyBorder="1" applyAlignment="1">
      <alignment vertical="center" wrapText="1"/>
    </xf>
    <xf numFmtId="3" fontId="32" fillId="15" borderId="30" xfId="0" applyNumberFormat="1" applyFont="1" applyFill="1" applyBorder="1" applyAlignment="1">
      <alignment horizontal="right" vertical="center" wrapText="1"/>
    </xf>
    <xf numFmtId="0" fontId="32" fillId="15" borderId="91" xfId="0" applyFont="1" applyFill="1" applyBorder="1" applyAlignment="1">
      <alignment vertical="center" wrapText="1"/>
    </xf>
    <xf numFmtId="0" fontId="32" fillId="15" borderId="70" xfId="0" applyFont="1" applyFill="1" applyBorder="1" applyAlignment="1">
      <alignment horizontal="right" vertical="center" wrapText="1"/>
    </xf>
    <xf numFmtId="0" fontId="32" fillId="15" borderId="30" xfId="0" applyFont="1" applyFill="1" applyBorder="1" applyAlignment="1">
      <alignment vertical="center" wrapText="1"/>
    </xf>
    <xf numFmtId="0" fontId="32" fillId="5" borderId="90" xfId="0" applyFont="1" applyFill="1" applyBorder="1" applyAlignment="1">
      <alignment vertical="center" wrapText="1"/>
    </xf>
    <xf numFmtId="0" fontId="34" fillId="15" borderId="56" xfId="0" applyFont="1" applyFill="1" applyBorder="1" applyAlignment="1">
      <alignment vertical="center" wrapText="1"/>
    </xf>
    <xf numFmtId="0" fontId="32" fillId="0" borderId="91" xfId="0" applyFont="1" applyBorder="1" applyAlignment="1">
      <alignment vertical="center" wrapText="1"/>
    </xf>
    <xf numFmtId="0" fontId="34" fillId="15" borderId="70" xfId="0" applyFont="1" applyFill="1" applyBorder="1" applyAlignment="1">
      <alignment vertical="center" wrapText="1"/>
    </xf>
    <xf numFmtId="0" fontId="32" fillId="5" borderId="91" xfId="0" applyFont="1" applyFill="1" applyBorder="1" applyAlignment="1">
      <alignment vertical="center" wrapText="1"/>
    </xf>
    <xf numFmtId="0" fontId="34" fillId="15" borderId="35" xfId="0" applyFont="1" applyFill="1" applyBorder="1" applyAlignment="1">
      <alignment vertical="center" wrapText="1"/>
    </xf>
    <xf numFmtId="0" fontId="34" fillId="15" borderId="32" xfId="0" applyFont="1" applyFill="1" applyBorder="1" applyAlignment="1">
      <alignment vertical="center" wrapText="1"/>
    </xf>
    <xf numFmtId="0" fontId="32" fillId="15" borderId="55" xfId="0" applyFont="1" applyFill="1" applyBorder="1" applyAlignment="1">
      <alignment vertical="center" wrapText="1"/>
    </xf>
    <xf numFmtId="0" fontId="34" fillId="15" borderId="55" xfId="0" applyFont="1" applyFill="1" applyBorder="1" applyAlignment="1">
      <alignment vertical="center" wrapText="1"/>
    </xf>
    <xf numFmtId="0" fontId="32" fillId="16" borderId="30" xfId="0" applyFont="1" applyFill="1" applyBorder="1" applyAlignment="1">
      <alignment vertical="center" wrapText="1"/>
    </xf>
    <xf numFmtId="0" fontId="32" fillId="16" borderId="81" xfId="0" applyFont="1" applyFill="1" applyBorder="1" applyAlignment="1">
      <alignment vertical="center" wrapText="1"/>
    </xf>
    <xf numFmtId="0" fontId="32" fillId="5" borderId="81" xfId="0" applyFont="1" applyFill="1" applyBorder="1" applyAlignment="1">
      <alignment vertical="center" wrapText="1"/>
    </xf>
    <xf numFmtId="0" fontId="14" fillId="15" borderId="91" xfId="0" applyFont="1" applyFill="1" applyBorder="1" applyAlignment="1">
      <alignment horizontal="right" vertical="center" wrapText="1"/>
    </xf>
    <xf numFmtId="0" fontId="16" fillId="15" borderId="55" xfId="0" applyFont="1" applyFill="1" applyBorder="1" applyAlignment="1">
      <alignment vertical="center" wrapText="1"/>
    </xf>
    <xf numFmtId="0" fontId="14" fillId="15" borderId="91" xfId="0" applyFont="1" applyFill="1" applyBorder="1" applyAlignment="1">
      <alignment vertical="center" wrapText="1"/>
    </xf>
    <xf numFmtId="3" fontId="16" fillId="15" borderId="37" xfId="0" applyNumberFormat="1" applyFont="1" applyFill="1" applyBorder="1" applyAlignment="1">
      <alignment horizontal="right" vertical="center" wrapText="1"/>
    </xf>
    <xf numFmtId="3" fontId="16" fillId="15" borderId="29" xfId="0" applyNumberFormat="1" applyFont="1" applyFill="1" applyBorder="1" applyAlignment="1">
      <alignment horizontal="right" vertical="center" wrapText="1"/>
    </xf>
    <xf numFmtId="0" fontId="14" fillId="15" borderId="89" xfId="0" applyFont="1" applyFill="1" applyBorder="1" applyAlignment="1">
      <alignment vertical="center" wrapText="1"/>
    </xf>
    <xf numFmtId="3" fontId="14" fillId="15" borderId="30" xfId="0" applyNumberFormat="1" applyFont="1" applyFill="1" applyBorder="1" applyAlignment="1">
      <alignment horizontal="right" vertical="center" wrapText="1"/>
    </xf>
    <xf numFmtId="3" fontId="14" fillId="15" borderId="81" xfId="0" applyNumberFormat="1" applyFont="1" applyFill="1" applyBorder="1" applyAlignment="1">
      <alignment horizontal="right" vertical="center" wrapText="1"/>
    </xf>
    <xf numFmtId="0" fontId="16" fillId="15" borderId="89" xfId="0" applyFont="1" applyFill="1" applyBorder="1" applyAlignment="1">
      <alignment vertical="center" wrapText="1"/>
    </xf>
    <xf numFmtId="3" fontId="16" fillId="15" borderId="30" xfId="0" applyNumberFormat="1" applyFont="1" applyFill="1" applyBorder="1" applyAlignment="1">
      <alignment horizontal="right" vertical="center" wrapText="1"/>
    </xf>
    <xf numFmtId="3" fontId="16" fillId="15" borderId="81" xfId="0" applyNumberFormat="1" applyFont="1" applyFill="1" applyBorder="1" applyAlignment="1">
      <alignment horizontal="right" vertical="center" wrapText="1"/>
    </xf>
    <xf numFmtId="0" fontId="14" fillId="15" borderId="55" xfId="0" applyFont="1" applyFill="1" applyBorder="1" applyAlignment="1">
      <alignment horizontal="right" vertical="center" wrapText="1"/>
    </xf>
    <xf numFmtId="0" fontId="14" fillId="15" borderId="30" xfId="0" applyFont="1" applyFill="1" applyBorder="1" applyAlignment="1">
      <alignment vertical="center" wrapText="1"/>
    </xf>
    <xf numFmtId="0" fontId="14" fillId="15" borderId="80" xfId="0" applyFont="1" applyFill="1" applyBorder="1" applyAlignment="1">
      <alignment horizontal="right" vertical="center" wrapText="1"/>
    </xf>
    <xf numFmtId="0" fontId="14" fillId="15" borderId="32" xfId="0" applyFont="1" applyFill="1" applyBorder="1" applyAlignment="1">
      <alignment vertical="center" wrapText="1"/>
    </xf>
    <xf numFmtId="0" fontId="16" fillId="15" borderId="81" xfId="0" applyFont="1" applyFill="1" applyBorder="1" applyAlignment="1">
      <alignment horizontal="right" vertical="center" wrapText="1"/>
    </xf>
    <xf numFmtId="0" fontId="14" fillId="15" borderId="87" xfId="0" applyFont="1" applyFill="1" applyBorder="1" applyAlignment="1">
      <alignment vertical="center" wrapText="1"/>
    </xf>
    <xf numFmtId="0" fontId="14" fillId="15" borderId="81" xfId="0" applyFont="1" applyFill="1" applyBorder="1" applyAlignment="1">
      <alignment vertical="center" wrapText="1"/>
    </xf>
    <xf numFmtId="0" fontId="16" fillId="15" borderId="30" xfId="0" applyFont="1" applyFill="1" applyBorder="1" applyAlignment="1">
      <alignment vertical="center" wrapText="1"/>
    </xf>
    <xf numFmtId="0" fontId="16" fillId="15" borderId="37" xfId="0" applyFont="1" applyFill="1" applyBorder="1" applyAlignment="1">
      <alignment vertical="center" wrapText="1"/>
    </xf>
    <xf numFmtId="3" fontId="16" fillId="15" borderId="90" xfId="0" applyNumberFormat="1" applyFont="1" applyFill="1" applyBorder="1" applyAlignment="1">
      <alignment horizontal="right" vertical="center" wrapText="1"/>
    </xf>
    <xf numFmtId="3" fontId="16" fillId="15" borderId="0" xfId="0" applyNumberFormat="1" applyFont="1" applyFill="1" applyBorder="1" applyAlignment="1">
      <alignment horizontal="right" vertical="center" wrapText="1"/>
    </xf>
    <xf numFmtId="3" fontId="14" fillId="15" borderId="90" xfId="0" applyNumberFormat="1" applyFont="1" applyFill="1" applyBorder="1" applyAlignment="1">
      <alignment horizontal="right" vertical="center" wrapText="1"/>
    </xf>
    <xf numFmtId="0" fontId="16" fillId="15" borderId="91" xfId="0" applyFont="1" applyFill="1" applyBorder="1" applyAlignment="1">
      <alignment vertical="center" wrapText="1"/>
    </xf>
    <xf numFmtId="0" fontId="14" fillId="15" borderId="70" xfId="0" applyFont="1" applyFill="1" applyBorder="1" applyAlignment="1">
      <alignment vertical="center" wrapText="1"/>
    </xf>
    <xf numFmtId="3" fontId="14" fillId="15" borderId="31" xfId="0" applyNumberFormat="1" applyFont="1" applyFill="1" applyBorder="1" applyAlignment="1">
      <alignment horizontal="right" vertical="center" wrapText="1"/>
    </xf>
    <xf numFmtId="0" fontId="14" fillId="15" borderId="71" xfId="0" applyFont="1" applyFill="1" applyBorder="1" applyAlignment="1">
      <alignment vertical="center" wrapText="1"/>
    </xf>
    <xf numFmtId="0" fontId="14" fillId="15" borderId="70" xfId="0" applyFont="1" applyFill="1" applyBorder="1" applyAlignment="1">
      <alignment horizontal="right" vertical="center" wrapText="1"/>
    </xf>
    <xf numFmtId="3" fontId="16" fillId="15" borderId="89" xfId="0" applyNumberFormat="1" applyFont="1" applyFill="1" applyBorder="1" applyAlignment="1">
      <alignment horizontal="right" vertical="center" wrapText="1"/>
    </xf>
    <xf numFmtId="3" fontId="16" fillId="15" borderId="70" xfId="0" applyNumberFormat="1" applyFont="1" applyFill="1" applyBorder="1" applyAlignment="1">
      <alignment horizontal="right" vertical="center" wrapText="1"/>
    </xf>
    <xf numFmtId="0" fontId="16" fillId="15" borderId="70" xfId="0" applyFont="1" applyFill="1" applyBorder="1" applyAlignment="1">
      <alignment vertical="center"/>
    </xf>
    <xf numFmtId="3" fontId="16" fillId="15" borderId="86" xfId="0" applyNumberFormat="1" applyFont="1" applyFill="1" applyBorder="1" applyAlignment="1">
      <alignment horizontal="right" vertical="center" wrapText="1"/>
    </xf>
    <xf numFmtId="0" fontId="16" fillId="15" borderId="36" xfId="0" applyFont="1" applyFill="1" applyBorder="1" applyAlignment="1">
      <alignment vertical="center" wrapText="1"/>
    </xf>
    <xf numFmtId="3" fontId="16" fillId="15" borderId="36" xfId="0" applyNumberFormat="1" applyFont="1" applyFill="1" applyBorder="1" applyAlignment="1">
      <alignment horizontal="right" vertical="center" wrapText="1"/>
    </xf>
    <xf numFmtId="0" fontId="14" fillId="15" borderId="86" xfId="0" applyFont="1" applyFill="1" applyBorder="1" applyAlignment="1">
      <alignment vertical="center" wrapText="1"/>
    </xf>
    <xf numFmtId="0" fontId="16" fillId="15" borderId="29" xfId="0" applyFont="1" applyFill="1" applyBorder="1" applyAlignment="1">
      <alignment horizontal="right" vertical="center" wrapText="1"/>
    </xf>
    <xf numFmtId="0" fontId="16" fillId="15" borderId="37" xfId="0" applyFont="1" applyFill="1" applyBorder="1" applyAlignment="1">
      <alignment horizontal="right" vertical="center" wrapText="1"/>
    </xf>
    <xf numFmtId="0" fontId="16" fillId="15" borderId="30" xfId="0" applyFont="1" applyFill="1" applyBorder="1" applyAlignment="1">
      <alignment horizontal="right" vertical="center" wrapText="1"/>
    </xf>
    <xf numFmtId="3" fontId="16" fillId="15" borderId="31" xfId="0" applyNumberFormat="1" applyFont="1" applyFill="1" applyBorder="1" applyAlignment="1">
      <alignment horizontal="right" vertical="center" wrapText="1"/>
    </xf>
    <xf numFmtId="0" fontId="16" fillId="15" borderId="0" xfId="0" applyFont="1" applyFill="1" applyBorder="1" applyAlignment="1">
      <alignment vertical="center" wrapText="1"/>
    </xf>
    <xf numFmtId="3" fontId="16" fillId="16" borderId="29" xfId="0" applyNumberFormat="1" applyFont="1" applyFill="1" applyBorder="1" applyAlignment="1">
      <alignment horizontal="right" vertical="center" wrapText="1"/>
    </xf>
    <xf numFmtId="3" fontId="16" fillId="16" borderId="81" xfId="0" applyNumberFormat="1" applyFont="1" applyFill="1" applyBorder="1" applyAlignment="1">
      <alignment horizontal="right" vertical="center" wrapText="1"/>
    </xf>
    <xf numFmtId="0" fontId="16" fillId="15" borderId="90" xfId="0" applyFont="1" applyFill="1" applyBorder="1" applyAlignment="1">
      <alignment horizontal="right" vertical="center" wrapText="1"/>
    </xf>
    <xf numFmtId="3" fontId="16" fillId="16" borderId="36" xfId="0" applyNumberFormat="1" applyFont="1" applyFill="1" applyBorder="1" applyAlignment="1">
      <alignment horizontal="right" vertical="center" wrapText="1"/>
    </xf>
    <xf numFmtId="3" fontId="16" fillId="16" borderId="30" xfId="0" applyNumberFormat="1" applyFont="1" applyFill="1" applyBorder="1" applyAlignment="1">
      <alignment horizontal="right" vertical="center" wrapText="1"/>
    </xf>
    <xf numFmtId="164" fontId="16" fillId="15" borderId="81" xfId="1" applyNumberFormat="1" applyFont="1" applyFill="1" applyBorder="1" applyAlignment="1">
      <alignment horizontal="right" vertical="center" wrapText="1"/>
    </xf>
    <xf numFmtId="0" fontId="16" fillId="15" borderId="36" xfId="0" applyFont="1" applyFill="1" applyBorder="1" applyAlignment="1">
      <alignment horizontal="right" vertical="center" wrapText="1"/>
    </xf>
    <xf numFmtId="164" fontId="16" fillId="15" borderId="30" xfId="1" applyNumberFormat="1" applyFont="1" applyFill="1" applyBorder="1" applyAlignment="1">
      <alignment horizontal="right" vertical="center" wrapText="1"/>
    </xf>
    <xf numFmtId="0" fontId="14" fillId="15" borderId="31" xfId="0" applyFont="1" applyFill="1" applyBorder="1" applyAlignment="1">
      <alignment horizontal="right" vertical="center" wrapText="1"/>
    </xf>
    <xf numFmtId="0" fontId="16" fillId="15" borderId="32" xfId="0" applyFont="1" applyFill="1" applyBorder="1" applyAlignment="1">
      <alignment horizontal="right" vertical="center" wrapText="1"/>
    </xf>
    <xf numFmtId="0" fontId="14" fillId="16" borderId="55" xfId="0" applyFont="1" applyFill="1" applyBorder="1" applyAlignment="1">
      <alignment vertical="center" wrapText="1"/>
    </xf>
    <xf numFmtId="0" fontId="14" fillId="16" borderId="55" xfId="0" applyFont="1" applyFill="1" applyBorder="1" applyAlignment="1">
      <alignment horizontal="right" vertical="center" wrapText="1"/>
    </xf>
    <xf numFmtId="0" fontId="14" fillId="16" borderId="30" xfId="0" applyFont="1" applyFill="1" applyBorder="1" applyAlignment="1">
      <alignment vertical="center" wrapText="1"/>
    </xf>
    <xf numFmtId="0" fontId="14" fillId="16" borderId="31" xfId="0" applyFont="1" applyFill="1" applyBorder="1" applyAlignment="1">
      <alignment vertical="center" wrapText="1"/>
    </xf>
    <xf numFmtId="0" fontId="14" fillId="16" borderId="91" xfId="0" applyFont="1" applyFill="1" applyBorder="1" applyAlignment="1">
      <alignment vertical="center" wrapText="1"/>
    </xf>
    <xf numFmtId="0" fontId="14" fillId="16" borderId="89" xfId="0" applyFont="1" applyFill="1" applyBorder="1" applyAlignment="1">
      <alignment horizontal="right" vertical="center" wrapText="1"/>
    </xf>
    <xf numFmtId="0" fontId="14" fillId="16" borderId="89" xfId="0" applyFont="1" applyFill="1" applyBorder="1" applyAlignment="1">
      <alignment vertical="center" wrapText="1"/>
    </xf>
    <xf numFmtId="0" fontId="14" fillId="16" borderId="36" xfId="0" applyFont="1" applyFill="1" applyBorder="1" applyAlignment="1">
      <alignment vertical="center" wrapText="1"/>
    </xf>
    <xf numFmtId="0" fontId="16" fillId="15" borderId="31" xfId="0" applyFont="1" applyFill="1" applyBorder="1" applyAlignment="1">
      <alignment horizontal="right" vertical="center" wrapText="1"/>
    </xf>
    <xf numFmtId="0" fontId="14" fillId="15" borderId="55" xfId="0" applyFont="1" applyFill="1" applyBorder="1" applyAlignment="1">
      <alignment vertical="center" wrapText="1"/>
    </xf>
    <xf numFmtId="0" fontId="16" fillId="15" borderId="90" xfId="0" applyFont="1" applyFill="1" applyBorder="1" applyAlignment="1">
      <alignment vertical="center" wrapText="1"/>
    </xf>
    <xf numFmtId="0" fontId="14" fillId="16" borderId="70" xfId="0" applyFont="1" applyFill="1" applyBorder="1" applyAlignment="1">
      <alignment horizontal="right" vertical="center" wrapText="1"/>
    </xf>
    <xf numFmtId="0" fontId="16" fillId="15" borderId="86" xfId="0" applyFont="1" applyFill="1" applyBorder="1" applyAlignment="1">
      <alignment horizontal="right" vertical="center" wrapText="1"/>
    </xf>
    <xf numFmtId="0" fontId="14" fillId="15" borderId="86" xfId="0" applyFont="1" applyFill="1" applyBorder="1" applyAlignment="1">
      <alignment horizontal="right" vertical="center" wrapText="1"/>
    </xf>
    <xf numFmtId="3" fontId="16" fillId="15" borderId="32" xfId="0" applyNumberFormat="1" applyFont="1" applyFill="1" applyBorder="1" applyAlignment="1">
      <alignment horizontal="right" vertical="center" wrapText="1"/>
    </xf>
    <xf numFmtId="164" fontId="16" fillId="0" borderId="30" xfId="1" applyNumberFormat="1" applyFont="1" applyBorder="1" applyAlignment="1">
      <alignment vertical="center"/>
    </xf>
    <xf numFmtId="0" fontId="14" fillId="0" borderId="93" xfId="0" applyFont="1" applyBorder="1" applyAlignment="1">
      <alignment vertical="center"/>
    </xf>
    <xf numFmtId="0" fontId="14" fillId="5" borderId="81" xfId="0" applyFont="1" applyFill="1" applyBorder="1" applyAlignment="1">
      <alignment vertical="center"/>
    </xf>
    <xf numFmtId="0" fontId="14" fillId="0" borderId="93" xfId="0" applyFont="1" applyBorder="1" applyAlignment="1">
      <alignment vertical="center" wrapText="1"/>
    </xf>
    <xf numFmtId="0" fontId="14" fillId="5" borderId="94" xfId="0" applyFont="1" applyFill="1" applyBorder="1" applyAlignment="1">
      <alignment vertical="center" wrapText="1"/>
    </xf>
    <xf numFmtId="0" fontId="14" fillId="5" borderId="81" xfId="0" applyFont="1" applyFill="1" applyBorder="1" applyAlignment="1">
      <alignment vertical="center" wrapText="1"/>
    </xf>
    <xf numFmtId="0" fontId="16" fillId="0" borderId="47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0" fontId="14" fillId="0" borderId="89" xfId="0" applyFont="1" applyBorder="1" applyAlignment="1">
      <alignment vertical="center" wrapText="1"/>
    </xf>
    <xf numFmtId="0" fontId="14" fillId="5" borderId="97" xfId="0" applyFont="1" applyFill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  <xf numFmtId="0" fontId="14" fillId="0" borderId="31" xfId="0" applyFont="1" applyBorder="1" applyAlignment="1">
      <alignment horizontal="right" vertical="center" wrapText="1"/>
    </xf>
    <xf numFmtId="0" fontId="14" fillId="0" borderId="30" xfId="0" applyFont="1" applyBorder="1" applyAlignment="1">
      <alignment vertical="center" wrapText="1"/>
    </xf>
    <xf numFmtId="0" fontId="14" fillId="5" borderId="30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16" fillId="0" borderId="81" xfId="0" applyNumberFormat="1" applyFont="1" applyBorder="1" applyAlignment="1">
      <alignment horizontal="right" vertical="center" wrapText="1"/>
    </xf>
    <xf numFmtId="0" fontId="16" fillId="0" borderId="55" xfId="0" applyFont="1" applyBorder="1" applyAlignment="1">
      <alignment vertical="center" wrapText="1"/>
    </xf>
    <xf numFmtId="0" fontId="16" fillId="0" borderId="89" xfId="0" applyFont="1" applyBorder="1" applyAlignment="1">
      <alignment vertical="center" wrapText="1"/>
    </xf>
    <xf numFmtId="0" fontId="14" fillId="0" borderId="70" xfId="0" applyFont="1" applyBorder="1" applyAlignment="1">
      <alignment vertical="center" wrapText="1"/>
    </xf>
    <xf numFmtId="3" fontId="16" fillId="0" borderId="36" xfId="0" applyNumberFormat="1" applyFont="1" applyBorder="1" applyAlignment="1">
      <alignment vertical="center" wrapText="1"/>
    </xf>
    <xf numFmtId="3" fontId="16" fillId="0" borderId="30" xfId="0" applyNumberFormat="1" applyFont="1" applyBorder="1" applyAlignment="1">
      <alignment horizontal="right" vertical="center" wrapText="1"/>
    </xf>
    <xf numFmtId="3" fontId="16" fillId="0" borderId="36" xfId="0" applyNumberFormat="1" applyFont="1" applyBorder="1" applyAlignment="1">
      <alignment horizontal="right" vertical="center" wrapText="1"/>
    </xf>
    <xf numFmtId="0" fontId="14" fillId="0" borderId="91" xfId="0" applyFont="1" applyBorder="1" applyAlignment="1">
      <alignment horizontal="right" vertical="center" wrapText="1"/>
    </xf>
    <xf numFmtId="0" fontId="16" fillId="0" borderId="70" xfId="0" applyFont="1" applyBorder="1" applyAlignment="1">
      <alignment vertical="center" wrapText="1"/>
    </xf>
    <xf numFmtId="0" fontId="16" fillId="0" borderId="30" xfId="0" applyFont="1" applyBorder="1" applyAlignment="1">
      <alignment horizontal="right" vertical="center" wrapText="1"/>
    </xf>
    <xf numFmtId="3" fontId="16" fillId="0" borderId="37" xfId="0" applyNumberFormat="1" applyFont="1" applyBorder="1" applyAlignment="1">
      <alignment horizontal="right" vertical="center" wrapText="1"/>
    </xf>
    <xf numFmtId="3" fontId="14" fillId="0" borderId="30" xfId="0" applyNumberFormat="1" applyFont="1" applyBorder="1" applyAlignment="1">
      <alignment horizontal="right" vertical="center" wrapText="1"/>
    </xf>
    <xf numFmtId="0" fontId="14" fillId="0" borderId="55" xfId="0" applyFont="1" applyBorder="1" applyAlignment="1">
      <alignment horizontal="right" vertical="center" wrapText="1"/>
    </xf>
    <xf numFmtId="0" fontId="14" fillId="0" borderId="37" xfId="0" applyFont="1" applyBorder="1" applyAlignment="1">
      <alignment vertical="center" wrapText="1"/>
    </xf>
    <xf numFmtId="0" fontId="16" fillId="0" borderId="37" xfId="0" applyFont="1" applyBorder="1" applyAlignment="1">
      <alignment horizontal="right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5" borderId="35" xfId="0" applyFont="1" applyFill="1" applyBorder="1" applyAlignment="1">
      <alignment vertical="center" wrapText="1"/>
    </xf>
    <xf numFmtId="0" fontId="14" fillId="0" borderId="98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6" fillId="0" borderId="91" xfId="0" applyFont="1" applyBorder="1" applyAlignment="1">
      <alignment vertical="center" wrapText="1"/>
    </xf>
    <xf numFmtId="0" fontId="16" fillId="0" borderId="58" xfId="0" applyFont="1" applyBorder="1" applyAlignment="1">
      <alignment vertical="center" wrapText="1"/>
    </xf>
    <xf numFmtId="0" fontId="14" fillId="0" borderId="91" xfId="0" applyFont="1" applyBorder="1" applyAlignment="1">
      <alignment vertical="center" wrapText="1"/>
    </xf>
    <xf numFmtId="3" fontId="16" fillId="0" borderId="30" xfId="0" applyNumberFormat="1" applyFont="1" applyBorder="1" applyAlignment="1">
      <alignment vertical="center" wrapText="1"/>
    </xf>
    <xf numFmtId="3" fontId="14" fillId="0" borderId="37" xfId="0" applyNumberFormat="1" applyFont="1" applyBorder="1" applyAlignment="1">
      <alignment horizontal="right" vertical="center" wrapText="1"/>
    </xf>
    <xf numFmtId="0" fontId="14" fillId="5" borderId="90" xfId="0" applyFont="1" applyFill="1" applyBorder="1" applyAlignment="1">
      <alignment vertical="center" wrapText="1"/>
    </xf>
    <xf numFmtId="0" fontId="14" fillId="15" borderId="36" xfId="0" applyFont="1" applyFill="1" applyBorder="1" applyAlignment="1">
      <alignment horizontal="right" vertical="center" wrapText="1"/>
    </xf>
    <xf numFmtId="0" fontId="14" fillId="15" borderId="30" xfId="0" applyFont="1" applyFill="1" applyBorder="1" applyAlignment="1">
      <alignment horizontal="right" vertical="center" wrapText="1"/>
    </xf>
    <xf numFmtId="0" fontId="14" fillId="15" borderId="81" xfId="0" applyFont="1" applyFill="1" applyBorder="1" applyAlignment="1">
      <alignment horizontal="right" vertical="center" wrapText="1"/>
    </xf>
    <xf numFmtId="0" fontId="14" fillId="15" borderId="29" xfId="0" applyFont="1" applyFill="1" applyBorder="1" applyAlignment="1">
      <alignment horizontal="right" vertical="center" wrapText="1"/>
    </xf>
    <xf numFmtId="0" fontId="14" fillId="15" borderId="32" xfId="0" applyFont="1" applyFill="1" applyBorder="1" applyAlignment="1">
      <alignment horizontal="right" vertical="center" wrapText="1"/>
    </xf>
    <xf numFmtId="0" fontId="16" fillId="15" borderId="69" xfId="0" applyFont="1" applyFill="1" applyBorder="1" applyAlignment="1">
      <alignment horizontal="right" vertical="center" wrapText="1"/>
    </xf>
    <xf numFmtId="0" fontId="16" fillId="15" borderId="89" xfId="0" applyFont="1" applyFill="1" applyBorder="1" applyAlignment="1">
      <alignment horizontal="right" vertical="center" wrapText="1"/>
    </xf>
    <xf numFmtId="0" fontId="16" fillId="15" borderId="55" xfId="0" applyFont="1" applyFill="1" applyBorder="1" applyAlignment="1">
      <alignment horizontal="right" vertical="center" wrapText="1"/>
    </xf>
    <xf numFmtId="0" fontId="16" fillId="15" borderId="91" xfId="0" applyFont="1" applyFill="1" applyBorder="1" applyAlignment="1">
      <alignment horizontal="right" vertical="center" wrapText="1"/>
    </xf>
    <xf numFmtId="3" fontId="16" fillId="15" borderId="71" xfId="0" applyNumberFormat="1" applyFont="1" applyFill="1" applyBorder="1" applyAlignment="1">
      <alignment horizontal="right" vertical="center" wrapText="1"/>
    </xf>
    <xf numFmtId="0" fontId="16" fillId="15" borderId="92" xfId="0" applyFont="1" applyFill="1" applyBorder="1" applyAlignment="1">
      <alignment horizontal="right" vertical="center" wrapText="1"/>
    </xf>
    <xf numFmtId="0" fontId="14" fillId="15" borderId="89" xfId="0" applyFont="1" applyFill="1" applyBorder="1" applyAlignment="1">
      <alignment horizontal="right" vertical="center" wrapText="1"/>
    </xf>
    <xf numFmtId="0" fontId="14" fillId="15" borderId="37" xfId="0" applyFont="1" applyFill="1" applyBorder="1" applyAlignment="1">
      <alignment horizontal="right" vertical="center" wrapText="1"/>
    </xf>
    <xf numFmtId="0" fontId="16" fillId="15" borderId="70" xfId="0" applyFont="1" applyFill="1" applyBorder="1" applyAlignment="1">
      <alignment horizontal="right" vertical="center" wrapText="1"/>
    </xf>
    <xf numFmtId="164" fontId="16" fillId="15" borderId="29" xfId="1" applyNumberFormat="1" applyFont="1" applyFill="1" applyBorder="1" applyAlignment="1">
      <alignment horizontal="right" vertical="center" wrapText="1"/>
    </xf>
    <xf numFmtId="164" fontId="16" fillId="15" borderId="37" xfId="1" applyNumberFormat="1" applyFont="1" applyFill="1" applyBorder="1" applyAlignment="1">
      <alignment horizontal="right" vertical="center" wrapText="1"/>
    </xf>
    <xf numFmtId="0" fontId="16" fillId="15" borderId="100" xfId="0" applyFont="1" applyFill="1" applyBorder="1" applyAlignment="1">
      <alignment horizontal="right" vertical="center" wrapText="1"/>
    </xf>
    <xf numFmtId="0" fontId="16" fillId="15" borderId="101" xfId="0" applyFont="1" applyFill="1" applyBorder="1" applyAlignment="1">
      <alignment horizontal="right" vertical="center" wrapText="1"/>
    </xf>
    <xf numFmtId="0" fontId="14" fillId="16" borderId="91" xfId="0" applyFont="1" applyFill="1" applyBorder="1" applyAlignment="1">
      <alignment horizontal="right" vertical="center" wrapText="1"/>
    </xf>
    <xf numFmtId="0" fontId="14" fillId="16" borderId="36" xfId="0" applyFont="1" applyFill="1" applyBorder="1" applyAlignment="1">
      <alignment horizontal="right" vertical="center" wrapText="1"/>
    </xf>
    <xf numFmtId="0" fontId="14" fillId="16" borderId="31" xfId="0" applyFont="1" applyFill="1" applyBorder="1" applyAlignment="1">
      <alignment horizontal="right" vertical="center" wrapText="1"/>
    </xf>
    <xf numFmtId="0" fontId="14" fillId="16" borderId="37" xfId="0" applyFont="1" applyFill="1" applyBorder="1" applyAlignment="1">
      <alignment horizontal="right" vertical="center" wrapText="1"/>
    </xf>
    <xf numFmtId="0" fontId="14" fillId="16" borderId="90" xfId="0" applyFont="1" applyFill="1" applyBorder="1" applyAlignment="1">
      <alignment horizontal="right" vertical="center" wrapText="1"/>
    </xf>
    <xf numFmtId="164" fontId="16" fillId="5" borderId="89" xfId="1" applyNumberFormat="1" applyFont="1" applyFill="1" applyBorder="1" applyAlignment="1">
      <alignment vertical="top" wrapText="1"/>
    </xf>
    <xf numFmtId="164" fontId="16" fillId="15" borderId="36" xfId="1" applyNumberFormat="1" applyFont="1" applyFill="1" applyBorder="1" applyAlignment="1">
      <alignment horizontal="right" vertical="center" wrapText="1"/>
    </xf>
    <xf numFmtId="164" fontId="16" fillId="15" borderId="86" xfId="1" applyNumberFormat="1" applyFont="1" applyFill="1" applyBorder="1" applyAlignment="1">
      <alignment horizontal="right" vertical="center" wrapText="1"/>
    </xf>
    <xf numFmtId="0" fontId="16" fillId="16" borderId="0" xfId="0" applyFont="1" applyFill="1" applyBorder="1" applyAlignment="1">
      <alignment vertical="center" wrapText="1"/>
    </xf>
    <xf numFmtId="0" fontId="16" fillId="16" borderId="29" xfId="0" applyFont="1" applyFill="1" applyBorder="1" applyAlignment="1">
      <alignment horizontal="right" vertical="center" wrapText="1"/>
    </xf>
    <xf numFmtId="0" fontId="16" fillId="16" borderId="90" xfId="0" applyFont="1" applyFill="1" applyBorder="1" applyAlignment="1">
      <alignment vertical="center" wrapText="1"/>
    </xf>
    <xf numFmtId="0" fontId="16" fillId="16" borderId="81" xfId="0" applyFont="1" applyFill="1" applyBorder="1" applyAlignment="1">
      <alignment horizontal="right" vertical="center" wrapText="1"/>
    </xf>
    <xf numFmtId="164" fontId="16" fillId="16" borderId="81" xfId="0" applyNumberFormat="1" applyFont="1" applyFill="1" applyBorder="1" applyAlignment="1">
      <alignment horizontal="right" vertical="center" wrapText="1"/>
    </xf>
    <xf numFmtId="0" fontId="16" fillId="16" borderId="30" xfId="0" applyFont="1" applyFill="1" applyBorder="1" applyAlignment="1">
      <alignment vertical="center" wrapText="1"/>
    </xf>
    <xf numFmtId="0" fontId="16" fillId="16" borderId="37" xfId="0" applyFont="1" applyFill="1" applyBorder="1" applyAlignment="1">
      <alignment vertical="center" wrapText="1"/>
    </xf>
    <xf numFmtId="3" fontId="16" fillId="16" borderId="90" xfId="0" applyNumberFormat="1" applyFont="1" applyFill="1" applyBorder="1" applyAlignment="1">
      <alignment horizontal="right" vertical="center" wrapText="1"/>
    </xf>
    <xf numFmtId="3" fontId="16" fillId="16" borderId="0" xfId="0" applyNumberFormat="1" applyFont="1" applyFill="1" applyBorder="1" applyAlignment="1">
      <alignment horizontal="right" vertical="center" wrapText="1"/>
    </xf>
    <xf numFmtId="3" fontId="16" fillId="16" borderId="37" xfId="0" applyNumberFormat="1" applyFont="1" applyFill="1" applyBorder="1" applyAlignment="1">
      <alignment horizontal="right" vertical="center" wrapText="1"/>
    </xf>
    <xf numFmtId="0" fontId="16" fillId="16" borderId="30" xfId="0" applyFont="1" applyFill="1" applyBorder="1" applyAlignment="1">
      <alignment horizontal="right" vertical="center" wrapText="1"/>
    </xf>
    <xf numFmtId="0" fontId="16" fillId="16" borderId="37" xfId="0" applyFont="1" applyFill="1" applyBorder="1" applyAlignment="1">
      <alignment horizontal="right" vertical="center" wrapText="1"/>
    </xf>
    <xf numFmtId="164" fontId="16" fillId="16" borderId="30" xfId="0" applyNumberFormat="1" applyFont="1" applyFill="1" applyBorder="1" applyAlignment="1">
      <alignment horizontal="right" vertical="center" wrapText="1"/>
    </xf>
    <xf numFmtId="0" fontId="14" fillId="15" borderId="91" xfId="0" applyFont="1" applyFill="1" applyBorder="1" applyAlignment="1">
      <alignment vertical="center" wrapText="1"/>
    </xf>
    <xf numFmtId="0" fontId="14" fillId="15" borderId="70" xfId="0" applyFont="1" applyFill="1" applyBorder="1" applyAlignment="1">
      <alignment vertical="center" wrapText="1"/>
    </xf>
    <xf numFmtId="0" fontId="14" fillId="15" borderId="55" xfId="0" applyFont="1" applyFill="1" applyBorder="1" applyAlignment="1">
      <alignment vertical="center" wrapText="1"/>
    </xf>
    <xf numFmtId="0" fontId="16" fillId="15" borderId="91" xfId="0" applyFont="1" applyFill="1" applyBorder="1" applyAlignment="1">
      <alignment horizontal="right" vertical="center" wrapText="1"/>
    </xf>
    <xf numFmtId="0" fontId="16" fillId="15" borderId="71" xfId="0" applyFont="1" applyFill="1" applyBorder="1" applyAlignment="1">
      <alignment horizontal="right" vertical="center" wrapText="1"/>
    </xf>
    <xf numFmtId="0" fontId="16" fillId="15" borderId="86" xfId="0" applyFont="1" applyFill="1" applyBorder="1" applyAlignment="1">
      <alignment horizontal="right" vertical="center" wrapText="1"/>
    </xf>
    <xf numFmtId="0" fontId="16" fillId="15" borderId="55" xfId="0" applyFont="1" applyFill="1" applyBorder="1" applyAlignment="1">
      <alignment horizontal="right" vertical="center" wrapText="1"/>
    </xf>
    <xf numFmtId="0" fontId="16" fillId="15" borderId="0" xfId="0" applyFont="1" applyFill="1" applyBorder="1" applyAlignment="1">
      <alignment horizontal="right" vertical="center" wrapText="1"/>
    </xf>
    <xf numFmtId="0" fontId="16" fillId="15" borderId="29" xfId="0" applyFont="1" applyFill="1" applyBorder="1" applyAlignment="1">
      <alignment horizontal="right" vertical="center" wrapText="1"/>
    </xf>
    <xf numFmtId="0" fontId="14" fillId="15" borderId="36" xfId="0" applyFont="1" applyFill="1" applyBorder="1" applyAlignment="1">
      <alignment vertical="center" wrapText="1"/>
    </xf>
    <xf numFmtId="0" fontId="14" fillId="15" borderId="37" xfId="0" applyFont="1" applyFill="1" applyBorder="1" applyAlignment="1">
      <alignment vertical="center" wrapText="1"/>
    </xf>
    <xf numFmtId="0" fontId="16" fillId="15" borderId="55" xfId="0" applyFont="1" applyFill="1" applyBorder="1" applyAlignment="1">
      <alignment vertical="center" wrapText="1"/>
    </xf>
    <xf numFmtId="0" fontId="16" fillId="15" borderId="37" xfId="0" applyFont="1" applyFill="1" applyBorder="1" applyAlignment="1">
      <alignment horizontal="right" vertical="center" wrapText="1"/>
    </xf>
    <xf numFmtId="3" fontId="16" fillId="15" borderId="37" xfId="0" applyNumberFormat="1" applyFont="1" applyFill="1" applyBorder="1" applyAlignment="1">
      <alignment horizontal="right" vertical="center" wrapText="1"/>
    </xf>
    <xf numFmtId="3" fontId="16" fillId="15" borderId="31" xfId="0" applyNumberFormat="1" applyFont="1" applyFill="1" applyBorder="1" applyAlignment="1">
      <alignment horizontal="right" vertical="center" wrapText="1"/>
    </xf>
    <xf numFmtId="3" fontId="16" fillId="15" borderId="29" xfId="0" applyNumberFormat="1" applyFont="1" applyFill="1" applyBorder="1" applyAlignment="1">
      <alignment horizontal="right" vertical="center" wrapText="1"/>
    </xf>
    <xf numFmtId="0" fontId="14" fillId="15" borderId="31" xfId="0" applyFont="1" applyFill="1" applyBorder="1" applyAlignment="1">
      <alignment vertical="center" wrapText="1"/>
    </xf>
    <xf numFmtId="0" fontId="14" fillId="16" borderId="90" xfId="0" applyFont="1" applyFill="1" applyBorder="1" applyAlignment="1">
      <alignment vertical="center" wrapText="1"/>
    </xf>
    <xf numFmtId="0" fontId="14" fillId="15" borderId="86" xfId="0" applyFont="1" applyFill="1" applyBorder="1" applyAlignment="1">
      <alignment horizontal="right" vertical="center" wrapText="1"/>
    </xf>
    <xf numFmtId="0" fontId="14" fillId="15" borderId="71" xfId="0" applyFont="1" applyFill="1" applyBorder="1" applyAlignment="1">
      <alignment horizontal="right" vertical="center" wrapText="1"/>
    </xf>
    <xf numFmtId="3" fontId="16" fillId="15" borderId="36" xfId="0" applyNumberFormat="1" applyFont="1" applyFill="1" applyBorder="1" applyAlignment="1">
      <alignment horizontal="right" vertical="center" wrapText="1"/>
    </xf>
    <xf numFmtId="0" fontId="16" fillId="15" borderId="91" xfId="0" applyFont="1" applyFill="1" applyBorder="1" applyAlignment="1">
      <alignment vertical="center" wrapText="1"/>
    </xf>
    <xf numFmtId="0" fontId="14" fillId="15" borderId="89" xfId="0" applyFont="1" applyFill="1" applyBorder="1" applyAlignment="1">
      <alignment vertical="center" wrapText="1"/>
    </xf>
    <xf numFmtId="0" fontId="14" fillId="15" borderId="81" xfId="0" applyFont="1" applyFill="1" applyBorder="1" applyAlignment="1">
      <alignment vertical="center" wrapText="1"/>
    </xf>
    <xf numFmtId="0" fontId="14" fillId="15" borderId="90" xfId="0" applyFont="1" applyFill="1" applyBorder="1" applyAlignment="1">
      <alignment vertical="center" wrapText="1"/>
    </xf>
    <xf numFmtId="0" fontId="16" fillId="15" borderId="36" xfId="0" applyFont="1" applyFill="1" applyBorder="1" applyAlignment="1">
      <alignment horizontal="right" vertical="center" wrapText="1"/>
    </xf>
    <xf numFmtId="0" fontId="14" fillId="0" borderId="40" xfId="0" applyFont="1" applyBorder="1" applyAlignment="1">
      <alignment vertical="center" wrapText="1"/>
    </xf>
    <xf numFmtId="0" fontId="14" fillId="0" borderId="45" xfId="0" applyFont="1" applyBorder="1" applyAlignment="1">
      <alignment vertical="center" wrapText="1"/>
    </xf>
    <xf numFmtId="0" fontId="14" fillId="15" borderId="37" xfId="0" applyFont="1" applyFill="1" applyBorder="1" applyAlignment="1">
      <alignment horizontal="right" vertical="center" wrapText="1"/>
    </xf>
    <xf numFmtId="164" fontId="14" fillId="15" borderId="31" xfId="1" applyNumberFormat="1" applyFont="1" applyFill="1" applyBorder="1" applyAlignment="1">
      <alignment horizontal="right" vertical="center" wrapText="1"/>
    </xf>
    <xf numFmtId="0" fontId="14" fillId="15" borderId="55" xfId="0" applyFont="1" applyFill="1" applyBorder="1" applyAlignment="1">
      <alignment horizontal="right" vertical="center" wrapText="1"/>
    </xf>
    <xf numFmtId="3" fontId="16" fillId="15" borderId="35" xfId="0" applyNumberFormat="1" applyFont="1" applyFill="1" applyBorder="1" applyAlignment="1">
      <alignment horizontal="right" vertical="center" wrapText="1"/>
    </xf>
    <xf numFmtId="0" fontId="14" fillId="15" borderId="90" xfId="0" applyFont="1" applyFill="1" applyBorder="1" applyAlignment="1">
      <alignment horizontal="right" vertical="center" wrapText="1"/>
    </xf>
    <xf numFmtId="0" fontId="14" fillId="15" borderId="81" xfId="0" applyFont="1" applyFill="1" applyBorder="1" applyAlignment="1">
      <alignment horizontal="right" vertical="center" wrapText="1"/>
    </xf>
    <xf numFmtId="3" fontId="14" fillId="0" borderId="37" xfId="0" applyNumberFormat="1" applyFont="1" applyBorder="1" applyAlignment="1">
      <alignment horizontal="right" vertical="center" wrapText="1"/>
    </xf>
    <xf numFmtId="0" fontId="14" fillId="16" borderId="55" xfId="0" applyFont="1" applyFill="1" applyBorder="1" applyAlignment="1">
      <alignment vertical="center" wrapText="1"/>
    </xf>
    <xf numFmtId="0" fontId="14" fillId="16" borderId="36" xfId="0" applyFont="1" applyFill="1" applyBorder="1" applyAlignment="1">
      <alignment vertical="center" wrapText="1"/>
    </xf>
    <xf numFmtId="0" fontId="16" fillId="15" borderId="90" xfId="0" applyFont="1" applyFill="1" applyBorder="1" applyAlignment="1">
      <alignment horizontal="right" vertical="center" wrapText="1"/>
    </xf>
    <xf numFmtId="0" fontId="16" fillId="15" borderId="81" xfId="0" applyFont="1" applyFill="1" applyBorder="1" applyAlignment="1">
      <alignment horizontal="right" vertical="center" wrapText="1"/>
    </xf>
    <xf numFmtId="0" fontId="16" fillId="15" borderId="36" xfId="0" applyFont="1" applyFill="1" applyBorder="1" applyAlignment="1">
      <alignment vertical="center" wrapText="1"/>
    </xf>
    <xf numFmtId="0" fontId="16" fillId="15" borderId="31" xfId="0" applyFont="1" applyFill="1" applyBorder="1" applyAlignment="1">
      <alignment vertical="center" wrapText="1"/>
    </xf>
    <xf numFmtId="0" fontId="14" fillId="16" borderId="87" xfId="0" applyFont="1" applyFill="1" applyBorder="1" applyAlignment="1">
      <alignment vertical="center" wrapText="1"/>
    </xf>
    <xf numFmtId="3" fontId="16" fillId="0" borderId="46" xfId="0" applyNumberFormat="1" applyFont="1" applyBorder="1" applyAlignment="1">
      <alignment vertical="center"/>
    </xf>
    <xf numFmtId="3" fontId="16" fillId="0" borderId="30" xfId="0" applyNumberFormat="1" applyFont="1" applyBorder="1" applyAlignment="1">
      <alignment vertical="center"/>
    </xf>
    <xf numFmtId="0" fontId="16" fillId="0" borderId="93" xfId="0" applyFont="1" applyBorder="1" applyAlignment="1">
      <alignment vertical="center" wrapText="1"/>
    </xf>
    <xf numFmtId="3" fontId="16" fillId="0" borderId="94" xfId="0" applyNumberFormat="1" applyFont="1" applyBorder="1" applyAlignment="1">
      <alignment vertical="center"/>
    </xf>
    <xf numFmtId="3" fontId="16" fillId="0" borderId="81" xfId="0" applyNumberFormat="1" applyFont="1" applyBorder="1" applyAlignment="1">
      <alignment vertical="center"/>
    </xf>
    <xf numFmtId="3" fontId="16" fillId="0" borderId="35" xfId="0" applyNumberFormat="1" applyFont="1" applyBorder="1" applyAlignment="1">
      <alignment vertical="center"/>
    </xf>
    <xf numFmtId="3" fontId="16" fillId="0" borderId="31" xfId="0" applyNumberFormat="1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101" xfId="0" applyFont="1" applyBorder="1" applyAlignment="1">
      <alignment vertical="center" wrapText="1"/>
    </xf>
    <xf numFmtId="164" fontId="16" fillId="5" borderId="10" xfId="1" applyNumberFormat="1" applyFont="1" applyFill="1" applyBorder="1" applyAlignment="1">
      <alignment vertical="top" wrapText="1"/>
    </xf>
    <xf numFmtId="0" fontId="14" fillId="0" borderId="103" xfId="0" applyFont="1" applyBorder="1" applyAlignment="1">
      <alignment vertical="center"/>
    </xf>
    <xf numFmtId="0" fontId="14" fillId="0" borderId="104" xfId="0" applyFont="1" applyBorder="1" applyAlignment="1">
      <alignment vertical="center"/>
    </xf>
    <xf numFmtId="3" fontId="16" fillId="0" borderId="104" xfId="0" applyNumberFormat="1" applyFont="1" applyBorder="1" applyAlignment="1"/>
    <xf numFmtId="3" fontId="14" fillId="0" borderId="31" xfId="0" applyNumberFormat="1" applyFont="1" applyBorder="1" applyAlignment="1">
      <alignment vertical="center"/>
    </xf>
    <xf numFmtId="0" fontId="14" fillId="13" borderId="81" xfId="0" applyFont="1" applyFill="1" applyBorder="1" applyAlignment="1">
      <alignment vertical="center"/>
    </xf>
    <xf numFmtId="164" fontId="14" fillId="15" borderId="81" xfId="1" applyNumberFormat="1" applyFont="1" applyFill="1" applyBorder="1" applyAlignment="1">
      <alignment horizontal="right" vertical="center" wrapText="1"/>
    </xf>
    <xf numFmtId="0" fontId="16" fillId="15" borderId="71" xfId="0" applyFont="1" applyFill="1" applyBorder="1" applyAlignment="1">
      <alignment vertical="center" wrapText="1"/>
    </xf>
    <xf numFmtId="164" fontId="14" fillId="15" borderId="90" xfId="1" applyNumberFormat="1" applyFont="1" applyFill="1" applyBorder="1" applyAlignment="1">
      <alignment horizontal="right" vertical="center" wrapText="1"/>
    </xf>
    <xf numFmtId="164" fontId="14" fillId="15" borderId="35" xfId="1" applyNumberFormat="1" applyFont="1" applyFill="1" applyBorder="1" applyAlignment="1">
      <alignment horizontal="right" vertical="center" wrapText="1"/>
    </xf>
    <xf numFmtId="164" fontId="14" fillId="15" borderId="30" xfId="1" applyNumberFormat="1" applyFont="1" applyFill="1" applyBorder="1" applyAlignment="1">
      <alignment horizontal="right" vertical="center" wrapText="1"/>
    </xf>
    <xf numFmtId="164" fontId="14" fillId="15" borderId="30" xfId="0" applyNumberFormat="1" applyFont="1" applyFill="1" applyBorder="1" applyAlignment="1">
      <alignment horizontal="right" vertical="center" wrapText="1"/>
    </xf>
    <xf numFmtId="0" fontId="16" fillId="15" borderId="58" xfId="0" applyFont="1" applyFill="1" applyBorder="1" applyAlignment="1">
      <alignment vertical="center" wrapText="1"/>
    </xf>
    <xf numFmtId="164" fontId="16" fillId="15" borderId="0" xfId="1" applyNumberFormat="1" applyFont="1" applyFill="1" applyBorder="1" applyAlignment="1">
      <alignment horizontal="right" vertical="center" wrapText="1"/>
    </xf>
    <xf numFmtId="164" fontId="16" fillId="15" borderId="90" xfId="1" applyNumberFormat="1" applyFont="1" applyFill="1" applyBorder="1" applyAlignment="1">
      <alignment horizontal="right" vertical="center" wrapText="1"/>
    </xf>
    <xf numFmtId="0" fontId="16" fillId="0" borderId="37" xfId="0" applyFont="1" applyBorder="1" applyAlignment="1">
      <alignment vertical="center" wrapText="1"/>
    </xf>
    <xf numFmtId="3" fontId="16" fillId="0" borderId="90" xfId="0" applyNumberFormat="1" applyFont="1" applyBorder="1" applyAlignment="1">
      <alignment horizontal="right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3" fontId="14" fillId="0" borderId="90" xfId="0" applyNumberFormat="1" applyFont="1" applyBorder="1" applyAlignment="1">
      <alignment horizontal="right" vertical="center" wrapText="1"/>
    </xf>
    <xf numFmtId="164" fontId="4" fillId="0" borderId="0" xfId="1" applyNumberFormat="1" applyFont="1" applyAlignment="1">
      <alignment vertical="center"/>
    </xf>
    <xf numFmtId="164" fontId="11" fillId="0" borderId="0" xfId="1" applyNumberFormat="1" applyFont="1" applyAlignment="1">
      <alignment vertical="center"/>
    </xf>
    <xf numFmtId="164" fontId="10" fillId="5" borderId="0" xfId="1" applyNumberFormat="1" applyFont="1" applyFill="1" applyAlignment="1">
      <alignment vertical="center"/>
    </xf>
    <xf numFmtId="164" fontId="10" fillId="3" borderId="0" xfId="1" applyNumberFormat="1" applyFont="1" applyFill="1" applyAlignment="1">
      <alignment vertical="center"/>
    </xf>
    <xf numFmtId="164" fontId="11" fillId="0" borderId="0" xfId="1" applyNumberFormat="1" applyFont="1" applyFill="1" applyAlignment="1">
      <alignment vertical="center"/>
    </xf>
    <xf numFmtId="164" fontId="11" fillId="5" borderId="0" xfId="1" applyNumberFormat="1" applyFont="1" applyFill="1" applyAlignment="1">
      <alignment vertical="center"/>
    </xf>
    <xf numFmtId="164" fontId="4" fillId="0" borderId="0" xfId="1" applyNumberFormat="1" applyFont="1" applyFill="1" applyAlignment="1">
      <alignment vertical="center"/>
    </xf>
    <xf numFmtId="164" fontId="4" fillId="0" borderId="14" xfId="1" applyNumberFormat="1" applyFont="1" applyBorder="1"/>
    <xf numFmtId="164" fontId="4" fillId="0" borderId="9" xfId="0" applyNumberFormat="1" applyFont="1" applyBorder="1"/>
    <xf numFmtId="164" fontId="1" fillId="0" borderId="1" xfId="1" applyNumberFormat="1" applyFont="1" applyBorder="1"/>
    <xf numFmtId="164" fontId="45" fillId="0" borderId="0" xfId="1" applyNumberFormat="1" applyFont="1" applyBorder="1"/>
    <xf numFmtId="164" fontId="45" fillId="0" borderId="0" xfId="1" applyNumberFormat="1" applyFont="1"/>
    <xf numFmtId="164" fontId="4" fillId="5" borderId="1" xfId="1" applyNumberFormat="1" applyFont="1" applyFill="1" applyBorder="1" applyAlignment="1">
      <alignment vertical="top" wrapText="1"/>
    </xf>
    <xf numFmtId="164" fontId="46" fillId="5" borderId="1" xfId="1" applyNumberFormat="1" applyFont="1" applyFill="1" applyBorder="1" applyAlignment="1">
      <alignment vertical="top"/>
    </xf>
    <xf numFmtId="164" fontId="2" fillId="8" borderId="1" xfId="1" applyNumberFormat="1" applyFont="1" applyFill="1" applyBorder="1"/>
    <xf numFmtId="164" fontId="4" fillId="0" borderId="1" xfId="1" applyNumberFormat="1" applyFont="1" applyBorder="1" applyAlignment="1">
      <alignment horizontal="left"/>
    </xf>
    <xf numFmtId="164" fontId="4" fillId="0" borderId="12" xfId="1" applyNumberFormat="1" applyFont="1" applyBorder="1"/>
    <xf numFmtId="164" fontId="45" fillId="5" borderId="15" xfId="1" applyNumberFormat="1" applyFont="1" applyFill="1" applyBorder="1"/>
    <xf numFmtId="164" fontId="44" fillId="5" borderId="0" xfId="1" applyNumberFormat="1" applyFont="1" applyFill="1" applyBorder="1"/>
    <xf numFmtId="164" fontId="45" fillId="12" borderId="0" xfId="1" applyNumberFormat="1" applyFont="1" applyFill="1" applyAlignment="1">
      <alignment wrapText="1"/>
    </xf>
    <xf numFmtId="164" fontId="45" fillId="12" borderId="0" xfId="1" applyNumberFormat="1" applyFont="1" applyFill="1" applyAlignment="1"/>
    <xf numFmtId="164" fontId="45" fillId="12" borderId="0" xfId="1" applyNumberFormat="1" applyFont="1" applyFill="1"/>
    <xf numFmtId="164" fontId="44" fillId="12" borderId="0" xfId="1" applyNumberFormat="1" applyFont="1" applyFill="1"/>
    <xf numFmtId="164" fontId="45" fillId="12" borderId="0" xfId="1" applyNumberFormat="1" applyFont="1" applyFill="1" applyBorder="1"/>
    <xf numFmtId="164" fontId="2" fillId="0" borderId="0" xfId="1" applyNumberFormat="1" applyFont="1"/>
    <xf numFmtId="164" fontId="2" fillId="5" borderId="1" xfId="1" applyNumberFormat="1" applyFont="1" applyFill="1" applyBorder="1" applyAlignment="1">
      <alignment vertical="top"/>
    </xf>
    <xf numFmtId="164" fontId="2" fillId="5" borderId="1" xfId="1" applyNumberFormat="1" applyFont="1" applyFill="1" applyBorder="1" applyAlignment="1">
      <alignment vertical="top" wrapText="1"/>
    </xf>
    <xf numFmtId="164" fontId="2" fillId="5" borderId="0" xfId="1" applyNumberFormat="1" applyFont="1" applyFill="1"/>
    <xf numFmtId="0" fontId="2" fillId="0" borderId="10" xfId="0" applyFont="1" applyBorder="1"/>
    <xf numFmtId="164" fontId="2" fillId="12" borderId="0" xfId="0" applyNumberFormat="1" applyFont="1" applyFill="1" applyBorder="1"/>
    <xf numFmtId="164" fontId="2" fillId="12" borderId="0" xfId="1" applyNumberFormat="1" applyFont="1" applyFill="1" applyBorder="1"/>
    <xf numFmtId="0" fontId="2" fillId="12" borderId="0" xfId="0" applyFont="1" applyFill="1" applyBorder="1"/>
    <xf numFmtId="43" fontId="2" fillId="0" borderId="10" xfId="0" applyNumberFormat="1" applyFont="1" applyBorder="1"/>
    <xf numFmtId="0" fontId="15" fillId="5" borderId="105" xfId="0" applyFont="1" applyFill="1" applyBorder="1" applyAlignment="1">
      <alignment horizontal="left"/>
    </xf>
    <xf numFmtId="3" fontId="16" fillId="0" borderId="38" xfId="0" applyNumberFormat="1" applyFont="1" applyBorder="1" applyAlignment="1">
      <alignment horizontal="center" vertical="center" wrapText="1"/>
    </xf>
    <xf numFmtId="164" fontId="0" fillId="5" borderId="0" xfId="1" applyNumberFormat="1" applyFont="1" applyFill="1" applyAlignment="1">
      <alignment vertical="top"/>
    </xf>
    <xf numFmtId="164" fontId="15" fillId="5" borderId="0" xfId="1" applyNumberFormat="1" applyFont="1" applyFill="1" applyBorder="1" applyAlignment="1">
      <alignment horizontal="right" wrapText="1"/>
    </xf>
    <xf numFmtId="164" fontId="3" fillId="5" borderId="0" xfId="1" applyNumberFormat="1" applyFont="1" applyFill="1" applyBorder="1" applyAlignment="1">
      <alignment horizontal="right" wrapText="1"/>
    </xf>
    <xf numFmtId="164" fontId="11" fillId="0" borderId="19" xfId="1" applyNumberFormat="1" applyFont="1" applyBorder="1" applyAlignment="1">
      <alignment horizontal="center" vertical="center" wrapText="1"/>
    </xf>
    <xf numFmtId="164" fontId="10" fillId="0" borderId="19" xfId="1" applyNumberFormat="1" applyFont="1" applyBorder="1" applyAlignment="1">
      <alignment horizontal="center" vertical="center" wrapText="1"/>
    </xf>
    <xf numFmtId="164" fontId="20" fillId="0" borderId="0" xfId="1" applyNumberFormat="1" applyFont="1" applyBorder="1" applyAlignment="1">
      <alignment horizontal="center" vertical="top" wrapText="1"/>
    </xf>
    <xf numFmtId="164" fontId="11" fillId="5" borderId="32" xfId="1" applyNumberFormat="1" applyFont="1" applyFill="1" applyBorder="1" applyAlignment="1">
      <alignment vertical="center" wrapText="1"/>
    </xf>
    <xf numFmtId="164" fontId="10" fillId="5" borderId="32" xfId="1" applyNumberFormat="1" applyFont="1" applyFill="1" applyBorder="1" applyAlignment="1">
      <alignment vertical="center" wrapText="1"/>
    </xf>
    <xf numFmtId="0" fontId="4" fillId="0" borderId="1" xfId="1" applyNumberFormat="1" applyFont="1" applyBorder="1" applyAlignment="1">
      <alignment horizontal="left" vertical="top"/>
    </xf>
    <xf numFmtId="164" fontId="1" fillId="5" borderId="0" xfId="1" applyNumberFormat="1" applyFont="1" applyFill="1"/>
    <xf numFmtId="164" fontId="4" fillId="5" borderId="1" xfId="1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top" wrapText="1"/>
    </xf>
    <xf numFmtId="43" fontId="4" fillId="5" borderId="1" xfId="0" applyNumberFormat="1" applyFont="1" applyFill="1" applyBorder="1"/>
    <xf numFmtId="49" fontId="0" fillId="0" borderId="0" xfId="1" applyNumberFormat="1" applyFont="1" applyBorder="1"/>
    <xf numFmtId="164" fontId="9" fillId="5" borderId="1" xfId="1" applyNumberFormat="1" applyFont="1" applyFill="1" applyBorder="1" applyAlignment="1">
      <alignment wrapText="1"/>
    </xf>
    <xf numFmtId="164" fontId="1" fillId="5" borderId="1" xfId="1" applyNumberFormat="1" applyFont="1" applyFill="1" applyBorder="1" applyAlignment="1">
      <alignment wrapText="1"/>
    </xf>
    <xf numFmtId="164" fontId="1" fillId="5" borderId="1" xfId="1" applyNumberFormat="1" applyFont="1" applyFill="1" applyBorder="1"/>
    <xf numFmtId="164" fontId="0" fillId="5" borderId="1" xfId="1" applyNumberFormat="1" applyFont="1" applyFill="1" applyBorder="1" applyAlignment="1">
      <alignment wrapText="1"/>
    </xf>
    <xf numFmtId="164" fontId="0" fillId="0" borderId="12" xfId="1" applyNumberFormat="1" applyFont="1" applyBorder="1" applyAlignment="1">
      <alignment wrapText="1"/>
    </xf>
    <xf numFmtId="164" fontId="0" fillId="0" borderId="12" xfId="1" applyNumberFormat="1" applyFont="1" applyBorder="1"/>
    <xf numFmtId="49" fontId="0" fillId="0" borderId="14" xfId="1" applyNumberFormat="1" applyFont="1" applyBorder="1"/>
    <xf numFmtId="164" fontId="0" fillId="0" borderId="14" xfId="1" applyNumberFormat="1" applyFont="1" applyBorder="1"/>
    <xf numFmtId="49" fontId="9" fillId="2" borderId="9" xfId="1" applyNumberFormat="1" applyFont="1" applyFill="1" applyBorder="1"/>
    <xf numFmtId="164" fontId="9" fillId="2" borderId="9" xfId="1" applyNumberFormat="1" applyFont="1" applyFill="1" applyBorder="1"/>
    <xf numFmtId="49" fontId="1" fillId="0" borderId="1" xfId="1" applyNumberFormat="1" applyFont="1" applyBorder="1"/>
    <xf numFmtId="164" fontId="1" fillId="0" borderId="1" xfId="1" applyNumberFormat="1" applyFont="1" applyBorder="1" applyAlignment="1">
      <alignment wrapText="1"/>
    </xf>
    <xf numFmtId="164" fontId="15" fillId="5" borderId="1" xfId="1" applyNumberFormat="1" applyFont="1" applyFill="1" applyBorder="1"/>
    <xf numFmtId="0" fontId="16" fillId="5" borderId="0" xfId="0" applyFont="1" applyFill="1" applyBorder="1" applyAlignment="1">
      <alignment horizontal="right" vertical="center" wrapText="1"/>
    </xf>
    <xf numFmtId="3" fontId="32" fillId="0" borderId="30" xfId="0" applyNumberFormat="1" applyFont="1" applyFill="1" applyBorder="1" applyAlignment="1">
      <alignment horizontal="right" vertical="center" wrapText="1"/>
    </xf>
    <xf numFmtId="3" fontId="32" fillId="0" borderId="90" xfId="0" applyNumberFormat="1" applyFont="1" applyFill="1" applyBorder="1" applyAlignment="1">
      <alignment horizontal="right" vertical="center" wrapText="1"/>
    </xf>
    <xf numFmtId="0" fontId="34" fillId="0" borderId="30" xfId="0" applyFont="1" applyFill="1" applyBorder="1" applyAlignment="1">
      <alignment vertical="center" wrapText="1"/>
    </xf>
    <xf numFmtId="0" fontId="34" fillId="0" borderId="37" xfId="0" applyFont="1" applyFill="1" applyBorder="1" applyAlignment="1">
      <alignment vertical="center" wrapText="1"/>
    </xf>
    <xf numFmtId="0" fontId="34" fillId="0" borderId="89" xfId="0" applyFont="1" applyFill="1" applyBorder="1" applyAlignment="1">
      <alignment vertical="center" wrapText="1"/>
    </xf>
    <xf numFmtId="0" fontId="34" fillId="0" borderId="55" xfId="0" applyFont="1" applyFill="1" applyBorder="1" applyAlignment="1">
      <alignment vertical="center" wrapText="1"/>
    </xf>
    <xf numFmtId="0" fontId="32" fillId="0" borderId="89" xfId="0" applyFont="1" applyFill="1" applyBorder="1" applyAlignment="1">
      <alignment vertical="center" wrapText="1"/>
    </xf>
    <xf numFmtId="0" fontId="32" fillId="0" borderId="30" xfId="0" applyFont="1" applyFill="1" applyBorder="1" applyAlignment="1">
      <alignment vertical="center" wrapText="1"/>
    </xf>
    <xf numFmtId="0" fontId="32" fillId="0" borderId="90" xfId="0" applyFont="1" applyFill="1" applyBorder="1" applyAlignment="1">
      <alignment vertical="center" wrapText="1"/>
    </xf>
    <xf numFmtId="0" fontId="32" fillId="0" borderId="89" xfId="0" applyFont="1" applyFill="1" applyBorder="1" applyAlignment="1">
      <alignment horizontal="right" vertical="center" wrapText="1"/>
    </xf>
    <xf numFmtId="0" fontId="32" fillId="0" borderId="55" xfId="0" applyFont="1" applyFill="1" applyBorder="1" applyAlignment="1">
      <alignment vertical="center" wrapText="1"/>
    </xf>
    <xf numFmtId="0" fontId="32" fillId="0" borderId="70" xfId="0" applyFont="1" applyFill="1" applyBorder="1" applyAlignment="1">
      <alignment vertical="center" wrapText="1"/>
    </xf>
    <xf numFmtId="0" fontId="34" fillId="0" borderId="70" xfId="0" applyFont="1" applyFill="1" applyBorder="1" applyAlignment="1">
      <alignment vertical="center" wrapText="1"/>
    </xf>
    <xf numFmtId="0" fontId="34" fillId="0" borderId="91" xfId="0" applyFont="1" applyFill="1" applyBorder="1" applyAlignment="1">
      <alignment vertical="center" wrapText="1"/>
    </xf>
    <xf numFmtId="0" fontId="32" fillId="0" borderId="36" xfId="0" applyFont="1" applyFill="1" applyBorder="1" applyAlignment="1">
      <alignment vertical="center" wrapText="1"/>
    </xf>
    <xf numFmtId="0" fontId="32" fillId="0" borderId="71" xfId="0" applyFont="1" applyFill="1" applyBorder="1" applyAlignment="1">
      <alignment vertical="center" wrapText="1"/>
    </xf>
    <xf numFmtId="0" fontId="32" fillId="0" borderId="30" xfId="0" applyFont="1" applyFill="1" applyBorder="1" applyAlignment="1">
      <alignment horizontal="right" vertical="center" wrapText="1"/>
    </xf>
    <xf numFmtId="0" fontId="32" fillId="0" borderId="91" xfId="0" applyFont="1" applyFill="1" applyBorder="1" applyAlignment="1">
      <alignment vertical="center" wrapText="1"/>
    </xf>
    <xf numFmtId="0" fontId="12" fillId="0" borderId="59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6" fillId="5" borderId="0" xfId="0" applyFont="1" applyFill="1" applyAlignment="1">
      <alignment vertical="center"/>
    </xf>
    <xf numFmtId="0" fontId="16" fillId="5" borderId="44" xfId="0" applyFont="1" applyFill="1" applyBorder="1" applyAlignment="1">
      <alignment vertical="center"/>
    </xf>
    <xf numFmtId="3" fontId="16" fillId="5" borderId="44" xfId="0" applyNumberFormat="1" applyFont="1" applyFill="1" applyBorder="1" applyAlignment="1">
      <alignment vertical="center"/>
    </xf>
    <xf numFmtId="164" fontId="16" fillId="5" borderId="44" xfId="1" applyNumberFormat="1" applyFont="1" applyFill="1" applyBorder="1" applyAlignment="1">
      <alignment vertical="center"/>
    </xf>
    <xf numFmtId="3" fontId="16" fillId="5" borderId="44" xfId="0" applyNumberFormat="1" applyFont="1" applyFill="1" applyBorder="1" applyAlignment="1">
      <alignment vertical="center" wrapText="1"/>
    </xf>
    <xf numFmtId="0" fontId="16" fillId="5" borderId="44" xfId="0" applyFont="1" applyFill="1" applyBorder="1" applyAlignment="1">
      <alignment vertical="center" wrapText="1"/>
    </xf>
    <xf numFmtId="3" fontId="14" fillId="5" borderId="44" xfId="0" applyNumberFormat="1" applyFont="1" applyFill="1" applyBorder="1" applyAlignment="1">
      <alignment vertical="center" wrapText="1"/>
    </xf>
    <xf numFmtId="3" fontId="16" fillId="5" borderId="51" xfId="0" applyNumberFormat="1" applyFont="1" applyFill="1" applyBorder="1" applyAlignment="1">
      <alignment vertical="center"/>
    </xf>
    <xf numFmtId="0" fontId="16" fillId="5" borderId="51" xfId="0" applyFont="1" applyFill="1" applyBorder="1" applyAlignment="1">
      <alignment vertical="center"/>
    </xf>
    <xf numFmtId="3" fontId="16" fillId="5" borderId="48" xfId="0" applyNumberFormat="1" applyFont="1" applyFill="1" applyBorder="1" applyAlignment="1">
      <alignment vertical="center"/>
    </xf>
    <xf numFmtId="164" fontId="14" fillId="5" borderId="44" xfId="1" applyNumberFormat="1" applyFont="1" applyFill="1" applyBorder="1" applyAlignment="1">
      <alignment vertical="center"/>
    </xf>
    <xf numFmtId="3" fontId="16" fillId="5" borderId="36" xfId="0" applyNumberFormat="1" applyFont="1" applyFill="1" applyBorder="1" applyAlignment="1">
      <alignment horizontal="right" vertical="center" wrapText="1"/>
    </xf>
    <xf numFmtId="3" fontId="16" fillId="5" borderId="30" xfId="0" applyNumberFormat="1" applyFont="1" applyFill="1" applyBorder="1" applyAlignment="1">
      <alignment horizontal="right" vertical="center" wrapText="1"/>
    </xf>
    <xf numFmtId="3" fontId="16" fillId="5" borderId="37" xfId="0" applyNumberFormat="1" applyFont="1" applyFill="1" applyBorder="1" applyAlignment="1">
      <alignment horizontal="right" vertical="center" wrapText="1"/>
    </xf>
    <xf numFmtId="3" fontId="14" fillId="5" borderId="30" xfId="0" applyNumberFormat="1" applyFont="1" applyFill="1" applyBorder="1" applyAlignment="1">
      <alignment horizontal="right" vertical="center" wrapText="1"/>
    </xf>
    <xf numFmtId="3" fontId="16" fillId="5" borderId="0" xfId="0" applyNumberFormat="1" applyFont="1" applyFill="1" applyBorder="1" applyAlignment="1">
      <alignment horizontal="right" vertical="center" wrapText="1"/>
    </xf>
    <xf numFmtId="3" fontId="16" fillId="5" borderId="90" xfId="0" applyNumberFormat="1" applyFont="1" applyFill="1" applyBorder="1" applyAlignment="1">
      <alignment horizontal="right" vertical="center" wrapText="1"/>
    </xf>
    <xf numFmtId="3" fontId="14" fillId="5" borderId="37" xfId="0" applyNumberFormat="1" applyFont="1" applyFill="1" applyBorder="1" applyAlignment="1">
      <alignment horizontal="right" vertical="center" wrapText="1"/>
    </xf>
    <xf numFmtId="0" fontId="25" fillId="5" borderId="0" xfId="0" applyFont="1" applyFill="1" applyAlignment="1">
      <alignment vertical="center" wrapText="1"/>
    </xf>
    <xf numFmtId="0" fontId="16" fillId="5" borderId="30" xfId="0" applyFont="1" applyFill="1" applyBorder="1" applyAlignment="1">
      <alignment vertical="center" wrapText="1"/>
    </xf>
    <xf numFmtId="0" fontId="16" fillId="5" borderId="35" xfId="0" applyFont="1" applyFill="1" applyBorder="1" applyAlignment="1">
      <alignment vertical="center" wrapText="1"/>
    </xf>
    <xf numFmtId="0" fontId="16" fillId="5" borderId="0" xfId="0" applyFont="1" applyFill="1" applyBorder="1" applyAlignment="1">
      <alignment vertical="center" wrapText="1"/>
    </xf>
    <xf numFmtId="3" fontId="14" fillId="5" borderId="35" xfId="0" applyNumberFormat="1" applyFont="1" applyFill="1" applyBorder="1" applyAlignment="1">
      <alignment horizontal="right" vertical="center" wrapText="1"/>
    </xf>
    <xf numFmtId="0" fontId="14" fillId="5" borderId="81" xfId="0" applyFont="1" applyFill="1" applyBorder="1" applyAlignment="1">
      <alignment horizontal="right" vertical="center" wrapText="1"/>
    </xf>
    <xf numFmtId="0" fontId="16" fillId="5" borderId="90" xfId="0" applyFont="1" applyFill="1" applyBorder="1" applyAlignment="1">
      <alignment horizontal="right" vertical="center" wrapText="1"/>
    </xf>
    <xf numFmtId="0" fontId="16" fillId="5" borderId="88" xfId="0" applyFont="1" applyFill="1" applyBorder="1" applyAlignment="1">
      <alignment horizontal="right" vertical="center" wrapText="1"/>
    </xf>
    <xf numFmtId="0" fontId="16" fillId="5" borderId="81" xfId="0" applyFont="1" applyFill="1" applyBorder="1" applyAlignment="1">
      <alignment horizontal="right" vertical="center" wrapText="1"/>
    </xf>
    <xf numFmtId="3" fontId="16" fillId="5" borderId="86" xfId="0" applyNumberFormat="1" applyFont="1" applyFill="1" applyBorder="1" applyAlignment="1">
      <alignment horizontal="right" vertical="center" wrapText="1"/>
    </xf>
    <xf numFmtId="0" fontId="14" fillId="5" borderId="97" xfId="0" applyFont="1" applyFill="1" applyBorder="1" applyAlignment="1">
      <alignment horizontal="right" vertical="center" wrapText="1"/>
    </xf>
    <xf numFmtId="0" fontId="16" fillId="5" borderId="30" xfId="0" applyFont="1" applyFill="1" applyBorder="1" applyAlignment="1">
      <alignment horizontal="right" vertical="center" wrapText="1"/>
    </xf>
    <xf numFmtId="3" fontId="16" fillId="5" borderId="31" xfId="0" applyNumberFormat="1" applyFont="1" applyFill="1" applyBorder="1" applyAlignment="1">
      <alignment horizontal="right" vertical="center" wrapText="1"/>
    </xf>
    <xf numFmtId="0" fontId="16" fillId="5" borderId="91" xfId="0" applyFont="1" applyFill="1" applyBorder="1" applyAlignment="1">
      <alignment horizontal="right" vertical="center" wrapText="1"/>
    </xf>
    <xf numFmtId="0" fontId="14" fillId="5" borderId="99" xfId="0" applyFont="1" applyFill="1" applyBorder="1" applyAlignment="1">
      <alignment horizontal="right" vertical="center" wrapText="1"/>
    </xf>
    <xf numFmtId="0" fontId="16" fillId="5" borderId="71" xfId="0" applyFont="1" applyFill="1" applyBorder="1" applyAlignment="1">
      <alignment horizontal="right" vertical="center" wrapText="1"/>
    </xf>
    <xf numFmtId="0" fontId="16" fillId="5" borderId="36" xfId="0" applyFont="1" applyFill="1" applyBorder="1" applyAlignment="1">
      <alignment horizontal="right" vertical="center" wrapText="1"/>
    </xf>
    <xf numFmtId="0" fontId="14" fillId="5" borderId="30" xfId="0" applyFont="1" applyFill="1" applyBorder="1" applyAlignment="1">
      <alignment horizontal="right" vertical="center" wrapText="1"/>
    </xf>
    <xf numFmtId="0" fontId="16" fillId="5" borderId="37" xfId="0" applyFont="1" applyFill="1" applyBorder="1" applyAlignment="1">
      <alignment horizontal="right" vertical="center" wrapText="1"/>
    </xf>
    <xf numFmtId="0" fontId="14" fillId="5" borderId="35" xfId="0" applyFont="1" applyFill="1" applyBorder="1" applyAlignment="1">
      <alignment horizontal="right" vertical="center" wrapText="1"/>
    </xf>
    <xf numFmtId="3" fontId="16" fillId="5" borderId="71" xfId="0" applyNumberFormat="1" applyFont="1" applyFill="1" applyBorder="1" applyAlignment="1">
      <alignment horizontal="right" vertical="center" wrapText="1"/>
    </xf>
    <xf numFmtId="0" fontId="16" fillId="5" borderId="31" xfId="0" applyFont="1" applyFill="1" applyBorder="1" applyAlignment="1">
      <alignment horizontal="right" vertical="center" wrapText="1"/>
    </xf>
    <xf numFmtId="0" fontId="14" fillId="5" borderId="90" xfId="0" applyFont="1" applyFill="1" applyBorder="1" applyAlignment="1">
      <alignment horizontal="right" vertical="center" wrapText="1"/>
    </xf>
    <xf numFmtId="0" fontId="14" fillId="5" borderId="36" xfId="0" applyFont="1" applyFill="1" applyBorder="1" applyAlignment="1">
      <alignment horizontal="right" vertical="center" wrapText="1"/>
    </xf>
    <xf numFmtId="0" fontId="14" fillId="5" borderId="71" xfId="0" applyFont="1" applyFill="1" applyBorder="1" applyAlignment="1">
      <alignment horizontal="right" vertical="center" wrapText="1"/>
    </xf>
    <xf numFmtId="0" fontId="14" fillId="5" borderId="0" xfId="0" applyFont="1" applyFill="1" applyBorder="1" applyAlignment="1">
      <alignment horizontal="right" vertical="center" wrapText="1"/>
    </xf>
    <xf numFmtId="0" fontId="14" fillId="13" borderId="36" xfId="0" applyFont="1" applyFill="1" applyBorder="1" applyAlignment="1">
      <alignment horizontal="right" vertical="center" wrapText="1"/>
    </xf>
    <xf numFmtId="0" fontId="14" fillId="13" borderId="30" xfId="0" applyFont="1" applyFill="1" applyBorder="1" applyAlignment="1">
      <alignment horizontal="right" vertical="center" wrapText="1"/>
    </xf>
    <xf numFmtId="0" fontId="14" fillId="5" borderId="71" xfId="0" applyFont="1" applyFill="1" applyBorder="1" applyAlignment="1">
      <alignment vertical="center" wrapText="1"/>
    </xf>
    <xf numFmtId="0" fontId="16" fillId="5" borderId="72" xfId="0" applyFont="1" applyFill="1" applyBorder="1" applyAlignment="1">
      <alignment vertical="center"/>
    </xf>
    <xf numFmtId="0" fontId="14" fillId="5" borderId="36" xfId="0" applyFont="1" applyFill="1" applyBorder="1" applyAlignment="1">
      <alignment vertical="center" wrapText="1"/>
    </xf>
    <xf numFmtId="3" fontId="14" fillId="5" borderId="90" xfId="0" applyNumberFormat="1" applyFont="1" applyFill="1" applyBorder="1" applyAlignment="1">
      <alignment horizontal="right" vertical="center" wrapText="1"/>
    </xf>
    <xf numFmtId="0" fontId="16" fillId="5" borderId="35" xfId="0" applyFont="1" applyFill="1" applyBorder="1" applyAlignment="1">
      <alignment horizontal="right" vertical="center" wrapText="1"/>
    </xf>
    <xf numFmtId="164" fontId="16" fillId="5" borderId="36" xfId="1" applyNumberFormat="1" applyFont="1" applyFill="1" applyBorder="1" applyAlignment="1">
      <alignment horizontal="right" vertical="center" wrapText="1"/>
    </xf>
    <xf numFmtId="164" fontId="16" fillId="5" borderId="30" xfId="1" applyNumberFormat="1" applyFont="1" applyFill="1" applyBorder="1" applyAlignment="1">
      <alignment horizontal="right" vertical="center" wrapText="1"/>
    </xf>
    <xf numFmtId="0" fontId="14" fillId="13" borderId="30" xfId="0" applyFont="1" applyFill="1" applyBorder="1" applyAlignment="1">
      <alignment vertical="center" wrapText="1"/>
    </xf>
    <xf numFmtId="3" fontId="16" fillId="13" borderId="30" xfId="0" applyNumberFormat="1" applyFont="1" applyFill="1" applyBorder="1" applyAlignment="1">
      <alignment horizontal="right" vertical="center" wrapText="1"/>
    </xf>
    <xf numFmtId="3" fontId="16" fillId="13" borderId="37" xfId="0" applyNumberFormat="1" applyFont="1" applyFill="1" applyBorder="1" applyAlignment="1">
      <alignment horizontal="right" vertical="center" wrapText="1"/>
    </xf>
    <xf numFmtId="0" fontId="16" fillId="13" borderId="30" xfId="0" applyFont="1" applyFill="1" applyBorder="1" applyAlignment="1">
      <alignment horizontal="right" vertical="center" wrapText="1"/>
    </xf>
    <xf numFmtId="0" fontId="16" fillId="13" borderId="30" xfId="0" applyFont="1" applyFill="1" applyBorder="1" applyAlignment="1">
      <alignment vertical="center" wrapText="1"/>
    </xf>
    <xf numFmtId="0" fontId="16" fillId="13" borderId="37" xfId="0" applyFont="1" applyFill="1" applyBorder="1" applyAlignment="1">
      <alignment horizontal="right" vertical="center" wrapText="1"/>
    </xf>
    <xf numFmtId="164" fontId="16" fillId="13" borderId="30" xfId="0" applyNumberFormat="1" applyFont="1" applyFill="1" applyBorder="1" applyAlignment="1">
      <alignment horizontal="right" vertical="center" wrapText="1"/>
    </xf>
    <xf numFmtId="0" fontId="14" fillId="13" borderId="86" xfId="0" applyFont="1" applyFill="1" applyBorder="1" applyAlignment="1">
      <alignment vertical="center" wrapText="1"/>
    </xf>
    <xf numFmtId="0" fontId="14" fillId="13" borderId="81" xfId="0" applyFont="1" applyFill="1" applyBorder="1" applyAlignment="1">
      <alignment vertical="center" wrapText="1"/>
    </xf>
    <xf numFmtId="164" fontId="16" fillId="5" borderId="90" xfId="1" applyNumberFormat="1" applyFont="1" applyFill="1" applyBorder="1" applyAlignment="1">
      <alignment horizontal="right" vertical="center" wrapText="1"/>
    </xf>
    <xf numFmtId="0" fontId="14" fillId="13" borderId="90" xfId="0" applyFont="1" applyFill="1" applyBorder="1" applyAlignment="1">
      <alignment vertical="center" wrapText="1"/>
    </xf>
    <xf numFmtId="0" fontId="16" fillId="5" borderId="37" xfId="0" applyFont="1" applyFill="1" applyBorder="1" applyAlignment="1">
      <alignment vertical="center" wrapText="1"/>
    </xf>
    <xf numFmtId="3" fontId="16" fillId="5" borderId="51" xfId="0" applyNumberFormat="1" applyFont="1" applyFill="1" applyBorder="1" applyAlignment="1">
      <alignment vertical="center" wrapText="1"/>
    </xf>
    <xf numFmtId="164" fontId="16" fillId="5" borderId="51" xfId="1" applyNumberFormat="1" applyFont="1" applyFill="1" applyBorder="1" applyAlignment="1">
      <alignment vertical="center"/>
    </xf>
    <xf numFmtId="3" fontId="16" fillId="5" borderId="94" xfId="0" applyNumberFormat="1" applyFont="1" applyFill="1" applyBorder="1" applyAlignment="1">
      <alignment horizontal="right" vertical="center"/>
    </xf>
    <xf numFmtId="3" fontId="14" fillId="5" borderId="44" xfId="0" applyNumberFormat="1" applyFont="1" applyFill="1" applyBorder="1" applyAlignment="1">
      <alignment horizontal="center" vertical="center"/>
    </xf>
    <xf numFmtId="164" fontId="14" fillId="5" borderId="44" xfId="1" applyNumberFormat="1" applyFont="1" applyFill="1" applyBorder="1" applyAlignment="1">
      <alignment horizontal="center" vertical="center"/>
    </xf>
    <xf numFmtId="3" fontId="14" fillId="5" borderId="44" xfId="0" applyNumberFormat="1" applyFont="1" applyFill="1" applyBorder="1" applyAlignment="1">
      <alignment horizontal="center" vertical="center" wrapText="1"/>
    </xf>
    <xf numFmtId="0" fontId="16" fillId="5" borderId="74" xfId="0" applyFont="1" applyFill="1" applyBorder="1" applyAlignment="1">
      <alignment vertical="center"/>
    </xf>
    <xf numFmtId="164" fontId="16" fillId="5" borderId="44" xfId="1" applyNumberFormat="1" applyFont="1" applyFill="1" applyBorder="1" applyAlignment="1"/>
    <xf numFmtId="3" fontId="16" fillId="5" borderId="94" xfId="0" applyNumberFormat="1" applyFont="1" applyFill="1" applyBorder="1" applyAlignment="1">
      <alignment vertical="center"/>
    </xf>
    <xf numFmtId="0" fontId="16" fillId="5" borderId="51" xfId="0" applyFont="1" applyFill="1" applyBorder="1" applyAlignment="1">
      <alignment vertical="center" wrapText="1"/>
    </xf>
    <xf numFmtId="0" fontId="10" fillId="5" borderId="0" xfId="0" applyFont="1" applyFill="1"/>
    <xf numFmtId="0" fontId="14" fillId="0" borderId="44" xfId="0" applyFont="1" applyBorder="1" applyAlignment="1">
      <alignment vertical="center"/>
    </xf>
    <xf numFmtId="164" fontId="21" fillId="0" borderId="1" xfId="1" applyNumberFormat="1" applyFont="1" applyBorder="1" applyAlignment="1">
      <alignment wrapText="1"/>
    </xf>
    <xf numFmtId="3" fontId="16" fillId="5" borderId="36" xfId="0" applyNumberFormat="1" applyFont="1" applyFill="1" applyBorder="1" applyAlignment="1">
      <alignment horizontal="right" vertical="center" wrapText="1"/>
    </xf>
    <xf numFmtId="3" fontId="16" fillId="5" borderId="31" xfId="0" applyNumberFormat="1" applyFont="1" applyFill="1" applyBorder="1" applyAlignment="1">
      <alignment horizontal="right" vertical="center" wrapText="1"/>
    </xf>
    <xf numFmtId="3" fontId="16" fillId="5" borderId="0" xfId="0" applyNumberFormat="1" applyFont="1" applyFill="1" applyBorder="1" applyAlignment="1">
      <alignment horizontal="right" vertical="center" wrapText="1"/>
    </xf>
    <xf numFmtId="164" fontId="14" fillId="5" borderId="35" xfId="1" applyNumberFormat="1" applyFont="1" applyFill="1" applyBorder="1" applyAlignment="1">
      <alignment horizontal="right" vertical="center" wrapText="1"/>
    </xf>
    <xf numFmtId="164" fontId="14" fillId="5" borderId="31" xfId="1" applyNumberFormat="1" applyFont="1" applyFill="1" applyBorder="1" applyAlignment="1">
      <alignment horizontal="right" vertical="center" wrapText="1"/>
    </xf>
    <xf numFmtId="0" fontId="16" fillId="5" borderId="36" xfId="0" applyFont="1" applyFill="1" applyBorder="1" applyAlignment="1">
      <alignment horizontal="right" vertical="center" wrapText="1"/>
    </xf>
    <xf numFmtId="0" fontId="16" fillId="5" borderId="0" xfId="0" applyFont="1" applyFill="1" applyBorder="1" applyAlignment="1">
      <alignment horizontal="right" vertical="center" wrapText="1"/>
    </xf>
    <xf numFmtId="0" fontId="14" fillId="15" borderId="106" xfId="0" applyFont="1" applyFill="1" applyBorder="1" applyAlignment="1">
      <alignment vertical="center" wrapText="1"/>
    </xf>
    <xf numFmtId="164" fontId="14" fillId="5" borderId="30" xfId="1" applyNumberFormat="1" applyFont="1" applyFill="1" applyBorder="1" applyAlignment="1">
      <alignment horizontal="right" vertical="center" wrapText="1"/>
    </xf>
    <xf numFmtId="164" fontId="14" fillId="5" borderId="30" xfId="0" applyNumberFormat="1" applyFont="1" applyFill="1" applyBorder="1" applyAlignment="1">
      <alignment horizontal="right" vertical="center" wrapText="1"/>
    </xf>
    <xf numFmtId="164" fontId="14" fillId="5" borderId="90" xfId="1" applyNumberFormat="1" applyFont="1" applyFill="1" applyBorder="1" applyAlignment="1">
      <alignment horizontal="right" vertical="center" wrapText="1"/>
    </xf>
    <xf numFmtId="164" fontId="16" fillId="5" borderId="91" xfId="1" applyNumberFormat="1" applyFont="1" applyFill="1" applyBorder="1" applyAlignment="1">
      <alignment vertical="center" wrapText="1"/>
    </xf>
    <xf numFmtId="164" fontId="14" fillId="5" borderId="31" xfId="0" applyNumberFormat="1" applyFont="1" applyFill="1" applyBorder="1" applyAlignment="1">
      <alignment horizontal="right" vertical="center" wrapText="1"/>
    </xf>
    <xf numFmtId="164" fontId="16" fillId="5" borderId="35" xfId="1" applyNumberFormat="1" applyFont="1" applyFill="1" applyBorder="1" applyAlignment="1">
      <alignment horizontal="right" vertical="center" wrapText="1"/>
    </xf>
    <xf numFmtId="164" fontId="16" fillId="5" borderId="0" xfId="1" applyNumberFormat="1" applyFont="1" applyFill="1" applyBorder="1" applyAlignment="1">
      <alignment horizontal="right" vertical="center" wrapText="1"/>
    </xf>
    <xf numFmtId="0" fontId="14" fillId="5" borderId="89" xfId="0" applyFont="1" applyFill="1" applyBorder="1" applyAlignment="1">
      <alignment vertical="center" wrapText="1"/>
    </xf>
    <xf numFmtId="3" fontId="16" fillId="5" borderId="36" xfId="0" applyNumberFormat="1" applyFont="1" applyFill="1" applyBorder="1" applyAlignment="1">
      <alignment vertical="center" wrapText="1"/>
    </xf>
    <xf numFmtId="164" fontId="16" fillId="5" borderId="31" xfId="1" applyNumberFormat="1" applyFont="1" applyFill="1" applyBorder="1" applyAlignment="1">
      <alignment horizontal="right" vertical="center" wrapText="1"/>
    </xf>
    <xf numFmtId="164" fontId="16" fillId="5" borderId="37" xfId="1" applyNumberFormat="1" applyFont="1" applyFill="1" applyBorder="1" applyAlignment="1">
      <alignment horizontal="right" vertical="center" wrapText="1"/>
    </xf>
    <xf numFmtId="0" fontId="14" fillId="13" borderId="89" xfId="0" applyFont="1" applyFill="1" applyBorder="1" applyAlignment="1">
      <alignment vertical="center" wrapText="1"/>
    </xf>
    <xf numFmtId="164" fontId="4" fillId="2" borderId="1" xfId="1" applyNumberFormat="1" applyFont="1" applyFill="1" applyBorder="1" applyAlignment="1">
      <alignment vertical="center" wrapText="1"/>
    </xf>
    <xf numFmtId="164" fontId="44" fillId="5" borderId="0" xfId="1" applyNumberFormat="1" applyFont="1" applyFill="1" applyBorder="1" applyAlignment="1">
      <alignment vertical="top" wrapText="1"/>
    </xf>
    <xf numFmtId="0" fontId="45" fillId="12" borderId="0" xfId="0" applyFont="1" applyFill="1" applyBorder="1"/>
    <xf numFmtId="0" fontId="45" fillId="12" borderId="1" xfId="0" applyFont="1" applyFill="1" applyBorder="1"/>
    <xf numFmtId="0" fontId="45" fillId="12" borderId="12" xfId="0" applyFont="1" applyFill="1" applyBorder="1"/>
    <xf numFmtId="3" fontId="45" fillId="12" borderId="0" xfId="0" applyNumberFormat="1" applyFont="1" applyFill="1" applyBorder="1"/>
    <xf numFmtId="43" fontId="45" fillId="12" borderId="0" xfId="1" applyFont="1" applyFill="1" applyBorder="1" applyAlignment="1">
      <alignment vertical="top"/>
    </xf>
    <xf numFmtId="164" fontId="5" fillId="3" borderId="1" xfId="1" applyNumberFormat="1" applyFont="1" applyFill="1" applyBorder="1" applyAlignment="1">
      <alignment vertical="top" wrapText="1"/>
    </xf>
    <xf numFmtId="164" fontId="46" fillId="5" borderId="1" xfId="1" applyNumberFormat="1" applyFont="1" applyFill="1" applyBorder="1" applyAlignment="1">
      <alignment horizontal="right"/>
    </xf>
    <xf numFmtId="164" fontId="4" fillId="5" borderId="0" xfId="1" applyNumberFormat="1" applyFont="1" applyFill="1" applyAlignment="1">
      <alignment wrapText="1"/>
    </xf>
    <xf numFmtId="164" fontId="6" fillId="5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vertical="top" wrapText="1"/>
    </xf>
    <xf numFmtId="164" fontId="2" fillId="7" borderId="1" xfId="1" applyNumberFormat="1" applyFont="1" applyFill="1" applyBorder="1" applyAlignment="1">
      <alignment vertical="top" wrapText="1"/>
    </xf>
    <xf numFmtId="0" fontId="2" fillId="12" borderId="12" xfId="0" applyFont="1" applyFill="1" applyBorder="1"/>
    <xf numFmtId="0" fontId="2" fillId="12" borderId="1" xfId="0" applyFont="1" applyFill="1" applyBorder="1"/>
    <xf numFmtId="3" fontId="2" fillId="12" borderId="0" xfId="0" applyNumberFormat="1" applyFont="1" applyFill="1" applyBorder="1"/>
    <xf numFmtId="43" fontId="2" fillId="12" borderId="0" xfId="1" applyFont="1" applyFill="1" applyBorder="1" applyAlignment="1">
      <alignment vertical="top"/>
    </xf>
    <xf numFmtId="164" fontId="4" fillId="2" borderId="1" xfId="1" applyNumberFormat="1" applyFont="1" applyFill="1" applyBorder="1" applyAlignment="1">
      <alignment vertical="top" wrapText="1"/>
    </xf>
    <xf numFmtId="164" fontId="15" fillId="5" borderId="1" xfId="1" applyNumberFormat="1" applyFont="1" applyFill="1" applyBorder="1" applyAlignment="1">
      <alignment vertical="top"/>
    </xf>
    <xf numFmtId="164" fontId="15" fillId="5" borderId="1" xfId="1" applyNumberFormat="1" applyFont="1" applyFill="1" applyBorder="1" applyAlignment="1">
      <alignment vertical="top" wrapText="1"/>
    </xf>
    <xf numFmtId="0" fontId="2" fillId="5" borderId="0" xfId="0" applyFont="1" applyFill="1"/>
    <xf numFmtId="164" fontId="4" fillId="9" borderId="11" xfId="0" applyNumberFormat="1" applyFont="1" applyFill="1" applyBorder="1"/>
    <xf numFmtId="164" fontId="4" fillId="5" borderId="0" xfId="0" applyNumberFormat="1" applyFont="1" applyFill="1" applyBorder="1"/>
    <xf numFmtId="3" fontId="4" fillId="5" borderId="0" xfId="0" applyNumberFormat="1" applyFont="1" applyFill="1" applyBorder="1"/>
    <xf numFmtId="43" fontId="4" fillId="5" borderId="0" xfId="1" applyFont="1" applyFill="1" applyBorder="1" applyAlignment="1">
      <alignment vertical="top"/>
    </xf>
    <xf numFmtId="164" fontId="4" fillId="5" borderId="1" xfId="1" applyNumberFormat="1" applyFont="1" applyFill="1" applyBorder="1" applyAlignment="1">
      <alignment horizontal="right" vertical="top" wrapText="1"/>
    </xf>
    <xf numFmtId="164" fontId="4" fillId="7" borderId="1" xfId="1" applyNumberFormat="1" applyFont="1" applyFill="1" applyBorder="1" applyAlignment="1">
      <alignment vertical="top"/>
    </xf>
    <xf numFmtId="0" fontId="46" fillId="0" borderId="0" xfId="0" applyFont="1"/>
    <xf numFmtId="0" fontId="3" fillId="0" borderId="0" xfId="0" applyFont="1" applyBorder="1"/>
    <xf numFmtId="164" fontId="15" fillId="0" borderId="0" xfId="1" applyNumberFormat="1" applyFont="1" applyBorder="1"/>
    <xf numFmtId="0" fontId="15" fillId="0" borderId="0" xfId="0" applyFont="1"/>
    <xf numFmtId="164" fontId="3" fillId="0" borderId="0" xfId="1" applyNumberFormat="1" applyFont="1"/>
    <xf numFmtId="0" fontId="15" fillId="0" borderId="1" xfId="0" applyFont="1" applyBorder="1"/>
    <xf numFmtId="164" fontId="15" fillId="0" borderId="0" xfId="1" applyNumberFormat="1" applyFont="1"/>
    <xf numFmtId="0" fontId="15" fillId="0" borderId="0" xfId="0" applyFont="1" applyBorder="1"/>
    <xf numFmtId="164" fontId="3" fillId="0" borderId="0" xfId="1" applyNumberFormat="1" applyFont="1" applyBorder="1"/>
    <xf numFmtId="0" fontId="34" fillId="15" borderId="89" xfId="0" applyFont="1" applyFill="1" applyBorder="1" applyAlignment="1">
      <alignment vertical="center" wrapText="1"/>
    </xf>
    <xf numFmtId="0" fontId="32" fillId="0" borderId="89" xfId="0" applyFont="1" applyFill="1" applyBorder="1" applyAlignment="1">
      <alignment vertical="center" wrapText="1"/>
    </xf>
    <xf numFmtId="0" fontId="34" fillId="0" borderId="89" xfId="0" applyFont="1" applyFill="1" applyBorder="1" applyAlignment="1">
      <alignment vertical="center" wrapText="1"/>
    </xf>
    <xf numFmtId="0" fontId="32" fillId="0" borderId="81" xfId="0" applyFont="1" applyBorder="1" applyAlignment="1">
      <alignment vertical="center" wrapText="1"/>
    </xf>
    <xf numFmtId="0" fontId="32" fillId="15" borderId="0" xfId="0" applyFont="1" applyFill="1" applyBorder="1" applyAlignment="1">
      <alignment vertical="center" wrapText="1"/>
    </xf>
    <xf numFmtId="0" fontId="32" fillId="15" borderId="55" xfId="0" applyFont="1" applyFill="1" applyBorder="1" applyAlignment="1">
      <alignment vertical="center" wrapText="1"/>
    </xf>
    <xf numFmtId="0" fontId="34" fillId="15" borderId="70" xfId="0" applyFont="1" applyFill="1" applyBorder="1" applyAlignment="1">
      <alignment vertical="center" wrapText="1"/>
    </xf>
    <xf numFmtId="3" fontId="32" fillId="0" borderId="0" xfId="0" applyNumberFormat="1" applyFont="1" applyFill="1" applyBorder="1" applyAlignment="1">
      <alignment horizontal="right" vertical="center" wrapText="1"/>
    </xf>
    <xf numFmtId="0" fontId="34" fillId="0" borderId="91" xfId="0" applyFont="1" applyFill="1" applyBorder="1" applyAlignment="1">
      <alignment vertical="center" wrapText="1"/>
    </xf>
    <xf numFmtId="0" fontId="14" fillId="15" borderId="81" xfId="0" applyFont="1" applyFill="1" applyBorder="1" applyAlignment="1">
      <alignment vertical="center" wrapText="1"/>
    </xf>
    <xf numFmtId="0" fontId="14" fillId="15" borderId="89" xfId="0" applyFont="1" applyFill="1" applyBorder="1" applyAlignment="1">
      <alignment vertical="center" wrapText="1"/>
    </xf>
    <xf numFmtId="0" fontId="14" fillId="0" borderId="44" xfId="0" applyFont="1" applyBorder="1" applyAlignment="1">
      <alignment vertical="center"/>
    </xf>
    <xf numFmtId="3" fontId="50" fillId="0" borderId="36" xfId="0" applyNumberFormat="1" applyFont="1" applyBorder="1" applyAlignment="1">
      <alignment horizontal="right" vertical="center" wrapText="1"/>
    </xf>
    <xf numFmtId="3" fontId="50" fillId="0" borderId="36" xfId="0" applyNumberFormat="1" applyFont="1" applyFill="1" applyBorder="1" applyAlignment="1">
      <alignment horizontal="right" vertical="center" wrapText="1"/>
    </xf>
    <xf numFmtId="3" fontId="50" fillId="0" borderId="29" xfId="0" applyNumberFormat="1" applyFont="1" applyBorder="1" applyAlignment="1">
      <alignment horizontal="right" vertical="center" wrapText="1"/>
    </xf>
    <xf numFmtId="0" fontId="21" fillId="0" borderId="0" xfId="0" applyFont="1" applyBorder="1"/>
    <xf numFmtId="0" fontId="50" fillId="0" borderId="31" xfId="0" applyFont="1" applyBorder="1" applyAlignment="1">
      <alignment vertical="center" wrapText="1"/>
    </xf>
    <xf numFmtId="164" fontId="50" fillId="0" borderId="31" xfId="1" applyNumberFormat="1" applyFont="1" applyFill="1" applyBorder="1" applyAlignment="1">
      <alignment horizontal="right" vertical="center" wrapText="1"/>
    </xf>
    <xf numFmtId="164" fontId="50" fillId="0" borderId="35" xfId="0" applyNumberFormat="1" applyFont="1" applyBorder="1" applyAlignment="1">
      <alignment horizontal="right" vertical="center" wrapText="1"/>
    </xf>
    <xf numFmtId="164" fontId="50" fillId="0" borderId="31" xfId="0" applyNumberFormat="1" applyFont="1" applyBorder="1" applyAlignment="1">
      <alignment horizontal="right" vertical="center" wrapText="1"/>
    </xf>
    <xf numFmtId="3" fontId="50" fillId="0" borderId="37" xfId="0" applyNumberFormat="1" applyFont="1" applyBorder="1" applyAlignment="1">
      <alignment horizontal="right" vertical="center" wrapText="1"/>
    </xf>
    <xf numFmtId="3" fontId="50" fillId="0" borderId="37" xfId="0" applyNumberFormat="1" applyFont="1" applyFill="1" applyBorder="1" applyAlignment="1">
      <alignment horizontal="right" vertical="center" wrapText="1"/>
    </xf>
    <xf numFmtId="164" fontId="50" fillId="0" borderId="0" xfId="0" applyNumberFormat="1" applyFont="1" applyBorder="1" applyAlignment="1">
      <alignment horizontal="right" vertical="center" wrapText="1"/>
    </xf>
    <xf numFmtId="164" fontId="50" fillId="0" borderId="37" xfId="0" applyNumberFormat="1" applyFont="1" applyBorder="1" applyAlignment="1">
      <alignment horizontal="right" vertical="center" wrapText="1"/>
    </xf>
    <xf numFmtId="0" fontId="50" fillId="0" borderId="30" xfId="0" applyFont="1" applyBorder="1" applyAlignment="1">
      <alignment horizontal="right" vertical="center" wrapText="1"/>
    </xf>
    <xf numFmtId="3" fontId="50" fillId="0" borderId="30" xfId="0" applyNumberFormat="1" applyFont="1" applyFill="1" applyBorder="1" applyAlignment="1">
      <alignment horizontal="right" vertical="center" wrapText="1"/>
    </xf>
    <xf numFmtId="164" fontId="50" fillId="0" borderId="90" xfId="0" applyNumberFormat="1" applyFont="1" applyBorder="1" applyAlignment="1">
      <alignment horizontal="right" vertical="center" wrapText="1"/>
    </xf>
    <xf numFmtId="164" fontId="50" fillId="0" borderId="30" xfId="0" applyNumberFormat="1" applyFont="1" applyBorder="1" applyAlignment="1">
      <alignment horizontal="right" vertical="center" wrapText="1"/>
    </xf>
    <xf numFmtId="3" fontId="50" fillId="0" borderId="30" xfId="0" applyNumberFormat="1" applyFont="1" applyBorder="1" applyAlignment="1">
      <alignment horizontal="right" vertical="center" wrapText="1"/>
    </xf>
    <xf numFmtId="3" fontId="50" fillId="0" borderId="90" xfId="0" applyNumberFormat="1" applyFont="1" applyFill="1" applyBorder="1" applyAlignment="1">
      <alignment horizontal="right" vertical="center" wrapText="1"/>
    </xf>
    <xf numFmtId="3" fontId="50" fillId="0" borderId="81" xfId="0" applyNumberFormat="1" applyFont="1" applyBorder="1" applyAlignment="1">
      <alignment horizontal="right" vertical="center" wrapText="1"/>
    </xf>
    <xf numFmtId="3" fontId="50" fillId="0" borderId="0" xfId="0" applyNumberFormat="1" applyFont="1" applyFill="1" applyBorder="1" applyAlignment="1">
      <alignment horizontal="right" vertical="center" wrapText="1"/>
    </xf>
    <xf numFmtId="3" fontId="50" fillId="0" borderId="37" xfId="0" applyNumberFormat="1" applyFont="1" applyBorder="1" applyAlignment="1">
      <alignment horizontal="right" wrapText="1"/>
    </xf>
    <xf numFmtId="3" fontId="50" fillId="15" borderId="36" xfId="0" applyNumberFormat="1" applyFont="1" applyFill="1" applyBorder="1" applyAlignment="1">
      <alignment horizontal="right" vertical="center" wrapText="1"/>
    </xf>
    <xf numFmtId="3" fontId="50" fillId="15" borderId="30" xfId="0" applyNumberFormat="1" applyFont="1" applyFill="1" applyBorder="1" applyAlignment="1">
      <alignment horizontal="right" vertical="center" wrapText="1"/>
    </xf>
    <xf numFmtId="0" fontId="50" fillId="0" borderId="30" xfId="0" applyFont="1" applyFill="1" applyBorder="1" applyAlignment="1">
      <alignment vertical="center" wrapText="1"/>
    </xf>
    <xf numFmtId="0" fontId="50" fillId="0" borderId="90" xfId="0" applyFont="1" applyFill="1" applyBorder="1" applyAlignment="1">
      <alignment horizontal="right" vertical="center" wrapText="1"/>
    </xf>
    <xf numFmtId="0" fontId="51" fillId="15" borderId="0" xfId="0" applyFont="1" applyFill="1" applyBorder="1" applyAlignment="1">
      <alignment vertical="center" wrapText="1"/>
    </xf>
    <xf numFmtId="0" fontId="51" fillId="15" borderId="30" xfId="0" applyFont="1" applyFill="1" applyBorder="1" applyAlignment="1">
      <alignment vertical="center" wrapText="1"/>
    </xf>
    <xf numFmtId="0" fontId="50" fillId="0" borderId="30" xfId="0" applyFont="1" applyFill="1" applyBorder="1" applyAlignment="1">
      <alignment horizontal="right" vertical="center" wrapText="1"/>
    </xf>
    <xf numFmtId="0" fontId="50" fillId="15" borderId="90" xfId="0" applyFont="1" applyFill="1" applyBorder="1" applyAlignment="1">
      <alignment horizontal="right" vertical="center" wrapText="1"/>
    </xf>
    <xf numFmtId="0" fontId="50" fillId="15" borderId="30" xfId="0" applyFont="1" applyFill="1" applyBorder="1" applyAlignment="1">
      <alignment horizontal="right" vertical="center" wrapText="1"/>
    </xf>
    <xf numFmtId="3" fontId="50" fillId="0" borderId="31" xfId="0" applyNumberFormat="1" applyFont="1" applyFill="1" applyBorder="1" applyAlignment="1">
      <alignment horizontal="right" vertical="center" wrapText="1"/>
    </xf>
    <xf numFmtId="3" fontId="50" fillId="0" borderId="35" xfId="0" applyNumberFormat="1" applyFont="1" applyFill="1" applyBorder="1" applyAlignment="1">
      <alignment horizontal="right" vertical="center" wrapText="1"/>
    </xf>
    <xf numFmtId="3" fontId="50" fillId="0" borderId="81" xfId="0" applyNumberFormat="1" applyFont="1" applyFill="1" applyBorder="1" applyAlignment="1">
      <alignment horizontal="right" vertical="center" wrapText="1"/>
    </xf>
    <xf numFmtId="0" fontId="50" fillId="0" borderId="37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right" vertical="center" wrapText="1"/>
    </xf>
    <xf numFmtId="0" fontId="50" fillId="0" borderId="35" xfId="0" applyFont="1" applyFill="1" applyBorder="1" applyAlignment="1">
      <alignment horizontal="right" vertical="center" wrapText="1"/>
    </xf>
    <xf numFmtId="164" fontId="50" fillId="0" borderId="89" xfId="1" applyNumberFormat="1" applyFont="1" applyFill="1" applyBorder="1" applyAlignment="1">
      <alignment horizontal="right" vertical="center" wrapText="1"/>
    </xf>
    <xf numFmtId="164" fontId="50" fillId="0" borderId="55" xfId="1" applyNumberFormat="1" applyFont="1" applyFill="1" applyBorder="1" applyAlignment="1">
      <alignment horizontal="right" vertical="center" wrapText="1"/>
    </xf>
    <xf numFmtId="0" fontId="50" fillId="0" borderId="37" xfId="0" applyFont="1" applyFill="1" applyBorder="1" applyAlignment="1">
      <alignment horizontal="right" vertical="center" wrapText="1"/>
    </xf>
    <xf numFmtId="164" fontId="50" fillId="0" borderId="30" xfId="1" applyNumberFormat="1" applyFont="1" applyFill="1" applyBorder="1" applyAlignment="1">
      <alignment horizontal="right" vertical="center" wrapText="1"/>
    </xf>
    <xf numFmtId="0" fontId="50" fillId="0" borderId="81" xfId="0" applyFont="1" applyFill="1" applyBorder="1" applyAlignment="1">
      <alignment horizontal="right" vertical="center" wrapText="1"/>
    </xf>
    <xf numFmtId="0" fontId="50" fillId="0" borderId="29" xfId="0" applyFont="1" applyFill="1" applyBorder="1" applyAlignment="1">
      <alignment horizontal="right" vertical="center" wrapText="1"/>
    </xf>
    <xf numFmtId="164" fontId="50" fillId="0" borderId="81" xfId="1" applyNumberFormat="1" applyFont="1" applyFill="1" applyBorder="1" applyAlignment="1">
      <alignment horizontal="right" vertical="center" wrapText="1"/>
    </xf>
    <xf numFmtId="0" fontId="50" fillId="15" borderId="36" xfId="0" applyFont="1" applyFill="1" applyBorder="1" applyAlignment="1">
      <alignment vertical="center" wrapText="1"/>
    </xf>
    <xf numFmtId="0" fontId="50" fillId="0" borderId="36" xfId="0" applyFont="1" applyFill="1" applyBorder="1" applyAlignment="1">
      <alignment horizontal="right" vertical="center" wrapText="1"/>
    </xf>
    <xf numFmtId="0" fontId="50" fillId="15" borderId="89" xfId="0" applyFont="1" applyFill="1" applyBorder="1" applyAlignment="1">
      <alignment vertical="center" wrapText="1"/>
    </xf>
    <xf numFmtId="0" fontId="50" fillId="15" borderId="56" xfId="0" applyFont="1" applyFill="1" applyBorder="1" applyAlignment="1">
      <alignment vertical="center" wrapText="1"/>
    </xf>
    <xf numFmtId="0" fontId="50" fillId="0" borderId="57" xfId="0" applyFont="1" applyFill="1" applyBorder="1" applyAlignment="1">
      <alignment horizontal="right" vertical="center" wrapText="1"/>
    </xf>
    <xf numFmtId="0" fontId="50" fillId="15" borderId="58" xfId="0" applyFont="1" applyFill="1" applyBorder="1" applyAlignment="1">
      <alignment vertical="center" wrapText="1"/>
    </xf>
    <xf numFmtId="3" fontId="50" fillId="0" borderId="37" xfId="0" applyNumberFormat="1" applyFont="1" applyFill="1" applyBorder="1" applyAlignment="1">
      <alignment horizontal="right" vertical="center"/>
    </xf>
    <xf numFmtId="164" fontId="50" fillId="0" borderId="36" xfId="1" applyNumberFormat="1" applyFont="1" applyFill="1" applyBorder="1" applyAlignment="1">
      <alignment horizontal="right" vertical="center" wrapText="1"/>
    </xf>
    <xf numFmtId="164" fontId="50" fillId="0" borderId="86" xfId="1" applyNumberFormat="1" applyFont="1" applyFill="1" applyBorder="1" applyAlignment="1">
      <alignment horizontal="right" vertical="center" wrapText="1"/>
    </xf>
    <xf numFmtId="0" fontId="50" fillId="0" borderId="31" xfId="0" applyFont="1" applyFill="1" applyBorder="1" applyAlignment="1">
      <alignment horizontal="right" vertical="center" wrapText="1"/>
    </xf>
    <xf numFmtId="164" fontId="50" fillId="0" borderId="0" xfId="1" applyNumberFormat="1" applyFont="1" applyFill="1" applyBorder="1" applyAlignment="1">
      <alignment horizontal="right" vertical="center" wrapText="1"/>
    </xf>
    <xf numFmtId="164" fontId="50" fillId="0" borderId="37" xfId="1" applyNumberFormat="1" applyFont="1" applyFill="1" applyBorder="1" applyAlignment="1">
      <alignment horizontal="right" vertical="center" wrapText="1"/>
    </xf>
    <xf numFmtId="0" fontId="50" fillId="0" borderId="90" xfId="0" applyFont="1" applyFill="1" applyBorder="1" applyAlignment="1">
      <alignment vertical="center" wrapText="1"/>
    </xf>
    <xf numFmtId="164" fontId="50" fillId="0" borderId="90" xfId="1" applyNumberFormat="1" applyFont="1" applyFill="1" applyBorder="1" applyAlignment="1">
      <alignment horizontal="right" vertical="center" wrapText="1"/>
    </xf>
    <xf numFmtId="164" fontId="50" fillId="0" borderId="29" xfId="1" applyNumberFormat="1" applyFont="1" applyFill="1" applyBorder="1" applyAlignment="1">
      <alignment horizontal="right" vertical="center" wrapText="1"/>
    </xf>
    <xf numFmtId="0" fontId="50" fillId="0" borderId="89" xfId="0" applyFont="1" applyFill="1" applyBorder="1" applyAlignment="1">
      <alignment horizontal="right" vertical="center" wrapText="1"/>
    </xf>
    <xf numFmtId="0" fontId="50" fillId="0" borderId="89" xfId="0" applyFont="1" applyFill="1" applyBorder="1" applyAlignment="1">
      <alignment vertical="center" wrapText="1"/>
    </xf>
    <xf numFmtId="0" fontId="0" fillId="0" borderId="109" xfId="0" applyBorder="1"/>
    <xf numFmtId="0" fontId="0" fillId="0" borderId="1" xfId="0" applyBorder="1"/>
    <xf numFmtId="164" fontId="52" fillId="0" borderId="0" xfId="1" applyNumberFormat="1" applyFont="1"/>
    <xf numFmtId="43" fontId="52" fillId="0" borderId="0" xfId="1" applyFont="1"/>
    <xf numFmtId="164" fontId="3" fillId="2" borderId="1" xfId="1" applyNumberFormat="1" applyFont="1" applyFill="1" applyBorder="1" applyAlignment="1">
      <alignment wrapText="1"/>
    </xf>
    <xf numFmtId="164" fontId="15" fillId="5" borderId="1" xfId="1" applyNumberFormat="1" applyFont="1" applyFill="1" applyBorder="1" applyAlignment="1">
      <alignment wrapText="1"/>
    </xf>
    <xf numFmtId="164" fontId="3" fillId="5" borderId="1" xfId="1" applyNumberFormat="1" applyFont="1" applyFill="1" applyBorder="1" applyAlignment="1">
      <alignment wrapText="1"/>
    </xf>
    <xf numFmtId="164" fontId="15" fillId="0" borderId="1" xfId="1" applyNumberFormat="1" applyFont="1" applyBorder="1" applyAlignment="1">
      <alignment wrapText="1"/>
    </xf>
    <xf numFmtId="164" fontId="52" fillId="5" borderId="0" xfId="1" applyNumberFormat="1" applyFont="1" applyFill="1"/>
    <xf numFmtId="164" fontId="52" fillId="17" borderId="0" xfId="1" applyNumberFormat="1" applyFont="1" applyFill="1"/>
    <xf numFmtId="43" fontId="15" fillId="0" borderId="0" xfId="1" applyFont="1"/>
    <xf numFmtId="164" fontId="15" fillId="5" borderId="0" xfId="1" applyNumberFormat="1" applyFont="1" applyFill="1" applyAlignment="1"/>
    <xf numFmtId="164" fontId="15" fillId="0" borderId="0" xfId="1" applyNumberFormat="1" applyFont="1" applyAlignment="1">
      <alignment wrapText="1"/>
    </xf>
    <xf numFmtId="164" fontId="15" fillId="0" borderId="0" xfId="1" applyNumberFormat="1" applyFont="1" applyAlignment="1"/>
    <xf numFmtId="164" fontId="15" fillId="0" borderId="0" xfId="1" applyNumberFormat="1" applyFont="1" applyFill="1" applyAlignment="1"/>
    <xf numFmtId="164" fontId="15" fillId="12" borderId="0" xfId="1" applyNumberFormat="1" applyFont="1" applyFill="1" applyAlignment="1">
      <alignment wrapText="1"/>
    </xf>
    <xf numFmtId="164" fontId="15" fillId="12" borderId="0" xfId="1" applyNumberFormat="1" applyFont="1" applyFill="1" applyAlignment="1"/>
    <xf numFmtId="164" fontId="3" fillId="12" borderId="0" xfId="1" applyNumberFormat="1" applyFont="1" applyFill="1" applyAlignment="1"/>
    <xf numFmtId="164" fontId="47" fillId="12" borderId="0" xfId="1" applyNumberFormat="1" applyFont="1" applyFill="1"/>
    <xf numFmtId="164" fontId="15" fillId="12" borderId="0" xfId="1" applyNumberFormat="1" applyFont="1" applyFill="1"/>
    <xf numFmtId="164" fontId="3" fillId="12" borderId="0" xfId="1" applyNumberFormat="1" applyFont="1" applyFill="1"/>
    <xf numFmtId="0" fontId="53" fillId="0" borderId="0" xfId="0" applyFont="1"/>
    <xf numFmtId="0" fontId="3" fillId="0" borderId="0" xfId="0" applyFont="1" applyBorder="1" applyAlignment="1">
      <alignment wrapText="1"/>
    </xf>
    <xf numFmtId="3" fontId="15" fillId="0" borderId="0" xfId="0" applyNumberFormat="1" applyFont="1" applyBorder="1"/>
    <xf numFmtId="0" fontId="15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8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164" fontId="49" fillId="0" borderId="1" xfId="1" applyNumberFormat="1" applyFont="1" applyBorder="1"/>
    <xf numFmtId="164" fontId="15" fillId="0" borderId="1" xfId="1" applyNumberFormat="1" applyFont="1" applyBorder="1"/>
    <xf numFmtId="164" fontId="53" fillId="0" borderId="1" xfId="1" applyNumberFormat="1" applyFont="1" applyBorder="1"/>
    <xf numFmtId="0" fontId="15" fillId="0" borderId="1" xfId="0" applyFont="1" applyBorder="1" applyAlignment="1">
      <alignment horizontal="left" wrapText="1"/>
    </xf>
    <xf numFmtId="164" fontId="15" fillId="18" borderId="1" xfId="1" applyNumberFormat="1" applyFont="1" applyFill="1" applyBorder="1"/>
    <xf numFmtId="164" fontId="3" fillId="0" borderId="1" xfId="1" applyNumberFormat="1" applyFont="1" applyBorder="1"/>
    <xf numFmtId="3" fontId="50" fillId="0" borderId="35" xfId="0" applyNumberFormat="1" applyFont="1" applyFill="1" applyBorder="1" applyAlignment="1">
      <alignment horizontal="right" vertical="center" wrapText="1"/>
    </xf>
    <xf numFmtId="0" fontId="34" fillId="0" borderId="111" xfId="0" applyFont="1" applyBorder="1" applyAlignment="1">
      <alignment vertical="center" wrapText="1"/>
    </xf>
    <xf numFmtId="0" fontId="34" fillId="0" borderId="110" xfId="0" applyFont="1" applyBorder="1" applyAlignment="1">
      <alignment vertical="center" wrapText="1"/>
    </xf>
    <xf numFmtId="3" fontId="50" fillId="0" borderId="31" xfId="0" applyNumberFormat="1" applyFont="1" applyBorder="1" applyAlignment="1">
      <alignment horizontal="right" vertical="center" wrapText="1"/>
    </xf>
    <xf numFmtId="1" fontId="4" fillId="0" borderId="1" xfId="1" applyNumberFormat="1" applyFont="1" applyBorder="1" applyAlignment="1">
      <alignment horizontal="left" vertical="top"/>
    </xf>
    <xf numFmtId="1" fontId="4" fillId="0" borderId="0" xfId="1" applyNumberFormat="1" applyFont="1" applyAlignment="1">
      <alignment horizontal="left"/>
    </xf>
    <xf numFmtId="1" fontId="4" fillId="12" borderId="0" xfId="1" applyNumberFormat="1" applyFont="1" applyFill="1" applyAlignment="1">
      <alignment horizontal="left"/>
    </xf>
    <xf numFmtId="0" fontId="32" fillId="0" borderId="0" xfId="0" applyFont="1" applyFill="1" applyBorder="1" applyAlignment="1">
      <alignment vertical="center" wrapText="1"/>
    </xf>
    <xf numFmtId="0" fontId="32" fillId="0" borderId="37" xfId="0" applyFont="1" applyFill="1" applyBorder="1" applyAlignment="1">
      <alignment vertical="center" wrapText="1"/>
    </xf>
    <xf numFmtId="3" fontId="14" fillId="15" borderId="29" xfId="0" applyNumberFormat="1" applyFont="1" applyFill="1" applyBorder="1" applyAlignment="1">
      <alignment horizontal="right" vertical="center" wrapText="1"/>
    </xf>
    <xf numFmtId="3" fontId="14" fillId="15" borderId="86" xfId="0" applyNumberFormat="1" applyFont="1" applyFill="1" applyBorder="1" applyAlignment="1">
      <alignment horizontal="right" vertical="center" wrapText="1"/>
    </xf>
    <xf numFmtId="3" fontId="14" fillId="5" borderId="35" xfId="0" applyNumberFormat="1" applyFont="1" applyFill="1" applyBorder="1" applyAlignment="1">
      <alignment horizontal="right" vertical="center" wrapText="1"/>
    </xf>
    <xf numFmtId="3" fontId="16" fillId="5" borderId="31" xfId="0" applyNumberFormat="1" applyFont="1" applyFill="1" applyBorder="1" applyAlignment="1">
      <alignment horizontal="right" vertical="center" wrapText="1"/>
    </xf>
    <xf numFmtId="0" fontId="16" fillId="5" borderId="35" xfId="0" applyFont="1" applyFill="1" applyBorder="1" applyAlignment="1">
      <alignment horizontal="right" vertical="center" wrapText="1"/>
    </xf>
    <xf numFmtId="3" fontId="16" fillId="5" borderId="0" xfId="0" applyNumberFormat="1" applyFont="1" applyFill="1" applyBorder="1" applyAlignment="1">
      <alignment horizontal="right" vertical="center" wrapText="1"/>
    </xf>
    <xf numFmtId="3" fontId="16" fillId="5" borderId="35" xfId="0" applyNumberFormat="1" applyFont="1" applyFill="1" applyBorder="1" applyAlignment="1">
      <alignment horizontal="right" vertical="center" wrapText="1"/>
    </xf>
    <xf numFmtId="0" fontId="14" fillId="5" borderId="71" xfId="0" applyFont="1" applyFill="1" applyBorder="1" applyAlignment="1">
      <alignment horizontal="right" vertical="center" wrapText="1"/>
    </xf>
    <xf numFmtId="3" fontId="16" fillId="5" borderId="7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6" fillId="5" borderId="0" xfId="0" applyFont="1" applyFill="1" applyBorder="1" applyAlignment="1">
      <alignment horizontal="right" vertical="center" wrapText="1"/>
    </xf>
    <xf numFmtId="3" fontId="32" fillId="0" borderId="36" xfId="0" applyNumberFormat="1" applyFont="1" applyBorder="1" applyAlignment="1">
      <alignment horizontal="right" vertical="center" wrapText="1"/>
    </xf>
    <xf numFmtId="0" fontId="32" fillId="0" borderId="1" xfId="0" applyFont="1" applyBorder="1" applyAlignment="1">
      <alignment horizontal="right" vertical="center" wrapText="1"/>
    </xf>
    <xf numFmtId="3" fontId="3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 wrapText="1"/>
    </xf>
    <xf numFmtId="0" fontId="16" fillId="5" borderId="36" xfId="0" applyFont="1" applyFill="1" applyBorder="1" applyAlignment="1">
      <alignment vertical="center" wrapText="1"/>
    </xf>
    <xf numFmtId="0" fontId="14" fillId="13" borderId="36" xfId="0" applyFont="1" applyFill="1" applyBorder="1" applyAlignment="1">
      <alignment vertical="center" wrapText="1"/>
    </xf>
    <xf numFmtId="0" fontId="16" fillId="5" borderId="90" xfId="0" applyFont="1" applyFill="1" applyBorder="1" applyAlignment="1">
      <alignment vertical="center" wrapText="1"/>
    </xf>
    <xf numFmtId="0" fontId="14" fillId="15" borderId="1" xfId="0" applyFont="1" applyFill="1" applyBorder="1" applyAlignment="1">
      <alignment horizontal="right" vertical="center" wrapText="1"/>
    </xf>
    <xf numFmtId="0" fontId="56" fillId="0" borderId="0" xfId="0" applyFont="1" applyAlignment="1">
      <alignment horizontal="left" vertical="center" indent="2"/>
    </xf>
    <xf numFmtId="0" fontId="11" fillId="5" borderId="0" xfId="0" applyFont="1" applyFill="1" applyAlignment="1">
      <alignment vertical="center"/>
    </xf>
    <xf numFmtId="0" fontId="10" fillId="0" borderId="93" xfId="0" applyFont="1" applyBorder="1" applyAlignment="1">
      <alignment vertical="center"/>
    </xf>
    <xf numFmtId="0" fontId="10" fillId="5" borderId="94" xfId="0" applyFont="1" applyFill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5" borderId="44" xfId="0" applyFont="1" applyFill="1" applyBorder="1" applyAlignment="1">
      <alignment vertical="center"/>
    </xf>
    <xf numFmtId="0" fontId="10" fillId="0" borderId="40" xfId="0" applyFont="1" applyBorder="1" applyAlignment="1">
      <alignment vertical="center" wrapText="1"/>
    </xf>
    <xf numFmtId="0" fontId="11" fillId="0" borderId="44" xfId="0" applyFont="1" applyBorder="1" applyAlignment="1">
      <alignment vertical="center"/>
    </xf>
    <xf numFmtId="0" fontId="11" fillId="5" borderId="44" xfId="0" applyFont="1" applyFill="1" applyBorder="1" applyAlignment="1">
      <alignment vertical="center"/>
    </xf>
    <xf numFmtId="0" fontId="11" fillId="0" borderId="40" xfId="0" applyFont="1" applyBorder="1" applyAlignment="1">
      <alignment vertical="center" wrapText="1"/>
    </xf>
    <xf numFmtId="3" fontId="11" fillId="0" borderId="44" xfId="0" applyNumberFormat="1" applyFont="1" applyBorder="1" applyAlignment="1">
      <alignment vertical="center"/>
    </xf>
    <xf numFmtId="3" fontId="11" fillId="5" borderId="44" xfId="0" applyNumberFormat="1" applyFont="1" applyFill="1" applyBorder="1" applyAlignment="1">
      <alignment vertical="center"/>
    </xf>
    <xf numFmtId="3" fontId="10" fillId="0" borderId="44" xfId="0" applyNumberFormat="1" applyFont="1" applyBorder="1" applyAlignment="1">
      <alignment vertical="center"/>
    </xf>
    <xf numFmtId="3" fontId="10" fillId="5" borderId="44" xfId="0" applyNumberFormat="1" applyFont="1" applyFill="1" applyBorder="1" applyAlignment="1">
      <alignment vertical="center"/>
    </xf>
    <xf numFmtId="0" fontId="10" fillId="0" borderId="45" xfId="0" applyFont="1" applyBorder="1" applyAlignment="1">
      <alignment vertical="center" wrapText="1"/>
    </xf>
    <xf numFmtId="164" fontId="11" fillId="5" borderId="44" xfId="1" applyNumberFormat="1" applyFont="1" applyFill="1" applyBorder="1" applyAlignment="1">
      <alignment vertical="center"/>
    </xf>
    <xf numFmtId="164" fontId="11" fillId="0" borderId="46" xfId="1" applyNumberFormat="1" applyFont="1" applyBorder="1" applyAlignment="1">
      <alignment vertical="center"/>
    </xf>
    <xf numFmtId="164" fontId="11" fillId="0" borderId="30" xfId="1" applyNumberFormat="1" applyFont="1" applyBorder="1" applyAlignment="1">
      <alignment vertical="center"/>
    </xf>
    <xf numFmtId="0" fontId="10" fillId="5" borderId="81" xfId="0" applyFont="1" applyFill="1" applyBorder="1" applyAlignment="1">
      <alignment vertical="center"/>
    </xf>
    <xf numFmtId="3" fontId="11" fillId="0" borderId="61" xfId="0" applyNumberFormat="1" applyFont="1" applyBorder="1" applyAlignment="1">
      <alignment vertical="center"/>
    </xf>
    <xf numFmtId="164" fontId="11" fillId="0" borderId="44" xfId="1" applyNumberFormat="1" applyFont="1" applyBorder="1" applyAlignment="1">
      <alignment vertical="center"/>
    </xf>
    <xf numFmtId="0" fontId="10" fillId="0" borderId="93" xfId="0" applyFont="1" applyBorder="1" applyAlignment="1">
      <alignment vertical="center" wrapText="1"/>
    </xf>
    <xf numFmtId="0" fontId="10" fillId="5" borderId="94" xfId="0" applyFont="1" applyFill="1" applyBorder="1" applyAlignment="1">
      <alignment vertical="center" wrapText="1"/>
    </xf>
    <xf numFmtId="0" fontId="10" fillId="15" borderId="40" xfId="0" applyFont="1" applyFill="1" applyBorder="1" applyAlignment="1">
      <alignment vertical="center" wrapText="1"/>
    </xf>
    <xf numFmtId="3" fontId="11" fillId="0" borderId="44" xfId="0" applyNumberFormat="1" applyFont="1" applyBorder="1" applyAlignment="1">
      <alignment vertical="center" wrapText="1"/>
    </xf>
    <xf numFmtId="3" fontId="11" fillId="5" borderId="44" xfId="0" applyNumberFormat="1" applyFont="1" applyFill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11" fillId="5" borderId="44" xfId="0" applyFont="1" applyFill="1" applyBorder="1" applyAlignment="1">
      <alignment vertical="center" wrapText="1"/>
    </xf>
    <xf numFmtId="164" fontId="11" fillId="0" borderId="44" xfId="1" applyNumberFormat="1" applyFont="1" applyBorder="1" applyAlignment="1">
      <alignment vertical="center" wrapText="1"/>
    </xf>
    <xf numFmtId="3" fontId="10" fillId="0" borderId="44" xfId="0" applyNumberFormat="1" applyFont="1" applyBorder="1" applyAlignment="1">
      <alignment vertical="center" wrapText="1"/>
    </xf>
    <xf numFmtId="3" fontId="10" fillId="5" borderId="44" xfId="0" applyNumberFormat="1" applyFont="1" applyFill="1" applyBorder="1" applyAlignment="1">
      <alignment vertical="center" wrapText="1"/>
    </xf>
    <xf numFmtId="0" fontId="10" fillId="0" borderId="49" xfId="0" applyFont="1" applyBorder="1" applyAlignment="1">
      <alignment vertical="center"/>
    </xf>
    <xf numFmtId="0" fontId="10" fillId="5" borderId="43" xfId="0" applyFont="1" applyFill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1" fillId="0" borderId="60" xfId="0" applyFont="1" applyBorder="1" applyAlignment="1">
      <alignment vertical="center" wrapText="1"/>
    </xf>
    <xf numFmtId="3" fontId="11" fillId="0" borderId="51" xfId="0" applyNumberFormat="1" applyFont="1" applyBorder="1" applyAlignment="1">
      <alignment vertical="center"/>
    </xf>
    <xf numFmtId="3" fontId="11" fillId="5" borderId="51" xfId="0" applyNumberFormat="1" applyFont="1" applyFill="1" applyBorder="1" applyAlignment="1">
      <alignment vertical="center"/>
    </xf>
    <xf numFmtId="3" fontId="10" fillId="15" borderId="44" xfId="0" applyNumberFormat="1" applyFont="1" applyFill="1" applyBorder="1" applyAlignment="1">
      <alignment vertical="center"/>
    </xf>
    <xf numFmtId="0" fontId="11" fillId="15" borderId="40" xfId="0" applyFont="1" applyFill="1" applyBorder="1" applyAlignment="1">
      <alignment vertical="center" wrapText="1"/>
    </xf>
    <xf numFmtId="3" fontId="11" fillId="15" borderId="44" xfId="0" applyNumberFormat="1" applyFont="1" applyFill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5" borderId="51" xfId="0" applyFont="1" applyFill="1" applyBorder="1" applyAlignment="1">
      <alignment vertical="center"/>
    </xf>
    <xf numFmtId="0" fontId="10" fillId="5" borderId="81" xfId="0" applyFont="1" applyFill="1" applyBorder="1" applyAlignment="1">
      <alignment vertical="center" wrapText="1"/>
    </xf>
    <xf numFmtId="0" fontId="11" fillId="15" borderId="44" xfId="0" applyFont="1" applyFill="1" applyBorder="1" applyAlignment="1">
      <alignment vertical="center"/>
    </xf>
    <xf numFmtId="164" fontId="11" fillId="15" borderId="44" xfId="1" applyNumberFormat="1" applyFont="1" applyFill="1" applyBorder="1" applyAlignment="1">
      <alignment vertical="center"/>
    </xf>
    <xf numFmtId="3" fontId="11" fillId="0" borderId="48" xfId="0" applyNumberFormat="1" applyFont="1" applyBorder="1" applyAlignment="1">
      <alignment vertical="center"/>
    </xf>
    <xf numFmtId="3" fontId="11" fillId="5" borderId="48" xfId="0" applyNumberFormat="1" applyFont="1" applyFill="1" applyBorder="1" applyAlignment="1">
      <alignment vertical="center"/>
    </xf>
    <xf numFmtId="164" fontId="11" fillId="15" borderId="48" xfId="1" applyNumberFormat="1" applyFont="1" applyFill="1" applyBorder="1" applyAlignment="1">
      <alignment vertical="center"/>
    </xf>
    <xf numFmtId="0" fontId="11" fillId="0" borderId="89" xfId="0" applyFont="1" applyBorder="1" applyAlignment="1">
      <alignment vertical="center"/>
    </xf>
    <xf numFmtId="0" fontId="11" fillId="5" borderId="90" xfId="0" applyFont="1" applyFill="1" applyBorder="1" applyAlignment="1">
      <alignment vertical="center"/>
    </xf>
    <xf numFmtId="0" fontId="11" fillId="0" borderId="90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3" fontId="10" fillId="2" borderId="44" xfId="0" applyNumberFormat="1" applyFont="1" applyFill="1" applyBorder="1" applyAlignment="1">
      <alignment vertical="center"/>
    </xf>
    <xf numFmtId="0" fontId="10" fillId="0" borderId="50" xfId="0" applyFont="1" applyBorder="1" applyAlignment="1">
      <alignment vertical="center" wrapText="1"/>
    </xf>
    <xf numFmtId="0" fontId="11" fillId="0" borderId="47" xfId="0" applyFont="1" applyBorder="1" applyAlignment="1">
      <alignment vertical="center" wrapText="1"/>
    </xf>
    <xf numFmtId="0" fontId="11" fillId="0" borderId="48" xfId="0" applyFont="1" applyBorder="1" applyAlignment="1">
      <alignment vertical="center"/>
    </xf>
    <xf numFmtId="164" fontId="11" fillId="0" borderId="48" xfId="1" applyNumberFormat="1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5" borderId="43" xfId="0" applyFont="1" applyFill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15" borderId="60" xfId="0" applyFont="1" applyFill="1" applyBorder="1" applyAlignment="1">
      <alignment vertical="center" wrapText="1"/>
    </xf>
    <xf numFmtId="0" fontId="11" fillId="15" borderId="51" xfId="0" applyFont="1" applyFill="1" applyBorder="1" applyAlignment="1">
      <alignment vertical="center"/>
    </xf>
    <xf numFmtId="164" fontId="10" fillId="5" borderId="44" xfId="1" applyNumberFormat="1" applyFont="1" applyFill="1" applyBorder="1" applyAlignment="1">
      <alignment vertical="center"/>
    </xf>
    <xf numFmtId="164" fontId="10" fillId="0" borderId="44" xfId="1" applyNumberFormat="1" applyFont="1" applyBorder="1" applyAlignment="1">
      <alignment vertical="center"/>
    </xf>
    <xf numFmtId="0" fontId="52" fillId="0" borderId="0" xfId="0" applyFont="1" applyBorder="1"/>
    <xf numFmtId="164" fontId="60" fillId="5" borderId="1" xfId="1" applyNumberFormat="1" applyFont="1" applyFill="1" applyBorder="1" applyAlignment="1">
      <alignment horizontal="center"/>
    </xf>
    <xf numFmtId="164" fontId="47" fillId="0" borderId="1" xfId="1" applyNumberFormat="1" applyFont="1" applyBorder="1"/>
    <xf numFmtId="164" fontId="0" fillId="6" borderId="1" xfId="1" applyNumberFormat="1" applyFont="1" applyFill="1" applyBorder="1"/>
    <xf numFmtId="0" fontId="0" fillId="0" borderId="0" xfId="0"/>
    <xf numFmtId="0" fontId="3" fillId="5" borderId="2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left" wrapText="1"/>
    </xf>
    <xf numFmtId="0" fontId="3" fillId="5" borderId="17" xfId="0" applyFont="1" applyFill="1" applyBorder="1" applyAlignment="1">
      <alignment horizontal="left" wrapText="1"/>
    </xf>
    <xf numFmtId="0" fontId="9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164" fontId="52" fillId="0" borderId="1" xfId="1" applyNumberFormat="1" applyFont="1" applyFill="1" applyBorder="1"/>
    <xf numFmtId="0" fontId="9" fillId="0" borderId="1" xfId="0" applyFont="1" applyFill="1" applyBorder="1"/>
    <xf numFmtId="0" fontId="0" fillId="6" borderId="1" xfId="0" applyFill="1" applyBorder="1"/>
    <xf numFmtId="0" fontId="0" fillId="6" borderId="0" xfId="0" applyFill="1"/>
    <xf numFmtId="0" fontId="9" fillId="6" borderId="1" xfId="0" applyFont="1" applyFill="1" applyBorder="1"/>
    <xf numFmtId="164" fontId="9" fillId="6" borderId="1" xfId="1" applyNumberFormat="1" applyFont="1" applyFill="1" applyBorder="1"/>
    <xf numFmtId="0" fontId="9" fillId="6" borderId="0" xfId="0" applyFont="1" applyFill="1"/>
    <xf numFmtId="0" fontId="0" fillId="6" borderId="1" xfId="0" applyFill="1" applyBorder="1" applyAlignment="1">
      <alignment wrapText="1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164" fontId="61" fillId="0" borderId="1" xfId="1" applyNumberFormat="1" applyFont="1" applyBorder="1"/>
    <xf numFmtId="164" fontId="61" fillId="6" borderId="1" xfId="1" applyNumberFormat="1" applyFont="1" applyFill="1" applyBorder="1"/>
    <xf numFmtId="164" fontId="21" fillId="6" borderId="1" xfId="1" applyNumberFormat="1" applyFont="1" applyFill="1" applyBorder="1"/>
    <xf numFmtId="164" fontId="0" fillId="18" borderId="1" xfId="1" applyNumberFormat="1" applyFont="1" applyFill="1" applyBorder="1"/>
    <xf numFmtId="164" fontId="9" fillId="18" borderId="1" xfId="1" applyNumberFormat="1" applyFont="1" applyFill="1" applyBorder="1"/>
    <xf numFmtId="164" fontId="0" fillId="18" borderId="0" xfId="1" applyNumberFormat="1" applyFont="1" applyFill="1"/>
    <xf numFmtId="164" fontId="0" fillId="19" borderId="1" xfId="1" applyNumberFormat="1" applyFont="1" applyFill="1" applyBorder="1"/>
    <xf numFmtId="164" fontId="0" fillId="19" borderId="0" xfId="1" applyNumberFormat="1" applyFont="1" applyFill="1"/>
    <xf numFmtId="164" fontId="0" fillId="20" borderId="1" xfId="1" applyNumberFormat="1" applyFont="1" applyFill="1" applyBorder="1"/>
    <xf numFmtId="164" fontId="9" fillId="20" borderId="1" xfId="1" applyNumberFormat="1" applyFont="1" applyFill="1" applyBorder="1"/>
    <xf numFmtId="164" fontId="9" fillId="19" borderId="1" xfId="1" applyNumberFormat="1" applyFont="1" applyFill="1" applyBorder="1"/>
    <xf numFmtId="164" fontId="0" fillId="19" borderId="10" xfId="1" applyNumberFormat="1" applyFont="1" applyFill="1" applyBorder="1"/>
    <xf numFmtId="164" fontId="45" fillId="8" borderId="0" xfId="1" applyNumberFormat="1" applyFont="1" applyFill="1"/>
    <xf numFmtId="164" fontId="0" fillId="8" borderId="0" xfId="1" applyNumberFormat="1" applyFont="1" applyFill="1"/>
    <xf numFmtId="164" fontId="62" fillId="0" borderId="0" xfId="1" applyNumberFormat="1" applyFont="1"/>
    <xf numFmtId="0" fontId="52" fillId="0" borderId="0" xfId="0" applyFont="1"/>
    <xf numFmtId="0" fontId="52" fillId="5" borderId="0" xfId="0" applyFont="1" applyFill="1" applyBorder="1"/>
    <xf numFmtId="164" fontId="4" fillId="2" borderId="0" xfId="1" applyNumberFormat="1" applyFont="1" applyFill="1"/>
    <xf numFmtId="164" fontId="4" fillId="3" borderId="0" xfId="1" applyNumberFormat="1" applyFont="1" applyFill="1"/>
    <xf numFmtId="0" fontId="4" fillId="5" borderId="11" xfId="0" applyFont="1" applyFill="1" applyBorder="1"/>
    <xf numFmtId="164" fontId="4" fillId="5" borderId="11" xfId="0" applyNumberFormat="1" applyFont="1" applyFill="1" applyBorder="1"/>
    <xf numFmtId="0" fontId="4" fillId="2" borderId="11" xfId="0" applyFont="1" applyFill="1" applyBorder="1"/>
    <xf numFmtId="0" fontId="4" fillId="8" borderId="11" xfId="0" applyFont="1" applyFill="1" applyBorder="1"/>
    <xf numFmtId="164" fontId="4" fillId="5" borderId="1" xfId="1" applyNumberFormat="1" applyFont="1" applyFill="1" applyBorder="1" applyAlignment="1"/>
    <xf numFmtId="164" fontId="4" fillId="3" borderId="0" xfId="0" applyNumberFormat="1" applyFont="1" applyFill="1"/>
    <xf numFmtId="0" fontId="11" fillId="5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/>
    </xf>
    <xf numFmtId="0" fontId="2" fillId="5" borderId="11" xfId="0" applyFont="1" applyFill="1" applyBorder="1"/>
    <xf numFmtId="49" fontId="15" fillId="0" borderId="1" xfId="1" applyNumberFormat="1" applyFont="1" applyBorder="1" applyAlignment="1">
      <alignment horizontal="left" vertical="top"/>
    </xf>
    <xf numFmtId="164" fontId="15" fillId="0" borderId="1" xfId="1" applyNumberFormat="1" applyFont="1" applyBorder="1" applyAlignment="1">
      <alignment vertical="top" wrapText="1"/>
    </xf>
    <xf numFmtId="0" fontId="15" fillId="0" borderId="1" xfId="0" applyFont="1" applyFill="1" applyBorder="1" applyAlignment="1">
      <alignment vertical="center" wrapText="1"/>
    </xf>
    <xf numFmtId="164" fontId="15" fillId="0" borderId="1" xfId="1" applyNumberFormat="1" applyFont="1" applyBorder="1" applyAlignment="1">
      <alignment vertical="top"/>
    </xf>
    <xf numFmtId="164" fontId="15" fillId="0" borderId="1" xfId="1" applyNumberFormat="1" applyFont="1" applyFill="1" applyBorder="1" applyAlignment="1">
      <alignment vertical="center" wrapText="1"/>
    </xf>
    <xf numFmtId="1" fontId="15" fillId="0" borderId="1" xfId="1" applyNumberFormat="1" applyFont="1" applyBorder="1" applyAlignment="1">
      <alignment horizontal="left" wrapText="1"/>
    </xf>
    <xf numFmtId="1" fontId="15" fillId="0" borderId="1" xfId="1" applyNumberFormat="1" applyFont="1" applyBorder="1" applyAlignment="1">
      <alignment horizontal="left"/>
    </xf>
    <xf numFmtId="165" fontId="15" fillId="0" borderId="1" xfId="1" applyNumberFormat="1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/>
    </xf>
    <xf numFmtId="1" fontId="15" fillId="0" borderId="0" xfId="1" applyNumberFormat="1" applyFont="1" applyAlignment="1">
      <alignment horizontal="left"/>
    </xf>
    <xf numFmtId="1" fontId="15" fillId="12" borderId="0" xfId="1" applyNumberFormat="1" applyFont="1" applyFill="1" applyAlignment="1">
      <alignment horizontal="left"/>
    </xf>
    <xf numFmtId="1" fontId="52" fillId="0" borderId="0" xfId="1" applyNumberFormat="1" applyFont="1" applyAlignment="1">
      <alignment horizontal="left"/>
    </xf>
    <xf numFmtId="164" fontId="4" fillId="8" borderId="1" xfId="1" applyNumberFormat="1" applyFont="1" applyFill="1" applyBorder="1" applyAlignment="1">
      <alignment vertical="top" wrapText="1"/>
    </xf>
    <xf numFmtId="49" fontId="4" fillId="5" borderId="1" xfId="1" applyNumberFormat="1" applyFont="1" applyFill="1" applyBorder="1" applyAlignment="1">
      <alignment horizontal="left" vertical="top"/>
    </xf>
    <xf numFmtId="0" fontId="4" fillId="12" borderId="0" xfId="0" applyFont="1" applyFill="1" applyBorder="1"/>
    <xf numFmtId="43" fontId="4" fillId="12" borderId="0" xfId="1" applyFont="1" applyFill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164" fontId="4" fillId="0" borderId="0" xfId="1" applyNumberFormat="1" applyFont="1" applyAlignment="1">
      <alignment horizontal="left" vertical="center"/>
    </xf>
    <xf numFmtId="164" fontId="11" fillId="0" borderId="0" xfId="1" applyNumberFormat="1" applyFont="1" applyAlignment="1">
      <alignment horizontal="left" vertical="center"/>
    </xf>
    <xf numFmtId="0" fontId="4" fillId="0" borderId="0" xfId="0" applyFont="1" applyAlignment="1">
      <alignment horizontal="left"/>
    </xf>
    <xf numFmtId="164" fontId="4" fillId="12" borderId="0" xfId="1" applyNumberFormat="1" applyFont="1" applyFill="1" applyAlignment="1">
      <alignment horizontal="left"/>
    </xf>
    <xf numFmtId="164" fontId="2" fillId="3" borderId="1" xfId="1" applyNumberFormat="1" applyFont="1" applyFill="1" applyBorder="1"/>
    <xf numFmtId="164" fontId="4" fillId="3" borderId="1" xfId="1" applyNumberFormat="1" applyFont="1" applyFill="1" applyBorder="1"/>
    <xf numFmtId="164" fontId="4" fillId="5" borderId="9" xfId="1" applyNumberFormat="1" applyFont="1" applyFill="1" applyBorder="1"/>
    <xf numFmtId="164" fontId="3" fillId="3" borderId="1" xfId="1" applyNumberFormat="1" applyFont="1" applyFill="1" applyBorder="1" applyAlignment="1">
      <alignment vertical="top" wrapText="1"/>
    </xf>
    <xf numFmtId="164" fontId="3" fillId="3" borderId="1" xfId="1" applyNumberFormat="1" applyFont="1" applyFill="1" applyBorder="1" applyAlignment="1">
      <alignment vertical="top"/>
    </xf>
    <xf numFmtId="164" fontId="3" fillId="5" borderId="1" xfId="1" applyNumberFormat="1" applyFont="1" applyFill="1" applyBorder="1"/>
    <xf numFmtId="164" fontId="3" fillId="3" borderId="1" xfId="1" applyNumberFormat="1" applyFont="1" applyFill="1" applyBorder="1"/>
    <xf numFmtId="164" fontId="4" fillId="12" borderId="12" xfId="1" applyNumberFormat="1" applyFont="1" applyFill="1" applyBorder="1"/>
    <xf numFmtId="164" fontId="4" fillId="12" borderId="1" xfId="1" applyNumberFormat="1" applyFont="1" applyFill="1" applyBorder="1"/>
    <xf numFmtId="164" fontId="46" fillId="5" borderId="1" xfId="1" applyNumberFormat="1" applyFont="1" applyFill="1" applyBorder="1"/>
    <xf numFmtId="1" fontId="2" fillId="5" borderId="1" xfId="1" applyNumberFormat="1" applyFont="1" applyFill="1" applyBorder="1" applyAlignment="1">
      <alignment horizontal="left" vertical="top"/>
    </xf>
    <xf numFmtId="1" fontId="4" fillId="5" borderId="1" xfId="1" applyNumberFormat="1" applyFont="1" applyFill="1" applyBorder="1" applyAlignment="1">
      <alignment horizontal="left" vertical="top"/>
    </xf>
    <xf numFmtId="164" fontId="4" fillId="12" borderId="0" xfId="0" applyNumberFormat="1" applyFont="1" applyFill="1" applyBorder="1"/>
    <xf numFmtId="0" fontId="4" fillId="12" borderId="12" xfId="0" applyFont="1" applyFill="1" applyBorder="1"/>
    <xf numFmtId="0" fontId="4" fillId="12" borderId="1" xfId="0" applyFont="1" applyFill="1" applyBorder="1"/>
    <xf numFmtId="164" fontId="2" fillId="8" borderId="1" xfId="1" applyNumberFormat="1" applyFont="1" applyFill="1" applyBorder="1" applyAlignment="1">
      <alignment vertical="top" wrapText="1"/>
    </xf>
    <xf numFmtId="164" fontId="5" fillId="8" borderId="1" xfId="1" applyNumberFormat="1" applyFont="1" applyFill="1" applyBorder="1" applyAlignment="1">
      <alignment vertical="top"/>
    </xf>
    <xf numFmtId="1" fontId="4" fillId="7" borderId="1" xfId="1" applyNumberFormat="1" applyFont="1" applyFill="1" applyBorder="1" applyAlignment="1">
      <alignment horizontal="left" vertical="top"/>
    </xf>
    <xf numFmtId="1" fontId="4" fillId="0" borderId="1" xfId="1" applyNumberFormat="1" applyFont="1" applyBorder="1" applyAlignment="1">
      <alignment horizontal="left" vertical="top" wrapText="1"/>
    </xf>
    <xf numFmtId="3" fontId="4" fillId="12" borderId="0" xfId="0" applyNumberFormat="1" applyFont="1" applyFill="1" applyBorder="1"/>
    <xf numFmtId="0" fontId="0" fillId="0" borderId="0" xfId="0"/>
    <xf numFmtId="1" fontId="4" fillId="5" borderId="1" xfId="1" applyNumberFormat="1" applyFont="1" applyFill="1" applyBorder="1" applyAlignment="1">
      <alignment horizontal="left"/>
    </xf>
    <xf numFmtId="164" fontId="3" fillId="8" borderId="1" xfId="1" applyNumberFormat="1" applyFont="1" applyFill="1" applyBorder="1" applyAlignment="1">
      <alignment vertical="top"/>
    </xf>
    <xf numFmtId="1" fontId="3" fillId="8" borderId="1" xfId="1" applyNumberFormat="1" applyFont="1" applyFill="1" applyBorder="1" applyAlignment="1">
      <alignment horizontal="left" vertical="top"/>
    </xf>
    <xf numFmtId="164" fontId="3" fillId="8" borderId="1" xfId="1" applyNumberFormat="1" applyFont="1" applyFill="1" applyBorder="1" applyAlignment="1">
      <alignment vertical="top" wrapText="1"/>
    </xf>
    <xf numFmtId="1" fontId="4" fillId="8" borderId="1" xfId="1" applyNumberFormat="1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7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5" fillId="8" borderId="1" xfId="0" applyFont="1" applyFill="1" applyBorder="1" applyAlignment="1">
      <alignment horizontal="left" vertical="top"/>
    </xf>
    <xf numFmtId="0" fontId="5" fillId="8" borderId="1" xfId="0" applyFont="1" applyFill="1" applyBorder="1" applyAlignment="1">
      <alignment vertical="top" wrapText="1"/>
    </xf>
    <xf numFmtId="164" fontId="4" fillId="0" borderId="1" xfId="1" applyNumberFormat="1" applyFont="1" applyBorder="1" applyAlignment="1">
      <alignment horizontal="right" vertical="top" wrapText="1"/>
    </xf>
    <xf numFmtId="164" fontId="4" fillId="2" borderId="1" xfId="1" applyNumberFormat="1" applyFont="1" applyFill="1" applyBorder="1" applyAlignment="1">
      <alignment horizontal="right" vertical="top" wrapText="1"/>
    </xf>
    <xf numFmtId="1" fontId="1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/>
    </xf>
    <xf numFmtId="1" fontId="45" fillId="0" borderId="0" xfId="1" applyNumberFormat="1" applyFont="1" applyAlignment="1">
      <alignment horizontal="left"/>
    </xf>
    <xf numFmtId="1" fontId="45" fillId="12" borderId="0" xfId="1" applyNumberFormat="1" applyFont="1" applyFill="1" applyAlignment="1">
      <alignment horizontal="left"/>
    </xf>
    <xf numFmtId="0" fontId="4" fillId="5" borderId="0" xfId="0" applyFont="1" applyFill="1" applyAlignment="1">
      <alignment horizontal="left"/>
    </xf>
    <xf numFmtId="164" fontId="66" fillId="0" borderId="0" xfId="1" applyNumberFormat="1" applyFont="1"/>
    <xf numFmtId="43" fontId="66" fillId="0" borderId="0" xfId="1" applyFont="1"/>
    <xf numFmtId="164" fontId="67" fillId="0" borderId="0" xfId="1" applyNumberFormat="1" applyFont="1"/>
    <xf numFmtId="0" fontId="67" fillId="0" borderId="0" xfId="0" applyFont="1"/>
    <xf numFmtId="164" fontId="67" fillId="0" borderId="0" xfId="1" applyNumberFormat="1" applyFont="1" applyAlignment="1">
      <alignment vertical="center"/>
    </xf>
    <xf numFmtId="164" fontId="69" fillId="0" borderId="0" xfId="1" applyNumberFormat="1" applyFont="1"/>
    <xf numFmtId="164" fontId="65" fillId="0" borderId="1" xfId="1" applyNumberFormat="1" applyFont="1" applyBorder="1"/>
    <xf numFmtId="164" fontId="65" fillId="0" borderId="1" xfId="0" applyNumberFormat="1" applyFont="1" applyBorder="1"/>
    <xf numFmtId="0" fontId="65" fillId="0" borderId="1" xfId="0" applyFont="1" applyBorder="1"/>
    <xf numFmtId="164" fontId="65" fillId="5" borderId="1" xfId="1" applyNumberFormat="1" applyFont="1" applyFill="1" applyBorder="1"/>
    <xf numFmtId="164" fontId="65" fillId="0" borderId="0" xfId="1" applyNumberFormat="1" applyFont="1"/>
    <xf numFmtId="164" fontId="70" fillId="0" borderId="0" xfId="1" applyNumberFormat="1" applyFont="1"/>
    <xf numFmtId="0" fontId="65" fillId="0" borderId="0" xfId="0" applyFont="1"/>
    <xf numFmtId="0" fontId="64" fillId="5" borderId="0" xfId="0" applyFont="1" applyFill="1"/>
    <xf numFmtId="164" fontId="64" fillId="5" borderId="1" xfId="1" applyNumberFormat="1" applyFont="1" applyFill="1" applyBorder="1"/>
    <xf numFmtId="0" fontId="64" fillId="5" borderId="1" xfId="0" applyFont="1" applyFill="1" applyBorder="1"/>
    <xf numFmtId="0" fontId="68" fillId="5" borderId="0" xfId="0" applyFont="1" applyFill="1"/>
    <xf numFmtId="164" fontId="68" fillId="5" borderId="0" xfId="1" applyNumberFormat="1" applyFont="1" applyFill="1"/>
    <xf numFmtId="0" fontId="68" fillId="0" borderId="0" xfId="0" applyFont="1"/>
    <xf numFmtId="164" fontId="11" fillId="5" borderId="0" xfId="0" applyNumberFormat="1" applyFont="1" applyFill="1"/>
    <xf numFmtId="164" fontId="11" fillId="5" borderId="0" xfId="1" applyNumberFormat="1" applyFont="1" applyFill="1"/>
    <xf numFmtId="0" fontId="11" fillId="5" borderId="0" xfId="0" applyFont="1" applyFill="1"/>
    <xf numFmtId="0" fontId="11" fillId="0" borderId="0" xfId="0" applyFont="1"/>
    <xf numFmtId="0" fontId="11" fillId="8" borderId="0" xfId="0" applyFont="1" applyFill="1"/>
    <xf numFmtId="0" fontId="11" fillId="5" borderId="0" xfId="0" applyFont="1" applyFill="1" applyBorder="1"/>
    <xf numFmtId="0" fontId="11" fillId="9" borderId="0" xfId="0" applyFont="1" applyFill="1"/>
    <xf numFmtId="164" fontId="11" fillId="5" borderId="0" xfId="1" applyNumberFormat="1" applyFont="1" applyFill="1" applyBorder="1"/>
    <xf numFmtId="164" fontId="11" fillId="0" borderId="0" xfId="0" applyNumberFormat="1" applyFont="1"/>
    <xf numFmtId="164" fontId="11" fillId="0" borderId="0" xfId="1" applyNumberFormat="1" applyFont="1"/>
    <xf numFmtId="1" fontId="3" fillId="2" borderId="1" xfId="1" applyNumberFormat="1" applyFont="1" applyFill="1" applyBorder="1" applyAlignment="1">
      <alignment horizontal="left" vertical="top"/>
    </xf>
    <xf numFmtId="164" fontId="3" fillId="2" borderId="1" xfId="1" applyNumberFormat="1" applyFont="1" applyFill="1" applyBorder="1" applyAlignment="1">
      <alignment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1" fontId="3" fillId="5" borderId="1" xfId="1" applyNumberFormat="1" applyFont="1" applyFill="1" applyBorder="1" applyAlignment="1">
      <alignment horizontal="left" vertical="top"/>
    </xf>
    <xf numFmtId="164" fontId="3" fillId="5" borderId="1" xfId="1" applyNumberFormat="1" applyFont="1" applyFill="1" applyBorder="1" applyAlignment="1">
      <alignment vertical="top" wrapText="1"/>
    </xf>
    <xf numFmtId="164" fontId="3" fillId="5" borderId="1" xfId="1" applyNumberFormat="1" applyFont="1" applyFill="1" applyBorder="1" applyAlignment="1">
      <alignment vertical="top"/>
    </xf>
    <xf numFmtId="164" fontId="15" fillId="2" borderId="1" xfId="1" applyNumberFormat="1" applyFont="1" applyFill="1" applyBorder="1" applyAlignment="1">
      <alignment vertical="center" wrapText="1"/>
    </xf>
    <xf numFmtId="164" fontId="15" fillId="2" borderId="1" xfId="1" applyNumberFormat="1" applyFont="1" applyFill="1" applyBorder="1" applyAlignment="1">
      <alignment vertical="top" wrapText="1"/>
    </xf>
    <xf numFmtId="164" fontId="15" fillId="8" borderId="1" xfId="1" applyNumberFormat="1" applyFont="1" applyFill="1" applyBorder="1"/>
    <xf numFmtId="1" fontId="15" fillId="5" borderId="1" xfId="1" applyNumberFormat="1" applyFont="1" applyFill="1" applyBorder="1" applyAlignment="1">
      <alignment horizontal="left" vertical="top"/>
    </xf>
    <xf numFmtId="164" fontId="15" fillId="5" borderId="1" xfId="0" applyNumberFormat="1" applyFont="1" applyFill="1" applyBorder="1" applyAlignment="1">
      <alignment vertical="top" wrapText="1"/>
    </xf>
    <xf numFmtId="164" fontId="15" fillId="2" borderId="1" xfId="0" applyNumberFormat="1" applyFont="1" applyFill="1" applyBorder="1" applyAlignment="1">
      <alignment vertical="top" wrapText="1"/>
    </xf>
    <xf numFmtId="164" fontId="15" fillId="5" borderId="1" xfId="0" applyNumberFormat="1" applyFont="1" applyFill="1" applyBorder="1" applyAlignment="1">
      <alignment vertical="top"/>
    </xf>
    <xf numFmtId="164" fontId="15" fillId="8" borderId="1" xfId="0" applyNumberFormat="1" applyFont="1" applyFill="1" applyBorder="1"/>
    <xf numFmtId="1" fontId="15" fillId="7" borderId="1" xfId="1" applyNumberFormat="1" applyFont="1" applyFill="1" applyBorder="1" applyAlignment="1">
      <alignment horizontal="left" vertical="top"/>
    </xf>
    <xf numFmtId="164" fontId="3" fillId="7" borderId="1" xfId="1" applyNumberFormat="1" applyFont="1" applyFill="1" applyBorder="1" applyAlignment="1">
      <alignment vertical="top" wrapText="1"/>
    </xf>
    <xf numFmtId="164" fontId="3" fillId="7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164" fontId="3" fillId="8" borderId="1" xfId="0" applyNumberFormat="1" applyFont="1" applyFill="1" applyBorder="1" applyAlignment="1">
      <alignment vertical="top" wrapText="1"/>
    </xf>
    <xf numFmtId="1" fontId="15" fillId="0" borderId="1" xfId="1" applyNumberFormat="1" applyFont="1" applyBorder="1" applyAlignment="1">
      <alignment horizontal="left" vertical="top"/>
    </xf>
    <xf numFmtId="164" fontId="15" fillId="13" borderId="1" xfId="0" applyNumberFormat="1" applyFont="1" applyFill="1" applyBorder="1" applyAlignment="1">
      <alignment vertical="top" wrapText="1"/>
    </xf>
    <xf numFmtId="1" fontId="15" fillId="0" borderId="1" xfId="1" applyNumberFormat="1" applyFont="1" applyBorder="1" applyAlignment="1">
      <alignment horizontal="left" vertical="top" wrapText="1"/>
    </xf>
    <xf numFmtId="164" fontId="15" fillId="13" borderId="1" xfId="1" applyNumberFormat="1" applyFont="1" applyFill="1" applyBorder="1" applyAlignment="1">
      <alignment vertical="top" wrapText="1"/>
    </xf>
    <xf numFmtId="164" fontId="15" fillId="21" borderId="1" xfId="1" applyNumberFormat="1" applyFont="1" applyFill="1" applyBorder="1" applyAlignment="1">
      <alignment vertical="top" wrapText="1"/>
    </xf>
    <xf numFmtId="164" fontId="15" fillId="5" borderId="1" xfId="0" applyNumberFormat="1" applyFont="1" applyFill="1" applyBorder="1" applyAlignment="1">
      <alignment horizontal="right" vertical="top" wrapText="1"/>
    </xf>
    <xf numFmtId="1" fontId="15" fillId="5" borderId="1" xfId="1" applyNumberFormat="1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5" borderId="1" xfId="0" applyFont="1" applyFill="1" applyBorder="1" applyAlignment="1">
      <alignment vertical="top" wrapText="1"/>
    </xf>
    <xf numFmtId="164" fontId="3" fillId="7" borderId="1" xfId="1" applyNumberFormat="1" applyFont="1" applyFill="1" applyBorder="1" applyAlignment="1">
      <alignment vertical="top"/>
    </xf>
    <xf numFmtId="164" fontId="3" fillId="0" borderId="1" xfId="1" applyNumberFormat="1" applyFont="1" applyBorder="1" applyAlignment="1">
      <alignment vertical="top" wrapText="1"/>
    </xf>
    <xf numFmtId="164" fontId="3" fillId="5" borderId="1" xfId="0" applyNumberFormat="1" applyFont="1" applyFill="1" applyBorder="1" applyAlignment="1">
      <alignment vertical="top"/>
    </xf>
    <xf numFmtId="164" fontId="15" fillId="6" borderId="1" xfId="0" applyNumberFormat="1" applyFont="1" applyFill="1" applyBorder="1" applyAlignment="1">
      <alignment vertical="top"/>
    </xf>
    <xf numFmtId="49" fontId="15" fillId="5" borderId="1" xfId="1" applyNumberFormat="1" applyFont="1" applyFill="1" applyBorder="1" applyAlignment="1">
      <alignment horizontal="left" vertical="top"/>
    </xf>
    <xf numFmtId="164" fontId="3" fillId="7" borderId="1" xfId="0" applyNumberFormat="1" applyFont="1" applyFill="1" applyBorder="1" applyAlignment="1">
      <alignment vertical="top"/>
    </xf>
    <xf numFmtId="164" fontId="3" fillId="8" borderId="1" xfId="0" applyNumberFormat="1" applyFont="1" applyFill="1" applyBorder="1" applyAlignment="1">
      <alignment vertical="top"/>
    </xf>
    <xf numFmtId="164" fontId="15" fillId="0" borderId="1" xfId="0" applyNumberFormat="1" applyFont="1" applyFill="1" applyBorder="1"/>
    <xf numFmtId="164" fontId="15" fillId="0" borderId="1" xfId="0" applyNumberFormat="1" applyFont="1" applyBorder="1" applyAlignment="1">
      <alignment vertical="top"/>
    </xf>
    <xf numFmtId="164" fontId="15" fillId="0" borderId="1" xfId="0" applyNumberFormat="1" applyFont="1" applyBorder="1" applyAlignment="1">
      <alignment vertical="top" wrapText="1"/>
    </xf>
    <xf numFmtId="1" fontId="15" fillId="8" borderId="1" xfId="1" applyNumberFormat="1" applyFont="1" applyFill="1" applyBorder="1" applyAlignment="1">
      <alignment horizontal="left" vertical="top"/>
    </xf>
    <xf numFmtId="164" fontId="15" fillId="5" borderId="0" xfId="1" applyNumberFormat="1" applyFont="1" applyFill="1"/>
    <xf numFmtId="0" fontId="15" fillId="2" borderId="1" xfId="0" applyFont="1" applyFill="1" applyBorder="1" applyAlignment="1">
      <alignment horizontal="left" vertical="top"/>
    </xf>
    <xf numFmtId="0" fontId="15" fillId="2" borderId="1" xfId="0" applyFont="1" applyFill="1" applyBorder="1" applyAlignment="1">
      <alignment vertical="top" wrapText="1"/>
    </xf>
    <xf numFmtId="164" fontId="15" fillId="2" borderId="1" xfId="1" applyNumberFormat="1" applyFont="1" applyFill="1" applyBorder="1" applyAlignment="1">
      <alignment vertical="top"/>
    </xf>
    <xf numFmtId="0" fontId="15" fillId="5" borderId="1" xfId="0" applyFont="1" applyFill="1" applyBorder="1" applyAlignment="1">
      <alignment horizontal="left" vertical="top"/>
    </xf>
    <xf numFmtId="0" fontId="15" fillId="8" borderId="1" xfId="0" applyFont="1" applyFill="1" applyBorder="1"/>
    <xf numFmtId="0" fontId="15" fillId="5" borderId="1" xfId="0" applyFont="1" applyFill="1" applyBorder="1" applyAlignment="1">
      <alignment vertical="top"/>
    </xf>
    <xf numFmtId="0" fontId="15" fillId="7" borderId="1" xfId="0" applyFont="1" applyFill="1" applyBorder="1" applyAlignment="1">
      <alignment horizontal="left" vertical="top"/>
    </xf>
    <xf numFmtId="0" fontId="15" fillId="7" borderId="1" xfId="0" applyFont="1" applyFill="1" applyBorder="1" applyAlignment="1">
      <alignment vertical="top" wrapText="1"/>
    </xf>
    <xf numFmtId="164" fontId="15" fillId="7" borderId="1" xfId="1" applyNumberFormat="1" applyFont="1" applyFill="1" applyBorder="1" applyAlignment="1">
      <alignment vertical="top" wrapText="1"/>
    </xf>
    <xf numFmtId="164" fontId="15" fillId="8" borderId="1" xfId="1" applyNumberFormat="1" applyFont="1" applyFill="1" applyBorder="1" applyAlignment="1">
      <alignment vertical="top" wrapText="1"/>
    </xf>
    <xf numFmtId="0" fontId="15" fillId="0" borderId="1" xfId="0" applyFont="1" applyBorder="1" applyAlignment="1">
      <alignment horizontal="left" vertical="top"/>
    </xf>
    <xf numFmtId="164" fontId="15" fillId="5" borderId="1" xfId="1" applyNumberFormat="1" applyFont="1" applyFill="1" applyBorder="1" applyAlignment="1">
      <alignment horizontal="right" vertical="top" wrapText="1"/>
    </xf>
    <xf numFmtId="0" fontId="15" fillId="5" borderId="1" xfId="0" applyFont="1" applyFill="1" applyBorder="1" applyAlignment="1">
      <alignment horizontal="right" vertical="top" wrapText="1"/>
    </xf>
    <xf numFmtId="164" fontId="15" fillId="6" borderId="1" xfId="1" applyNumberFormat="1" applyFont="1" applyFill="1" applyBorder="1" applyAlignment="1">
      <alignment vertical="top"/>
    </xf>
    <xf numFmtId="164" fontId="15" fillId="7" borderId="1" xfId="1" applyNumberFormat="1" applyFont="1" applyFill="1" applyBorder="1" applyAlignment="1">
      <alignment vertical="top"/>
    </xf>
    <xf numFmtId="164" fontId="15" fillId="8" borderId="1" xfId="1" applyNumberFormat="1" applyFont="1" applyFill="1" applyBorder="1" applyAlignment="1">
      <alignment vertical="top"/>
    </xf>
    <xf numFmtId="0" fontId="15" fillId="0" borderId="1" xfId="0" applyFont="1" applyBorder="1" applyAlignment="1">
      <alignment vertical="top" wrapText="1"/>
    </xf>
    <xf numFmtId="0" fontId="15" fillId="5" borderId="1" xfId="0" applyFont="1" applyFill="1" applyBorder="1" applyAlignment="1">
      <alignment horizontal="left"/>
    </xf>
    <xf numFmtId="0" fontId="15" fillId="5" borderId="1" xfId="0" applyFont="1" applyFill="1" applyBorder="1" applyAlignment="1">
      <alignment wrapText="1"/>
    </xf>
    <xf numFmtId="0" fontId="15" fillId="8" borderId="1" xfId="0" applyFont="1" applyFill="1" applyBorder="1" applyAlignment="1">
      <alignment horizontal="left" vertical="top"/>
    </xf>
    <xf numFmtId="164" fontId="3" fillId="3" borderId="1" xfId="1" applyNumberFormat="1" applyFont="1" applyFill="1" applyBorder="1" applyAlignment="1">
      <alignment horizontal="left" vertical="center"/>
    </xf>
    <xf numFmtId="164" fontId="3" fillId="3" borderId="1" xfId="1" applyNumberFormat="1" applyFont="1" applyFill="1" applyBorder="1" applyAlignment="1">
      <alignment vertical="center" wrapText="1"/>
    </xf>
    <xf numFmtId="164" fontId="3" fillId="8" borderId="1" xfId="1" applyNumberFormat="1" applyFont="1" applyFill="1" applyBorder="1" applyAlignment="1">
      <alignment horizontal="center" vertical="center" wrapText="1"/>
    </xf>
    <xf numFmtId="164" fontId="71" fillId="5" borderId="1" xfId="1" applyNumberFormat="1" applyFont="1" applyFill="1" applyBorder="1" applyAlignment="1">
      <alignment vertical="center" wrapText="1"/>
    </xf>
    <xf numFmtId="164" fontId="15" fillId="5" borderId="1" xfId="1" applyNumberFormat="1" applyFont="1" applyFill="1" applyBorder="1" applyAlignment="1">
      <alignment vertical="center" wrapText="1"/>
    </xf>
    <xf numFmtId="164" fontId="3" fillId="5" borderId="1" xfId="1" applyNumberFormat="1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vertical="center" wrapText="1"/>
    </xf>
    <xf numFmtId="164" fontId="15" fillId="5" borderId="1" xfId="1" applyNumberFormat="1" applyFont="1" applyFill="1" applyBorder="1" applyAlignment="1">
      <alignment horizontal="left" vertical="center" wrapText="1"/>
    </xf>
    <xf numFmtId="164" fontId="3" fillId="5" borderId="1" xfId="1" applyNumberFormat="1" applyFont="1" applyFill="1" applyBorder="1" applyAlignment="1">
      <alignment horizontal="left" vertical="center"/>
    </xf>
    <xf numFmtId="164" fontId="3" fillId="5" borderId="1" xfId="1" applyNumberFormat="1" applyFont="1" applyFill="1" applyBorder="1" applyAlignment="1">
      <alignment vertical="center"/>
    </xf>
    <xf numFmtId="164" fontId="15" fillId="5" borderId="1" xfId="1" applyNumberFormat="1" applyFont="1" applyFill="1" applyBorder="1" applyAlignment="1">
      <alignment vertical="center"/>
    </xf>
    <xf numFmtId="164" fontId="3" fillId="8" borderId="1" xfId="1" applyNumberFormat="1" applyFont="1" applyFill="1" applyBorder="1" applyAlignment="1">
      <alignment vertical="center"/>
    </xf>
    <xf numFmtId="165" fontId="15" fillId="5" borderId="1" xfId="1" applyNumberFormat="1" applyFont="1" applyFill="1" applyBorder="1" applyAlignment="1">
      <alignment horizontal="left" vertical="center"/>
    </xf>
    <xf numFmtId="164" fontId="15" fillId="5" borderId="1" xfId="1" applyNumberFormat="1" applyFont="1" applyFill="1" applyBorder="1" applyAlignment="1" applyProtection="1">
      <alignment vertical="center"/>
      <protection locked="0"/>
    </xf>
    <xf numFmtId="164" fontId="15" fillId="5" borderId="1" xfId="1" applyNumberFormat="1" applyFont="1" applyFill="1" applyBorder="1" applyAlignment="1" applyProtection="1">
      <alignment vertical="center"/>
    </xf>
    <xf numFmtId="164" fontId="3" fillId="8" borderId="1" xfId="1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 wrapText="1"/>
    </xf>
    <xf numFmtId="164" fontId="15" fillId="0" borderId="1" xfId="1" applyNumberFormat="1" applyFont="1" applyFill="1" applyBorder="1" applyAlignment="1">
      <alignment vertical="center"/>
    </xf>
    <xf numFmtId="165" fontId="15" fillId="0" borderId="1" xfId="1" applyNumberFormat="1" applyFont="1" applyFill="1" applyBorder="1" applyAlignment="1">
      <alignment horizontal="left" vertical="center" wrapText="1"/>
    </xf>
    <xf numFmtId="164" fontId="15" fillId="5" borderId="1" xfId="1" applyNumberFormat="1" applyFont="1" applyFill="1" applyBorder="1" applyAlignment="1">
      <alignment horizontal="right" vertical="center"/>
    </xf>
    <xf numFmtId="164" fontId="15" fillId="5" borderId="1" xfId="1" applyNumberFormat="1" applyFont="1" applyFill="1" applyBorder="1" applyAlignment="1">
      <alignment horizontal="right" vertical="center" wrapText="1"/>
    </xf>
    <xf numFmtId="165" fontId="3" fillId="3" borderId="1" xfId="1" applyNumberFormat="1" applyFont="1" applyFill="1" applyBorder="1" applyAlignment="1">
      <alignment horizontal="left" vertical="center"/>
    </xf>
    <xf numFmtId="164" fontId="3" fillId="3" borderId="1" xfId="1" applyNumberFormat="1" applyFont="1" applyFill="1" applyBorder="1" applyAlignment="1">
      <alignment vertical="center"/>
    </xf>
    <xf numFmtId="165" fontId="15" fillId="0" borderId="1" xfId="1" applyNumberFormat="1" applyFont="1" applyBorder="1" applyAlignment="1">
      <alignment horizontal="left" vertical="center"/>
    </xf>
    <xf numFmtId="164" fontId="3" fillId="0" borderId="1" xfId="1" applyNumberFormat="1" applyFont="1" applyFill="1" applyBorder="1" applyAlignment="1">
      <alignment vertical="center"/>
    </xf>
    <xf numFmtId="165" fontId="15" fillId="5" borderId="1" xfId="1" applyNumberFormat="1" applyFont="1" applyFill="1" applyBorder="1" applyAlignment="1">
      <alignment horizontal="left" vertical="center" wrapText="1"/>
    </xf>
    <xf numFmtId="164" fontId="15" fillId="0" borderId="1" xfId="1" applyNumberFormat="1" applyFont="1" applyBorder="1" applyAlignment="1">
      <alignment horizontal="left" vertical="center"/>
    </xf>
    <xf numFmtId="164" fontId="15" fillId="0" borderId="1" xfId="1" applyNumberFormat="1" applyFont="1" applyBorder="1" applyAlignment="1">
      <alignment vertical="center"/>
    </xf>
    <xf numFmtId="164" fontId="3" fillId="8" borderId="1" xfId="1" applyNumberFormat="1" applyFont="1" applyFill="1" applyBorder="1" applyAlignment="1">
      <alignment horizontal="left" vertical="center"/>
    </xf>
    <xf numFmtId="164" fontId="3" fillId="2" borderId="1" xfId="1" applyNumberFormat="1" applyFont="1" applyFill="1" applyBorder="1" applyAlignment="1">
      <alignment vertical="top"/>
    </xf>
    <xf numFmtId="0" fontId="3" fillId="5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horizontal="left" vertical="center" wrapText="1"/>
    </xf>
    <xf numFmtId="0" fontId="15" fillId="5" borderId="1" xfId="0" applyFont="1" applyFill="1" applyBorder="1"/>
    <xf numFmtId="164" fontId="15" fillId="2" borderId="1" xfId="1" applyNumberFormat="1" applyFont="1" applyFill="1" applyBorder="1"/>
    <xf numFmtId="0" fontId="3" fillId="14" borderId="1" xfId="0" applyFont="1" applyFill="1" applyBorder="1"/>
    <xf numFmtId="164" fontId="3" fillId="14" borderId="1" xfId="1" applyNumberFormat="1" applyFont="1" applyFill="1" applyBorder="1"/>
    <xf numFmtId="164" fontId="3" fillId="8" borderId="1" xfId="1" applyNumberFormat="1" applyFont="1" applyFill="1" applyBorder="1"/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164" fontId="15" fillId="0" borderId="1" xfId="1" applyNumberFormat="1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/>
    <xf numFmtId="164" fontId="15" fillId="5" borderId="1" xfId="0" applyNumberFormat="1" applyFont="1" applyFill="1" applyBorder="1"/>
    <xf numFmtId="164" fontId="15" fillId="0" borderId="1" xfId="1" applyNumberFormat="1" applyFont="1" applyFill="1" applyBorder="1"/>
    <xf numFmtId="164" fontId="1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164" fontId="3" fillId="0" borderId="1" xfId="1" applyNumberFormat="1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3" fillId="5" borderId="1" xfId="0" applyFont="1" applyFill="1" applyBorder="1"/>
    <xf numFmtId="0" fontId="3" fillId="2" borderId="1" xfId="0" applyFont="1" applyFill="1" applyBorder="1"/>
    <xf numFmtId="0" fontId="15" fillId="2" borderId="1" xfId="0" applyFont="1" applyFill="1" applyBorder="1"/>
    <xf numFmtId="0" fontId="15" fillId="8" borderId="1" xfId="0" applyFont="1" applyFill="1" applyBorder="1" applyAlignment="1">
      <alignment horizontal="left"/>
    </xf>
    <xf numFmtId="0" fontId="3" fillId="8" borderId="1" xfId="0" applyFont="1" applyFill="1" applyBorder="1"/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 wrapText="1"/>
    </xf>
    <xf numFmtId="43" fontId="3" fillId="2" borderId="1" xfId="1" applyFont="1" applyFill="1" applyBorder="1" applyAlignment="1">
      <alignment vertical="top" wrapText="1"/>
    </xf>
    <xf numFmtId="1" fontId="3" fillId="5" borderId="1" xfId="1" applyNumberFormat="1" applyFont="1" applyFill="1" applyBorder="1" applyAlignment="1">
      <alignment vertical="top"/>
    </xf>
    <xf numFmtId="43" fontId="15" fillId="2" borderId="1" xfId="1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top"/>
    </xf>
    <xf numFmtId="0" fontId="15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43" fontId="15" fillId="5" borderId="1" xfId="1" applyFont="1" applyFill="1" applyBorder="1" applyAlignment="1">
      <alignment vertical="top" wrapText="1"/>
    </xf>
    <xf numFmtId="0" fontId="15" fillId="0" borderId="1" xfId="0" applyFont="1" applyBorder="1" applyAlignment="1">
      <alignment horizontal="right" vertical="top" wrapText="1"/>
    </xf>
    <xf numFmtId="0" fontId="15" fillId="2" borderId="1" xfId="0" applyFont="1" applyFill="1" applyBorder="1" applyAlignment="1">
      <alignment horizontal="right" vertical="top" wrapText="1"/>
    </xf>
    <xf numFmtId="164" fontId="15" fillId="6" borderId="1" xfId="1" applyNumberFormat="1" applyFont="1" applyFill="1" applyBorder="1" applyAlignment="1">
      <alignment vertical="top" wrapText="1"/>
    </xf>
    <xf numFmtId="164" fontId="15" fillId="5" borderId="9" xfId="1" applyNumberFormat="1" applyFont="1" applyFill="1" applyBorder="1" applyAlignment="1">
      <alignment vertical="top"/>
    </xf>
    <xf numFmtId="0" fontId="3" fillId="7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vertical="top" wrapText="1"/>
    </xf>
    <xf numFmtId="3" fontId="15" fillId="5" borderId="1" xfId="0" applyNumberFormat="1" applyFont="1" applyFill="1" applyBorder="1" applyAlignment="1">
      <alignment vertical="top"/>
    </xf>
    <xf numFmtId="0" fontId="15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vertical="top" wrapText="1"/>
    </xf>
    <xf numFmtId="164" fontId="15" fillId="5" borderId="9" xfId="1" applyNumberFormat="1" applyFont="1" applyFill="1" applyBorder="1"/>
    <xf numFmtId="164" fontId="15" fillId="0" borderId="1" xfId="1" applyNumberFormat="1" applyFont="1" applyBorder="1" applyAlignment="1">
      <alignment horizontal="right" vertical="top" wrapText="1"/>
    </xf>
    <xf numFmtId="164" fontId="15" fillId="2" borderId="1" xfId="1" applyNumberFormat="1" applyFont="1" applyFill="1" applyBorder="1" applyAlignment="1">
      <alignment horizontal="right" vertical="top" wrapText="1"/>
    </xf>
    <xf numFmtId="1" fontId="15" fillId="0" borderId="0" xfId="1" applyNumberFormat="1" applyFont="1" applyBorder="1" applyAlignment="1">
      <alignment horizontal="left" vertical="top"/>
    </xf>
    <xf numFmtId="0" fontId="72" fillId="0" borderId="1" xfId="0" applyFont="1" applyBorder="1" applyAlignment="1">
      <alignment vertical="top" wrapText="1"/>
    </xf>
    <xf numFmtId="49" fontId="15" fillId="2" borderId="1" xfId="1" applyNumberFormat="1" applyFont="1" applyFill="1" applyBorder="1" applyAlignment="1">
      <alignment horizontal="left" vertical="top"/>
    </xf>
    <xf numFmtId="164" fontId="3" fillId="0" borderId="1" xfId="1" applyNumberFormat="1" applyFont="1" applyBorder="1" applyAlignment="1">
      <alignment vertical="top"/>
    </xf>
    <xf numFmtId="49" fontId="15" fillId="7" borderId="1" xfId="1" applyNumberFormat="1" applyFont="1" applyFill="1" applyBorder="1" applyAlignment="1">
      <alignment horizontal="left" vertical="top"/>
    </xf>
    <xf numFmtId="49" fontId="15" fillId="0" borderId="1" xfId="1" applyNumberFormat="1" applyFont="1" applyBorder="1" applyAlignment="1">
      <alignment horizontal="left" vertical="top" wrapText="1"/>
    </xf>
    <xf numFmtId="164" fontId="3" fillId="5" borderId="1" xfId="1" applyNumberFormat="1" applyFont="1" applyFill="1" applyBorder="1" applyAlignment="1">
      <alignment horizontal="right" vertical="top" wrapText="1"/>
    </xf>
    <xf numFmtId="164" fontId="3" fillId="0" borderId="1" xfId="1" applyNumberFormat="1" applyFont="1" applyBorder="1" applyAlignment="1">
      <alignment horizontal="right" vertical="top" wrapText="1"/>
    </xf>
    <xf numFmtId="164" fontId="3" fillId="2" borderId="1" xfId="1" applyNumberFormat="1" applyFont="1" applyFill="1" applyBorder="1" applyAlignment="1">
      <alignment horizontal="right" vertical="top" wrapText="1"/>
    </xf>
    <xf numFmtId="49" fontId="3" fillId="0" borderId="1" xfId="1" applyNumberFormat="1" applyFont="1" applyBorder="1" applyAlignment="1">
      <alignment horizontal="left" vertical="top"/>
    </xf>
    <xf numFmtId="0" fontId="15" fillId="0" borderId="1" xfId="1" applyNumberFormat="1" applyFont="1" applyBorder="1" applyAlignment="1">
      <alignment horizontal="left" vertical="top" wrapText="1"/>
    </xf>
    <xf numFmtId="0" fontId="15" fillId="0" borderId="1" xfId="1" applyNumberFormat="1" applyFont="1" applyBorder="1" applyAlignment="1">
      <alignment horizontal="left" vertical="top"/>
    </xf>
    <xf numFmtId="49" fontId="15" fillId="8" borderId="1" xfId="1" applyNumberFormat="1" applyFont="1" applyFill="1" applyBorder="1" applyAlignment="1">
      <alignment horizontal="left" vertical="top"/>
    </xf>
    <xf numFmtId="1" fontId="4" fillId="2" borderId="1" xfId="1" applyNumberFormat="1" applyFont="1" applyFill="1" applyBorder="1" applyAlignment="1">
      <alignment horizontal="left" vertical="top"/>
    </xf>
    <xf numFmtId="164" fontId="4" fillId="5" borderId="1" xfId="1" applyNumberFormat="1" applyFont="1" applyFill="1" applyBorder="1" applyAlignment="1">
      <alignment horizontal="left" vertical="top" wrapText="1"/>
    </xf>
    <xf numFmtId="164" fontId="4" fillId="0" borderId="1" xfId="1" applyNumberFormat="1" applyFont="1" applyFill="1" applyBorder="1"/>
    <xf numFmtId="164" fontId="4" fillId="0" borderId="1" xfId="1" applyNumberFormat="1" applyFont="1" applyFill="1" applyBorder="1" applyAlignment="1">
      <alignment vertical="top"/>
    </xf>
    <xf numFmtId="164" fontId="4" fillId="0" borderId="1" xfId="1" applyNumberFormat="1" applyFont="1" applyFill="1" applyBorder="1" applyAlignment="1">
      <alignment wrapText="1"/>
    </xf>
    <xf numFmtId="0" fontId="3" fillId="5" borderId="1" xfId="0" applyFont="1" applyFill="1" applyBorder="1" applyAlignment="1">
      <alignment horizontal="left"/>
    </xf>
    <xf numFmtId="164" fontId="3" fillId="5" borderId="11" xfId="1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15" fillId="5" borderId="11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164" fontId="15" fillId="6" borderId="1" xfId="1" applyNumberFormat="1" applyFont="1" applyFill="1" applyBorder="1"/>
    <xf numFmtId="164" fontId="15" fillId="5" borderId="1" xfId="0" applyNumberFormat="1" applyFont="1" applyFill="1" applyBorder="1" applyAlignment="1">
      <alignment vertical="center"/>
    </xf>
    <xf numFmtId="0" fontId="15" fillId="14" borderId="1" xfId="0" applyFont="1" applyFill="1" applyBorder="1" applyAlignment="1">
      <alignment horizontal="left"/>
    </xf>
    <xf numFmtId="0" fontId="73" fillId="5" borderId="0" xfId="0" applyFont="1" applyFill="1" applyBorder="1"/>
    <xf numFmtId="0" fontId="63" fillId="5" borderId="0" xfId="0" applyFont="1" applyFill="1" applyBorder="1"/>
    <xf numFmtId="0" fontId="74" fillId="5" borderId="1" xfId="0" applyFont="1" applyFill="1" applyBorder="1" applyAlignment="1">
      <alignment horizontal="center"/>
    </xf>
    <xf numFmtId="0" fontId="60" fillId="5" borderId="1" xfId="0" applyFont="1" applyFill="1" applyBorder="1" applyAlignment="1">
      <alignment horizontal="center"/>
    </xf>
    <xf numFmtId="164" fontId="74" fillId="5" borderId="1" xfId="1" applyNumberFormat="1" applyFont="1" applyFill="1" applyBorder="1" applyAlignment="1">
      <alignment horizontal="center"/>
    </xf>
    <xf numFmtId="0" fontId="60" fillId="5" borderId="1" xfId="0" applyFont="1" applyFill="1" applyBorder="1"/>
    <xf numFmtId="0" fontId="60" fillId="5" borderId="1" xfId="0" applyFont="1" applyFill="1" applyBorder="1" applyAlignment="1">
      <alignment vertical="center"/>
    </xf>
    <xf numFmtId="164" fontId="50" fillId="5" borderId="1" xfId="1" applyNumberFormat="1" applyFont="1" applyFill="1" applyBorder="1"/>
    <xf numFmtId="0" fontId="75" fillId="5" borderId="1" xfId="0" applyFont="1" applyFill="1" applyBorder="1" applyAlignment="1">
      <alignment vertical="center"/>
    </xf>
    <xf numFmtId="164" fontId="75" fillId="5" borderId="1" xfId="1" applyNumberFormat="1" applyFont="1" applyFill="1" applyBorder="1"/>
    <xf numFmtId="0" fontId="75" fillId="5" borderId="1" xfId="0" applyFont="1" applyFill="1" applyBorder="1" applyAlignment="1">
      <alignment horizontal="left" vertical="center" indent="5"/>
    </xf>
    <xf numFmtId="164" fontId="60" fillId="5" borderId="1" xfId="1" applyNumberFormat="1" applyFont="1" applyFill="1" applyBorder="1"/>
    <xf numFmtId="0" fontId="60" fillId="5" borderId="1" xfId="0" applyFont="1" applyFill="1" applyBorder="1" applyAlignment="1">
      <alignment horizontal="center" vertical="center"/>
    </xf>
    <xf numFmtId="0" fontId="60" fillId="5" borderId="1" xfId="0" applyFont="1" applyFill="1" applyBorder="1" applyAlignment="1">
      <alignment horizontal="left" vertical="center" indent="5"/>
    </xf>
    <xf numFmtId="0" fontId="60" fillId="5" borderId="1" xfId="0" applyFont="1" applyFill="1" applyBorder="1" applyAlignment="1">
      <alignment wrapText="1"/>
    </xf>
    <xf numFmtId="0" fontId="75" fillId="5" borderId="1" xfId="0" applyFont="1" applyFill="1" applyBorder="1" applyAlignment="1">
      <alignment horizontal="left" vertical="center" wrapText="1" indent="5"/>
    </xf>
    <xf numFmtId="0" fontId="50" fillId="5" borderId="1" xfId="0" applyFont="1" applyFill="1" applyBorder="1"/>
    <xf numFmtId="164" fontId="75" fillId="5" borderId="1" xfId="1" applyNumberFormat="1" applyFont="1" applyFill="1" applyBorder="1" applyAlignment="1">
      <alignment horizontal="left" vertical="center" indent="5"/>
    </xf>
    <xf numFmtId="164" fontId="75" fillId="5" borderId="1" xfId="1" applyNumberFormat="1" applyFont="1" applyFill="1" applyBorder="1" applyAlignment="1"/>
    <xf numFmtId="164" fontId="75" fillId="5" borderId="1" xfId="1" applyNumberFormat="1" applyFont="1" applyFill="1" applyBorder="1" applyAlignment="1">
      <alignment vertical="center"/>
    </xf>
    <xf numFmtId="0" fontId="21" fillId="5" borderId="1" xfId="0" applyFont="1" applyFill="1" applyBorder="1"/>
    <xf numFmtId="0" fontId="77" fillId="5" borderId="1" xfId="0" applyFont="1" applyFill="1" applyBorder="1"/>
    <xf numFmtId="0" fontId="75" fillId="5" borderId="1" xfId="0" applyFont="1" applyFill="1" applyBorder="1"/>
    <xf numFmtId="0" fontId="78" fillId="5" borderId="1" xfId="0" applyFont="1" applyFill="1" applyBorder="1"/>
    <xf numFmtId="0" fontId="77" fillId="5" borderId="1" xfId="0" applyFont="1" applyFill="1" applyBorder="1" applyAlignment="1">
      <alignment horizontal="center"/>
    </xf>
    <xf numFmtId="164" fontId="51" fillId="5" borderId="1" xfId="1" applyNumberFormat="1" applyFont="1" applyFill="1" applyBorder="1"/>
    <xf numFmtId="43" fontId="50" fillId="5" borderId="1" xfId="1" applyFont="1" applyFill="1" applyBorder="1"/>
    <xf numFmtId="0" fontId="79" fillId="5" borderId="1" xfId="0" applyFont="1" applyFill="1" applyBorder="1"/>
    <xf numFmtId="0" fontId="80" fillId="5" borderId="1" xfId="0" applyFont="1" applyFill="1" applyBorder="1"/>
    <xf numFmtId="0" fontId="81" fillId="5" borderId="1" xfId="0" applyFont="1" applyFill="1" applyBorder="1" applyAlignment="1">
      <alignment horizontal="center"/>
    </xf>
    <xf numFmtId="164" fontId="81" fillId="5" borderId="1" xfId="1" applyNumberFormat="1" applyFont="1" applyFill="1" applyBorder="1"/>
    <xf numFmtId="0" fontId="21" fillId="5" borderId="0" xfId="0" applyFont="1" applyFill="1" applyBorder="1"/>
    <xf numFmtId="0" fontId="78" fillId="5" borderId="0" xfId="0" applyFont="1" applyFill="1" applyBorder="1"/>
    <xf numFmtId="164" fontId="21" fillId="5" borderId="0" xfId="1" applyNumberFormat="1" applyFont="1" applyFill="1" applyBorder="1"/>
    <xf numFmtId="0" fontId="82" fillId="0" borderId="0" xfId="0" applyFont="1" applyBorder="1" applyAlignment="1">
      <alignment horizontal="center"/>
    </xf>
    <xf numFmtId="164" fontId="82" fillId="0" borderId="0" xfId="1" applyNumberFormat="1" applyFont="1" applyBorder="1" applyAlignment="1">
      <alignment horizontal="center"/>
    </xf>
    <xf numFmtId="1" fontId="17" fillId="5" borderId="1" xfId="1" applyNumberFormat="1" applyFont="1" applyFill="1" applyBorder="1" applyAlignment="1">
      <alignment horizontal="left"/>
    </xf>
    <xf numFmtId="164" fontId="17" fillId="5" borderId="1" xfId="1" applyNumberFormat="1" applyFont="1" applyFill="1" applyBorder="1" applyAlignment="1">
      <alignment wrapText="1"/>
    </xf>
    <xf numFmtId="164" fontId="17" fillId="2" borderId="1" xfId="1" applyNumberFormat="1" applyFont="1" applyFill="1" applyBorder="1" applyAlignment="1">
      <alignment wrapText="1"/>
    </xf>
    <xf numFmtId="164" fontId="17" fillId="8" borderId="1" xfId="1" applyNumberFormat="1" applyFont="1" applyFill="1" applyBorder="1" applyAlignment="1">
      <alignment wrapText="1"/>
    </xf>
    <xf numFmtId="164" fontId="46" fillId="5" borderId="1" xfId="1" applyNumberFormat="1" applyFont="1" applyFill="1" applyBorder="1" applyAlignment="1"/>
    <xf numFmtId="164" fontId="46" fillId="5" borderId="1" xfId="1" applyNumberFormat="1" applyFont="1" applyFill="1" applyBorder="1" applyAlignment="1">
      <alignment wrapText="1"/>
    </xf>
    <xf numFmtId="164" fontId="46" fillId="2" borderId="1" xfId="1" applyNumberFormat="1" applyFont="1" applyFill="1" applyBorder="1" applyAlignment="1">
      <alignment wrapText="1"/>
    </xf>
    <xf numFmtId="164" fontId="46" fillId="8" borderId="1" xfId="1" applyNumberFormat="1" applyFont="1" applyFill="1" applyBorder="1" applyAlignment="1">
      <alignment wrapText="1"/>
    </xf>
    <xf numFmtId="164" fontId="17" fillId="5" borderId="1" xfId="1" applyNumberFormat="1" applyFont="1" applyFill="1" applyBorder="1" applyAlignment="1"/>
    <xf numFmtId="164" fontId="46" fillId="0" borderId="1" xfId="1" applyNumberFormat="1" applyFont="1" applyFill="1" applyBorder="1" applyAlignment="1"/>
    <xf numFmtId="164" fontId="17" fillId="0" borderId="1" xfId="1" applyNumberFormat="1" applyFont="1" applyFill="1" applyBorder="1" applyAlignment="1">
      <alignment wrapText="1"/>
    </xf>
    <xf numFmtId="164" fontId="46" fillId="8" borderId="1" xfId="1" applyNumberFormat="1" applyFont="1" applyFill="1" applyBorder="1" applyAlignment="1"/>
    <xf numFmtId="1" fontId="46" fillId="5" borderId="1" xfId="1" applyNumberFormat="1" applyFont="1" applyFill="1" applyBorder="1" applyAlignment="1">
      <alignment horizontal="left"/>
    </xf>
    <xf numFmtId="164" fontId="46" fillId="0" borderId="1" xfId="1" applyNumberFormat="1" applyFont="1" applyBorder="1" applyAlignment="1"/>
    <xf numFmtId="164" fontId="46" fillId="0" borderId="1" xfId="1" applyNumberFormat="1" applyFont="1" applyBorder="1" applyAlignment="1">
      <alignment wrapText="1"/>
    </xf>
    <xf numFmtId="1" fontId="17" fillId="2" borderId="1" xfId="1" applyNumberFormat="1" applyFont="1" applyFill="1" applyBorder="1" applyAlignment="1">
      <alignment horizontal="left"/>
    </xf>
    <xf numFmtId="164" fontId="46" fillId="0" borderId="1" xfId="1" applyNumberFormat="1" applyFont="1" applyFill="1" applyBorder="1" applyAlignment="1">
      <alignment wrapText="1"/>
    </xf>
    <xf numFmtId="1" fontId="46" fillId="5" borderId="1" xfId="1" applyNumberFormat="1" applyFont="1" applyFill="1" applyBorder="1" applyAlignment="1">
      <alignment horizontal="left" wrapText="1"/>
    </xf>
    <xf numFmtId="164" fontId="46" fillId="5" borderId="1" xfId="1" applyNumberFormat="1" applyFont="1" applyFill="1" applyBorder="1" applyAlignment="1">
      <alignment horizontal="right" wrapText="1"/>
    </xf>
    <xf numFmtId="164" fontId="46" fillId="0" borderId="1" xfId="1" applyNumberFormat="1" applyFont="1" applyBorder="1" applyAlignment="1">
      <alignment horizontal="right" wrapText="1"/>
    </xf>
    <xf numFmtId="164" fontId="46" fillId="2" borderId="1" xfId="1" applyNumberFormat="1" applyFont="1" applyFill="1" applyBorder="1" applyAlignment="1">
      <alignment horizontal="right" wrapText="1"/>
    </xf>
    <xf numFmtId="164" fontId="46" fillId="17" borderId="1" xfId="1" applyNumberFormat="1" applyFont="1" applyFill="1" applyBorder="1" applyAlignment="1"/>
    <xf numFmtId="164" fontId="46" fillId="17" borderId="1" xfId="1" applyNumberFormat="1" applyFont="1" applyFill="1" applyBorder="1" applyAlignment="1">
      <alignment wrapText="1"/>
    </xf>
    <xf numFmtId="1" fontId="46" fillId="2" borderId="1" xfId="1" applyNumberFormat="1" applyFont="1" applyFill="1" applyBorder="1" applyAlignment="1">
      <alignment horizontal="left"/>
    </xf>
    <xf numFmtId="164" fontId="17" fillId="2" borderId="1" xfId="1" applyNumberFormat="1" applyFont="1" applyFill="1" applyBorder="1" applyAlignment="1"/>
    <xf numFmtId="164" fontId="17" fillId="8" borderId="1" xfId="1" applyNumberFormat="1" applyFont="1" applyFill="1" applyBorder="1" applyAlignment="1"/>
    <xf numFmtId="49" fontId="46" fillId="5" borderId="1" xfId="1" applyNumberFormat="1" applyFont="1" applyFill="1" applyBorder="1" applyAlignment="1">
      <alignment horizontal="left" vertical="top"/>
    </xf>
    <xf numFmtId="164" fontId="46" fillId="5" borderId="1" xfId="1" applyNumberFormat="1" applyFont="1" applyFill="1" applyBorder="1" applyAlignment="1">
      <alignment vertical="top" wrapText="1"/>
    </xf>
    <xf numFmtId="165" fontId="46" fillId="5" borderId="1" xfId="1" applyNumberFormat="1" applyFont="1" applyFill="1" applyBorder="1" applyAlignment="1">
      <alignment horizontal="left" vertical="center"/>
    </xf>
    <xf numFmtId="0" fontId="46" fillId="5" borderId="1" xfId="0" applyFont="1" applyFill="1" applyBorder="1" applyAlignment="1">
      <alignment vertical="center" wrapText="1"/>
    </xf>
    <xf numFmtId="164" fontId="46" fillId="5" borderId="1" xfId="1" applyNumberFormat="1" applyFont="1" applyFill="1" applyBorder="1" applyAlignment="1">
      <alignment vertical="center" wrapText="1"/>
    </xf>
    <xf numFmtId="0" fontId="46" fillId="5" borderId="1" xfId="0" applyFont="1" applyFill="1" applyBorder="1" applyAlignment="1">
      <alignment horizontal="left"/>
    </xf>
    <xf numFmtId="0" fontId="46" fillId="5" borderId="1" xfId="0" applyFont="1" applyFill="1" applyBorder="1"/>
    <xf numFmtId="164" fontId="46" fillId="2" borderId="1" xfId="1" applyNumberFormat="1" applyFont="1" applyFill="1" applyBorder="1" applyAlignment="1"/>
    <xf numFmtId="1" fontId="17" fillId="8" borderId="1" xfId="1" applyNumberFormat="1" applyFont="1" applyFill="1" applyBorder="1" applyAlignment="1">
      <alignment horizontal="left"/>
    </xf>
    <xf numFmtId="0" fontId="14" fillId="15" borderId="55" xfId="0" applyFont="1" applyFill="1" applyBorder="1" applyAlignment="1">
      <alignment vertical="center" wrapText="1"/>
    </xf>
    <xf numFmtId="0" fontId="14" fillId="15" borderId="0" xfId="0" applyFont="1" applyFill="1" applyBorder="1" applyAlignment="1">
      <alignment horizontal="center" vertical="center" wrapText="1"/>
    </xf>
    <xf numFmtId="0" fontId="14" fillId="15" borderId="0" xfId="0" applyFont="1" applyFill="1" applyBorder="1" applyAlignment="1">
      <alignment horizontal="right" vertical="center" wrapText="1"/>
    </xf>
    <xf numFmtId="0" fontId="14" fillId="15" borderId="29" xfId="0" applyFont="1" applyFill="1" applyBorder="1" applyAlignment="1">
      <alignment horizontal="right" vertical="center" wrapText="1"/>
    </xf>
    <xf numFmtId="0" fontId="14" fillId="15" borderId="32" xfId="0" applyFont="1" applyFill="1" applyBorder="1" applyAlignment="1">
      <alignment horizontal="right" vertical="center" wrapText="1"/>
    </xf>
    <xf numFmtId="0" fontId="14" fillId="15" borderId="35" xfId="0" applyFont="1" applyFill="1" applyBorder="1" applyAlignment="1">
      <alignment horizontal="right" vertical="center" wrapText="1"/>
    </xf>
    <xf numFmtId="3" fontId="14" fillId="5" borderId="37" xfId="0" applyNumberFormat="1" applyFont="1" applyFill="1" applyBorder="1" applyAlignment="1">
      <alignment horizontal="right" vertical="center" wrapText="1"/>
    </xf>
    <xf numFmtId="0" fontId="14" fillId="5" borderId="0" xfId="0" applyFont="1" applyFill="1" applyBorder="1" applyAlignment="1">
      <alignment horizontal="right" vertical="center" wrapText="1"/>
    </xf>
    <xf numFmtId="0" fontId="14" fillId="15" borderId="37" xfId="0" applyFont="1" applyFill="1" applyBorder="1" applyAlignment="1">
      <alignment horizontal="right" vertical="center" wrapText="1"/>
    </xf>
    <xf numFmtId="0" fontId="14" fillId="15" borderId="55" xfId="0" applyFont="1" applyFill="1" applyBorder="1" applyAlignment="1">
      <alignment horizontal="right" vertical="center" wrapText="1"/>
    </xf>
    <xf numFmtId="0" fontId="14" fillId="15" borderId="81" xfId="0" applyFont="1" applyFill="1" applyBorder="1" applyAlignment="1">
      <alignment horizontal="right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3" fontId="14" fillId="0" borderId="86" xfId="0" applyNumberFormat="1" applyFont="1" applyBorder="1" applyAlignment="1">
      <alignment horizontal="right" vertical="center" wrapText="1"/>
    </xf>
    <xf numFmtId="0" fontId="14" fillId="0" borderId="55" xfId="0" applyFont="1" applyBorder="1" applyAlignment="1">
      <alignment vertical="center" wrapText="1"/>
    </xf>
    <xf numFmtId="0" fontId="14" fillId="0" borderId="70" xfId="0" applyFont="1" applyBorder="1" applyAlignment="1">
      <alignment vertical="center" wrapText="1"/>
    </xf>
    <xf numFmtId="3" fontId="14" fillId="0" borderId="37" xfId="0" applyNumberFormat="1" applyFont="1" applyBorder="1" applyAlignment="1">
      <alignment horizontal="right" vertical="center" wrapText="1"/>
    </xf>
    <xf numFmtId="3" fontId="14" fillId="5" borderId="0" xfId="0" applyNumberFormat="1" applyFont="1" applyFill="1" applyBorder="1" applyAlignment="1">
      <alignment horizontal="right" vertical="center" wrapText="1"/>
    </xf>
    <xf numFmtId="0" fontId="14" fillId="5" borderId="35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84" xfId="0" applyFont="1" applyBorder="1" applyAlignment="1">
      <alignment vertical="center"/>
    </xf>
    <xf numFmtId="0" fontId="14" fillId="0" borderId="31" xfId="0" applyFont="1" applyBorder="1" applyAlignment="1">
      <alignment vertical="center" wrapText="1"/>
    </xf>
    <xf numFmtId="0" fontId="0" fillId="0" borderId="0" xfId="0"/>
    <xf numFmtId="0" fontId="10" fillId="0" borderId="0" xfId="0" applyFont="1" applyAlignment="1">
      <alignment vertical="center"/>
    </xf>
    <xf numFmtId="3" fontId="14" fillId="0" borderId="29" xfId="0" applyNumberFormat="1" applyFont="1" applyBorder="1" applyAlignment="1">
      <alignment horizontal="right" vertical="center" wrapText="1"/>
    </xf>
    <xf numFmtId="0" fontId="43" fillId="5" borderId="3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15" borderId="1" xfId="0" applyFont="1" applyFill="1" applyBorder="1" applyAlignment="1">
      <alignment horizontal="center" vertical="center" wrapText="1"/>
    </xf>
    <xf numFmtId="0" fontId="14" fillId="0" borderId="47" xfId="0" applyFont="1" applyBorder="1" applyAlignment="1">
      <alignment vertical="center" wrapText="1"/>
    </xf>
    <xf numFmtId="3" fontId="14" fillId="0" borderId="48" xfId="0" applyNumberFormat="1" applyFont="1" applyBorder="1" applyAlignment="1">
      <alignment vertical="center"/>
    </xf>
    <xf numFmtId="3" fontId="14" fillId="5" borderId="48" xfId="0" applyNumberFormat="1" applyFont="1" applyFill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4" fillId="15" borderId="47" xfId="0" applyFont="1" applyFill="1" applyBorder="1" applyAlignment="1">
      <alignment vertical="center" wrapText="1"/>
    </xf>
    <xf numFmtId="3" fontId="14" fillId="15" borderId="48" xfId="0" applyNumberFormat="1" applyFont="1" applyFill="1" applyBorder="1" applyAlignment="1">
      <alignment vertical="center"/>
    </xf>
    <xf numFmtId="3" fontId="14" fillId="5" borderId="29" xfId="0" applyNumberFormat="1" applyFont="1" applyFill="1" applyBorder="1" applyAlignment="1">
      <alignment horizontal="right" vertical="center" wrapText="1"/>
    </xf>
    <xf numFmtId="0" fontId="0" fillId="0" borderId="35" xfId="0" applyBorder="1"/>
    <xf numFmtId="0" fontId="14" fillId="0" borderId="48" xfId="0" applyFont="1" applyBorder="1" applyAlignment="1">
      <alignment vertical="center"/>
    </xf>
    <xf numFmtId="164" fontId="14" fillId="5" borderId="48" xfId="1" applyNumberFormat="1" applyFont="1" applyFill="1" applyBorder="1" applyAlignment="1">
      <alignment vertical="center"/>
    </xf>
    <xf numFmtId="164" fontId="14" fillId="0" borderId="48" xfId="1" applyNumberFormat="1" applyFont="1" applyBorder="1" applyAlignment="1">
      <alignment vertical="center"/>
    </xf>
    <xf numFmtId="0" fontId="14" fillId="5" borderId="32" xfId="0" applyFont="1" applyFill="1" applyBorder="1" applyAlignment="1">
      <alignment vertical="center"/>
    </xf>
    <xf numFmtId="0" fontId="14" fillId="0" borderId="47" xfId="0" applyFont="1" applyBorder="1" applyAlignment="1">
      <alignment horizontal="left" vertical="center" wrapText="1"/>
    </xf>
    <xf numFmtId="3" fontId="14" fillId="0" borderId="48" xfId="0" applyNumberFormat="1" applyFont="1" applyBorder="1" applyAlignment="1">
      <alignment horizontal="right" vertical="center"/>
    </xf>
    <xf numFmtId="3" fontId="14" fillId="5" borderId="48" xfId="0" applyNumberFormat="1" applyFont="1" applyFill="1" applyBorder="1" applyAlignment="1">
      <alignment horizontal="center" vertical="center"/>
    </xf>
    <xf numFmtId="164" fontId="14" fillId="5" borderId="48" xfId="1" applyNumberFormat="1" applyFont="1" applyFill="1" applyBorder="1" applyAlignment="1">
      <alignment horizontal="center" vertical="center"/>
    </xf>
    <xf numFmtId="0" fontId="14" fillId="15" borderId="48" xfId="0" applyFont="1" applyFill="1" applyBorder="1" applyAlignment="1">
      <alignment vertical="center"/>
    </xf>
    <xf numFmtId="164" fontId="14" fillId="15" borderId="48" xfId="1" applyNumberFormat="1" applyFont="1" applyFill="1" applyBorder="1" applyAlignment="1">
      <alignment vertical="center"/>
    </xf>
    <xf numFmtId="0" fontId="14" fillId="13" borderId="32" xfId="0" applyFont="1" applyFill="1" applyBorder="1" applyAlignment="1">
      <alignment vertical="center"/>
    </xf>
    <xf numFmtId="0" fontId="14" fillId="0" borderId="51" xfId="0" applyFont="1" applyBorder="1" applyAlignment="1">
      <alignment vertical="center" wrapText="1"/>
    </xf>
    <xf numFmtId="0" fontId="14" fillId="5" borderId="48" xfId="0" applyFont="1" applyFill="1" applyBorder="1" applyAlignment="1">
      <alignment vertical="center"/>
    </xf>
    <xf numFmtId="0" fontId="15" fillId="5" borderId="1" xfId="0" applyFont="1" applyFill="1" applyBorder="1" applyAlignment="1">
      <alignment vertical="top" wrapText="1"/>
    </xf>
    <xf numFmtId="164" fontId="69" fillId="5" borderId="0" xfId="1" applyNumberFormat="1" applyFont="1" applyFill="1"/>
    <xf numFmtId="164" fontId="52" fillId="8" borderId="0" xfId="1" applyNumberFormat="1" applyFont="1" applyFill="1"/>
    <xf numFmtId="1" fontId="46" fillId="0" borderId="1" xfId="1" applyNumberFormat="1" applyFont="1" applyFill="1" applyBorder="1" applyAlignment="1">
      <alignment horizontal="left" wrapText="1"/>
    </xf>
    <xf numFmtId="164" fontId="52" fillId="0" borderId="0" xfId="1" applyNumberFormat="1" applyFont="1" applyFill="1"/>
    <xf numFmtId="164" fontId="66" fillId="0" borderId="0" xfId="1" applyNumberFormat="1" applyFont="1" applyBorder="1"/>
    <xf numFmtId="164" fontId="52" fillId="2" borderId="0" xfId="1" applyNumberFormat="1" applyFont="1" applyFill="1"/>
    <xf numFmtId="164" fontId="84" fillId="0" borderId="0" xfId="1" applyNumberFormat="1" applyFont="1" applyFill="1" applyAlignment="1">
      <alignment vertical="center"/>
    </xf>
    <xf numFmtId="164" fontId="49" fillId="5" borderId="1" xfId="1" applyNumberFormat="1" applyFont="1" applyFill="1" applyBorder="1" applyAlignment="1">
      <alignment vertical="center" wrapText="1"/>
    </xf>
    <xf numFmtId="164" fontId="49" fillId="5" borderId="1" xfId="1" applyNumberFormat="1" applyFont="1" applyFill="1" applyBorder="1" applyAlignment="1">
      <alignment horizontal="left" vertical="center" wrapText="1"/>
    </xf>
    <xf numFmtId="164" fontId="40" fillId="5" borderId="1" xfId="1" applyNumberFormat="1" applyFont="1" applyFill="1" applyBorder="1" applyAlignment="1">
      <alignment vertical="center" wrapText="1"/>
    </xf>
    <xf numFmtId="164" fontId="49" fillId="5" borderId="1" xfId="1" applyNumberFormat="1" applyFont="1" applyFill="1" applyBorder="1" applyAlignment="1">
      <alignment vertical="center"/>
    </xf>
    <xf numFmtId="164" fontId="40" fillId="3" borderId="1" xfId="1" applyNumberFormat="1" applyFont="1" applyFill="1" applyBorder="1" applyAlignment="1">
      <alignment vertical="center" wrapText="1"/>
    </xf>
    <xf numFmtId="164" fontId="49" fillId="5" borderId="1" xfId="1" applyNumberFormat="1" applyFont="1" applyFill="1" applyBorder="1" applyAlignment="1">
      <alignment horizontal="right" vertical="center"/>
    </xf>
    <xf numFmtId="164" fontId="49" fillId="5" borderId="1" xfId="1" applyNumberFormat="1" applyFont="1" applyFill="1" applyBorder="1" applyAlignment="1">
      <alignment horizontal="right" vertical="center" wrapText="1"/>
    </xf>
    <xf numFmtId="164" fontId="40" fillId="3" borderId="1" xfId="1" applyNumberFormat="1" applyFont="1" applyFill="1" applyBorder="1" applyAlignment="1">
      <alignment vertical="center"/>
    </xf>
    <xf numFmtId="164" fontId="40" fillId="5" borderId="1" xfId="1" applyNumberFormat="1" applyFont="1" applyFill="1" applyBorder="1" applyAlignment="1">
      <alignment vertical="center"/>
    </xf>
    <xf numFmtId="165" fontId="15" fillId="3" borderId="1" xfId="1" applyNumberFormat="1" applyFont="1" applyFill="1" applyBorder="1" applyAlignment="1">
      <alignment horizontal="left" vertical="center"/>
    </xf>
    <xf numFmtId="164" fontId="4" fillId="0" borderId="0" xfId="1" applyNumberFormat="1" applyFont="1" applyFill="1"/>
    <xf numFmtId="164" fontId="65" fillId="8" borderId="1" xfId="1" applyNumberFormat="1" applyFont="1" applyFill="1" applyBorder="1" applyAlignment="1">
      <alignment vertical="center"/>
    </xf>
    <xf numFmtId="164" fontId="2" fillId="8" borderId="15" xfId="1" applyNumberFormat="1" applyFont="1" applyFill="1" applyBorder="1" applyAlignment="1">
      <alignment vertical="center"/>
    </xf>
    <xf numFmtId="164" fontId="4" fillId="8" borderId="0" xfId="1" applyNumberFormat="1" applyFont="1" applyFill="1"/>
    <xf numFmtId="164" fontId="11" fillId="8" borderId="0" xfId="1" applyNumberFormat="1" applyFont="1" applyFill="1"/>
    <xf numFmtId="164" fontId="11" fillId="8" borderId="0" xfId="1" applyNumberFormat="1" applyFont="1" applyFill="1" applyAlignment="1">
      <alignment vertical="center"/>
    </xf>
    <xf numFmtId="164" fontId="65" fillId="0" borderId="1" xfId="1" applyNumberFormat="1" applyFont="1" applyBorder="1" applyAlignment="1">
      <alignment horizontal="center" vertical="center"/>
    </xf>
    <xf numFmtId="164" fontId="67" fillId="0" borderId="1" xfId="1" applyNumberFormat="1" applyFont="1" applyBorder="1" applyAlignment="1">
      <alignment vertical="center"/>
    </xf>
    <xf numFmtId="0" fontId="69" fillId="0" borderId="16" xfId="0" applyFont="1" applyFill="1" applyBorder="1"/>
    <xf numFmtId="164" fontId="69" fillId="0" borderId="0" xfId="1" applyNumberFormat="1" applyFont="1" applyFill="1"/>
    <xf numFmtId="0" fontId="69" fillId="0" borderId="0" xfId="0" applyFont="1" applyFill="1"/>
    <xf numFmtId="0" fontId="15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vertical="top"/>
    </xf>
    <xf numFmtId="164" fontId="15" fillId="0" borderId="1" xfId="1" applyNumberFormat="1" applyFont="1" applyFill="1" applyBorder="1" applyAlignment="1">
      <alignment vertical="top"/>
    </xf>
    <xf numFmtId="164" fontId="3" fillId="0" borderId="1" xfId="1" applyNumberFormat="1" applyFont="1" applyFill="1" applyBorder="1" applyAlignment="1">
      <alignment vertical="top"/>
    </xf>
    <xf numFmtId="164" fontId="0" fillId="0" borderId="0" xfId="1" applyNumberFormat="1" applyFont="1" applyFill="1"/>
    <xf numFmtId="0" fontId="0" fillId="0" borderId="0" xfId="0" applyFont="1" applyFill="1"/>
    <xf numFmtId="164" fontId="15" fillId="0" borderId="1" xfId="1" applyNumberFormat="1" applyFont="1" applyFill="1" applyBorder="1" applyAlignment="1">
      <alignment vertical="top" wrapText="1"/>
    </xf>
    <xf numFmtId="164" fontId="15" fillId="0" borderId="1" xfId="1" applyNumberFormat="1" applyFont="1" applyFill="1" applyBorder="1" applyAlignment="1">
      <alignment wrapText="1"/>
    </xf>
    <xf numFmtId="164" fontId="3" fillId="0" borderId="1" xfId="1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164" fontId="15" fillId="0" borderId="1" xfId="1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164" fontId="15" fillId="0" borderId="1" xfId="1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164" fontId="3" fillId="0" borderId="1" xfId="1" applyNumberFormat="1" applyFont="1" applyFill="1" applyBorder="1"/>
    <xf numFmtId="164" fontId="9" fillId="0" borderId="0" xfId="1" applyNumberFormat="1" applyFont="1" applyFill="1"/>
    <xf numFmtId="0" fontId="9" fillId="0" borderId="0" xfId="0" applyFont="1" applyFill="1"/>
    <xf numFmtId="3" fontId="15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center"/>
    </xf>
    <xf numFmtId="1" fontId="15" fillId="0" borderId="1" xfId="1" applyNumberFormat="1" applyFont="1" applyFill="1" applyBorder="1" applyAlignment="1">
      <alignment horizontal="left"/>
    </xf>
    <xf numFmtId="164" fontId="4" fillId="0" borderId="13" xfId="1" applyNumberFormat="1" applyFont="1" applyFill="1" applyBorder="1"/>
    <xf numFmtId="0" fontId="15" fillId="0" borderId="1" xfId="0" applyFont="1" applyFill="1" applyBorder="1" applyAlignment="1">
      <alignment horizontal="left" vertical="top" wrapText="1"/>
    </xf>
    <xf numFmtId="49" fontId="15" fillId="0" borderId="1" xfId="1" applyNumberFormat="1" applyFont="1" applyFill="1" applyBorder="1" applyAlignment="1">
      <alignment horizontal="left" vertical="top"/>
    </xf>
    <xf numFmtId="164" fontId="3" fillId="0" borderId="1" xfId="0" applyNumberFormat="1" applyFont="1" applyFill="1" applyBorder="1"/>
    <xf numFmtId="164" fontId="0" fillId="0" borderId="13" xfId="1" applyNumberFormat="1" applyFont="1" applyFill="1" applyBorder="1"/>
    <xf numFmtId="164" fontId="0" fillId="0" borderId="0" xfId="1" applyNumberFormat="1" applyFont="1" applyFill="1" applyBorder="1"/>
    <xf numFmtId="1" fontId="15" fillId="0" borderId="1" xfId="1" applyNumberFormat="1" applyFont="1" applyFill="1" applyBorder="1" applyAlignment="1">
      <alignment horizontal="left" vertical="top" wrapText="1"/>
    </xf>
    <xf numFmtId="164" fontId="2" fillId="0" borderId="15" xfId="1" applyNumberFormat="1" applyFont="1" applyFill="1" applyBorder="1"/>
    <xf numFmtId="1" fontId="3" fillId="0" borderId="1" xfId="1" applyNumberFormat="1" applyFont="1" applyFill="1" applyBorder="1" applyAlignment="1">
      <alignment horizontal="left" vertical="top" wrapText="1"/>
    </xf>
    <xf numFmtId="164" fontId="3" fillId="0" borderId="1" xfId="1" applyNumberFormat="1" applyFont="1" applyFill="1" applyBorder="1" applyAlignment="1">
      <alignment vertical="top" wrapText="1"/>
    </xf>
    <xf numFmtId="3" fontId="15" fillId="0" borderId="1" xfId="0" applyNumberFormat="1" applyFont="1" applyFill="1" applyBorder="1" applyAlignment="1">
      <alignment horizontal="right"/>
    </xf>
    <xf numFmtId="164" fontId="15" fillId="0" borderId="1" xfId="1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164" fontId="11" fillId="0" borderId="0" xfId="1" applyNumberFormat="1" applyFont="1" applyFill="1" applyBorder="1"/>
    <xf numFmtId="164" fontId="10" fillId="0" borderId="0" xfId="1" applyNumberFormat="1" applyFont="1" applyFill="1" applyBorder="1"/>
    <xf numFmtId="164" fontId="4" fillId="0" borderId="0" xfId="1" applyNumberFormat="1" applyFont="1" applyFill="1" applyBorder="1"/>
    <xf numFmtId="164" fontId="11" fillId="0" borderId="0" xfId="1" applyNumberFormat="1" applyFont="1" applyFill="1" applyAlignment="1">
      <alignment horizontal="left"/>
    </xf>
    <xf numFmtId="164" fontId="4" fillId="0" borderId="0" xfId="1" applyNumberFormat="1" applyFont="1" applyFill="1" applyAlignment="1">
      <alignment wrapText="1"/>
    </xf>
    <xf numFmtId="164" fontId="4" fillId="0" borderId="0" xfId="1" applyNumberFormat="1" applyFont="1" applyFill="1" applyAlignment="1"/>
    <xf numFmtId="164" fontId="2" fillId="0" borderId="0" xfId="1" applyNumberFormat="1" applyFont="1" applyFill="1" applyAlignment="1"/>
    <xf numFmtId="3" fontId="4" fillId="0" borderId="0" xfId="0" applyNumberFormat="1" applyFont="1" applyFill="1" applyBorder="1"/>
    <xf numFmtId="164" fontId="2" fillId="0" borderId="0" xfId="1" applyNumberFormat="1" applyFont="1" applyFill="1"/>
    <xf numFmtId="43" fontId="4" fillId="0" borderId="0" xfId="1" applyFont="1" applyFill="1" applyBorder="1" applyAlignment="1">
      <alignment vertical="top"/>
    </xf>
    <xf numFmtId="0" fontId="11" fillId="0" borderId="0" xfId="0" applyFont="1" applyFill="1" applyAlignment="1">
      <alignment horizontal="left"/>
    </xf>
    <xf numFmtId="164" fontId="0" fillId="0" borderId="0" xfId="0" applyNumberFormat="1" applyFont="1" applyFill="1"/>
    <xf numFmtId="0" fontId="0" fillId="0" borderId="0" xfId="0" applyFont="1" applyFill="1" applyAlignment="1">
      <alignment horizontal="left"/>
    </xf>
    <xf numFmtId="0" fontId="69" fillId="8" borderId="16" xfId="0" applyFont="1" applyFill="1" applyBorder="1"/>
    <xf numFmtId="164" fontId="4" fillId="8" borderId="0" xfId="1" applyNumberFormat="1" applyFont="1" applyFill="1" applyBorder="1"/>
    <xf numFmtId="164" fontId="4" fillId="8" borderId="0" xfId="1" applyNumberFormat="1" applyFont="1" applyFill="1" applyAlignment="1"/>
    <xf numFmtId="0" fontId="3" fillId="2" borderId="1" xfId="0" applyFont="1" applyFill="1" applyBorder="1" applyAlignment="1">
      <alignment horizontal="left"/>
    </xf>
    <xf numFmtId="1" fontId="3" fillId="2" borderId="1" xfId="1" applyNumberFormat="1" applyFont="1" applyFill="1" applyBorder="1" applyAlignment="1">
      <alignment horizontal="left" vertical="top" wrapText="1"/>
    </xf>
    <xf numFmtId="164" fontId="4" fillId="5" borderId="0" xfId="1" applyNumberFormat="1" applyFont="1" applyFill="1" applyBorder="1" applyAlignment="1">
      <alignment vertical="top"/>
    </xf>
    <xf numFmtId="1" fontId="15" fillId="2" borderId="1" xfId="1" applyNumberFormat="1" applyFont="1" applyFill="1" applyBorder="1" applyAlignment="1">
      <alignment horizontal="left" vertical="top"/>
    </xf>
    <xf numFmtId="43" fontId="3" fillId="5" borderId="1" xfId="1" applyFont="1" applyFill="1" applyBorder="1" applyAlignment="1">
      <alignment vertical="top" wrapText="1"/>
    </xf>
    <xf numFmtId="43" fontId="4" fillId="8" borderId="0" xfId="1" applyFont="1" applyFill="1"/>
    <xf numFmtId="43" fontId="8" fillId="3" borderId="1" xfId="1" applyFont="1" applyFill="1" applyBorder="1"/>
    <xf numFmtId="43" fontId="8" fillId="8" borderId="1" xfId="1" applyFont="1" applyFill="1" applyBorder="1"/>
    <xf numFmtId="43" fontId="4" fillId="0" borderId="0" xfId="1" applyFont="1"/>
    <xf numFmtId="43" fontId="4" fillId="12" borderId="0" xfId="1" applyFont="1" applyFill="1" applyAlignment="1"/>
    <xf numFmtId="43" fontId="2" fillId="12" borderId="0" xfId="1" applyFont="1" applyFill="1" applyAlignment="1"/>
    <xf numFmtId="43" fontId="4" fillId="12" borderId="0" xfId="1" applyFont="1" applyFill="1"/>
    <xf numFmtId="43" fontId="2" fillId="12" borderId="0" xfId="1" applyFont="1" applyFill="1"/>
    <xf numFmtId="43" fontId="4" fillId="0" borderId="0" xfId="1" applyFont="1" applyAlignment="1">
      <alignment wrapText="1"/>
    </xf>
    <xf numFmtId="164" fontId="5" fillId="5" borderId="1" xfId="1" applyNumberFormat="1" applyFont="1" applyFill="1" applyBorder="1" applyAlignment="1">
      <alignment vertical="top" wrapText="1"/>
    </xf>
    <xf numFmtId="164" fontId="6" fillId="3" borderId="1" xfId="1" applyNumberFormat="1" applyFont="1" applyFill="1" applyBorder="1" applyAlignment="1">
      <alignment vertical="top" wrapText="1"/>
    </xf>
    <xf numFmtId="164" fontId="5" fillId="8" borderId="1" xfId="1" applyNumberFormat="1" applyFont="1" applyFill="1" applyBorder="1" applyAlignment="1">
      <alignment vertical="top" wrapText="1"/>
    </xf>
    <xf numFmtId="164" fontId="6" fillId="5" borderId="1" xfId="1" applyNumberFormat="1" applyFont="1" applyFill="1" applyBorder="1" applyAlignment="1">
      <alignment vertical="top" wrapText="1"/>
    </xf>
    <xf numFmtId="164" fontId="3" fillId="5" borderId="1" xfId="0" applyNumberFormat="1" applyFont="1" applyFill="1" applyBorder="1" applyAlignment="1">
      <alignment vertical="top" wrapText="1"/>
    </xf>
    <xf numFmtId="49" fontId="3" fillId="7" borderId="1" xfId="1" applyNumberFormat="1" applyFont="1" applyFill="1" applyBorder="1" applyAlignment="1">
      <alignment horizontal="left" vertical="top"/>
    </xf>
    <xf numFmtId="164" fontId="61" fillId="8" borderId="1" xfId="1" applyNumberFormat="1" applyFont="1" applyFill="1" applyBorder="1"/>
    <xf numFmtId="164" fontId="2" fillId="3" borderId="0" xfId="0" applyNumberFormat="1" applyFont="1" applyFill="1"/>
    <xf numFmtId="0" fontId="3" fillId="8" borderId="1" xfId="0" applyFont="1" applyFill="1" applyBorder="1" applyAlignment="1">
      <alignment horizontal="left" vertical="top"/>
    </xf>
    <xf numFmtId="164" fontId="2" fillId="0" borderId="0" xfId="0" applyNumberFormat="1" applyFont="1"/>
    <xf numFmtId="0" fontId="15" fillId="0" borderId="1" xfId="1" applyNumberFormat="1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1" fontId="83" fillId="0" borderId="16" xfId="1" applyNumberFormat="1" applyFont="1" applyBorder="1" applyAlignment="1">
      <alignment horizontal="center"/>
    </xf>
    <xf numFmtId="164" fontId="17" fillId="2" borderId="1" xfId="1" applyNumberFormat="1" applyFont="1" applyFill="1" applyBorder="1" applyAlignment="1">
      <alignment horizontal="center"/>
    </xf>
    <xf numFmtId="164" fontId="17" fillId="5" borderId="1" xfId="1" applyNumberFormat="1" applyFont="1" applyFill="1" applyBorder="1" applyAlignment="1">
      <alignment horizontal="center" wrapText="1"/>
    </xf>
    <xf numFmtId="0" fontId="32" fillId="0" borderId="91" xfId="0" applyFont="1" applyFill="1" applyBorder="1" applyAlignment="1">
      <alignment vertical="center" wrapText="1"/>
    </xf>
    <xf numFmtId="0" fontId="32" fillId="0" borderId="55" xfId="0" applyFont="1" applyFill="1" applyBorder="1" applyAlignment="1">
      <alignment vertical="center" wrapText="1"/>
    </xf>
    <xf numFmtId="0" fontId="32" fillId="0" borderId="70" xfId="0" applyFont="1" applyFill="1" applyBorder="1" applyAlignment="1">
      <alignment vertical="center" wrapText="1"/>
    </xf>
    <xf numFmtId="3" fontId="32" fillId="0" borderId="36" xfId="0" applyNumberFormat="1" applyFont="1" applyFill="1" applyBorder="1" applyAlignment="1">
      <alignment horizontal="right" vertical="center" wrapText="1"/>
    </xf>
    <xf numFmtId="3" fontId="32" fillId="0" borderId="37" xfId="0" applyNumberFormat="1" applyFont="1" applyFill="1" applyBorder="1" applyAlignment="1">
      <alignment horizontal="right" vertical="center" wrapText="1"/>
    </xf>
    <xf numFmtId="3" fontId="32" fillId="0" borderId="31" xfId="0" applyNumberFormat="1" applyFont="1" applyFill="1" applyBorder="1" applyAlignment="1">
      <alignment horizontal="right" vertical="center" wrapText="1"/>
    </xf>
    <xf numFmtId="3" fontId="32" fillId="0" borderId="71" xfId="0" applyNumberFormat="1" applyFont="1" applyFill="1" applyBorder="1" applyAlignment="1">
      <alignment horizontal="right" vertical="center" wrapText="1"/>
    </xf>
    <xf numFmtId="3" fontId="32" fillId="0" borderId="0" xfId="0" applyNumberFormat="1" applyFont="1" applyFill="1" applyBorder="1" applyAlignment="1">
      <alignment horizontal="right" vertical="center" wrapText="1"/>
    </xf>
    <xf numFmtId="3" fontId="32" fillId="0" borderId="35" xfId="0" applyNumberFormat="1" applyFont="1" applyFill="1" applyBorder="1" applyAlignment="1">
      <alignment horizontal="right" vertical="center" wrapText="1"/>
    </xf>
    <xf numFmtId="3" fontId="32" fillId="0" borderId="86" xfId="0" applyNumberFormat="1" applyFont="1" applyFill="1" applyBorder="1" applyAlignment="1">
      <alignment horizontal="right" vertical="center" wrapText="1"/>
    </xf>
    <xf numFmtId="3" fontId="32" fillId="0" borderId="29" xfId="0" applyNumberFormat="1" applyFont="1" applyFill="1" applyBorder="1" applyAlignment="1">
      <alignment horizontal="right" vertical="center" wrapText="1"/>
    </xf>
    <xf numFmtId="3" fontId="32" fillId="0" borderId="32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horizontal="left" vertical="center"/>
    </xf>
    <xf numFmtId="3" fontId="50" fillId="0" borderId="36" xfId="0" applyNumberFormat="1" applyFont="1" applyFill="1" applyBorder="1" applyAlignment="1">
      <alignment horizontal="right" vertical="center" wrapText="1"/>
    </xf>
    <xf numFmtId="3" fontId="50" fillId="0" borderId="31" xfId="0" applyNumberFormat="1" applyFont="1" applyFill="1" applyBorder="1" applyAlignment="1">
      <alignment horizontal="right" vertical="center" wrapText="1"/>
    </xf>
    <xf numFmtId="0" fontId="12" fillId="0" borderId="91" xfId="0" applyFont="1" applyFill="1" applyBorder="1" applyAlignment="1">
      <alignment vertical="center" wrapText="1"/>
    </xf>
    <xf numFmtId="0" fontId="12" fillId="0" borderId="71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86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32" fillId="0" borderId="71" xfId="0" applyFont="1" applyFill="1" applyBorder="1" applyAlignment="1">
      <alignment vertical="center" wrapText="1"/>
    </xf>
    <xf numFmtId="0" fontId="34" fillId="0" borderId="91" xfId="0" applyFont="1" applyFill="1" applyBorder="1" applyAlignment="1">
      <alignment vertical="center" wrapText="1"/>
    </xf>
    <xf numFmtId="0" fontId="34" fillId="0" borderId="70" xfId="0" applyFont="1" applyFill="1" applyBorder="1" applyAlignment="1">
      <alignment vertical="center" wrapText="1"/>
    </xf>
    <xf numFmtId="0" fontId="50" fillId="0" borderId="36" xfId="0" applyFont="1" applyFill="1" applyBorder="1" applyAlignment="1">
      <alignment horizontal="right" vertical="center" wrapText="1"/>
    </xf>
    <xf numFmtId="0" fontId="50" fillId="0" borderId="31" xfId="0" applyFont="1" applyFill="1" applyBorder="1" applyAlignment="1">
      <alignment horizontal="right" vertical="center" wrapText="1"/>
    </xf>
    <xf numFmtId="3" fontId="50" fillId="0" borderId="71" xfId="0" applyNumberFormat="1" applyFont="1" applyFill="1" applyBorder="1" applyAlignment="1">
      <alignment horizontal="right" vertical="center" wrapText="1"/>
    </xf>
    <xf numFmtId="3" fontId="50" fillId="0" borderId="35" xfId="0" applyNumberFormat="1" applyFont="1" applyFill="1" applyBorder="1" applyAlignment="1">
      <alignment horizontal="right" vertical="center" wrapText="1"/>
    </xf>
    <xf numFmtId="3" fontId="50" fillId="0" borderId="86" xfId="0" applyNumberFormat="1" applyFont="1" applyFill="1" applyBorder="1" applyAlignment="1">
      <alignment horizontal="right" vertical="center" wrapText="1"/>
    </xf>
    <xf numFmtId="3" fontId="50" fillId="0" borderId="32" xfId="0" applyNumberFormat="1" applyFont="1" applyFill="1" applyBorder="1" applyAlignment="1">
      <alignment horizontal="right" vertical="center" wrapText="1"/>
    </xf>
    <xf numFmtId="0" fontId="32" fillId="0" borderId="36" xfId="0" applyFont="1" applyFill="1" applyBorder="1" applyAlignment="1">
      <alignment vertical="center" wrapText="1"/>
    </xf>
    <xf numFmtId="0" fontId="32" fillId="0" borderId="31" xfId="0" applyFont="1" applyFill="1" applyBorder="1" applyAlignment="1">
      <alignment vertical="center" wrapText="1"/>
    </xf>
    <xf numFmtId="0" fontId="32" fillId="0" borderId="58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right" vertical="center" wrapText="1"/>
    </xf>
    <xf numFmtId="0" fontId="32" fillId="0" borderId="0" xfId="0" applyFont="1" applyFill="1" applyAlignment="1">
      <alignment horizontal="right" vertical="center" wrapText="1"/>
    </xf>
    <xf numFmtId="0" fontId="32" fillId="0" borderId="1" xfId="0" applyFont="1" applyFill="1" applyBorder="1" applyAlignment="1">
      <alignment horizontal="right" vertical="center" wrapText="1"/>
    </xf>
    <xf numFmtId="0" fontId="32" fillId="0" borderId="90" xfId="0" applyFont="1" applyFill="1" applyBorder="1" applyAlignment="1">
      <alignment vertical="center" wrapText="1"/>
    </xf>
    <xf numFmtId="0" fontId="32" fillId="0" borderId="81" xfId="0" applyFont="1" applyFill="1" applyBorder="1" applyAlignment="1">
      <alignment vertical="center" wrapText="1"/>
    </xf>
    <xf numFmtId="0" fontId="32" fillId="0" borderId="89" xfId="0" applyFont="1" applyFill="1" applyBorder="1" applyAlignment="1">
      <alignment vertical="center" wrapText="1"/>
    </xf>
    <xf numFmtId="0" fontId="32" fillId="0" borderId="32" xfId="0" applyFont="1" applyFill="1" applyBorder="1" applyAlignment="1">
      <alignment vertical="center" wrapText="1"/>
    </xf>
    <xf numFmtId="0" fontId="34" fillId="0" borderId="91" xfId="0" applyFont="1" applyFill="1" applyBorder="1" applyAlignment="1">
      <alignment horizontal="center" vertical="center" wrapText="1"/>
    </xf>
    <xf numFmtId="0" fontId="34" fillId="0" borderId="71" xfId="0" applyFont="1" applyFill="1" applyBorder="1" applyAlignment="1">
      <alignment horizontal="center" vertical="center" wrapText="1"/>
    </xf>
    <xf numFmtId="0" fontId="34" fillId="0" borderId="86" xfId="0" applyFont="1" applyFill="1" applyBorder="1" applyAlignment="1">
      <alignment horizontal="center" vertical="center" wrapText="1"/>
    </xf>
    <xf numFmtId="0" fontId="34" fillId="0" borderId="5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70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0" fontId="32" fillId="0" borderId="37" xfId="0" applyFont="1" applyFill="1" applyBorder="1" applyAlignment="1">
      <alignment vertical="center" wrapText="1"/>
    </xf>
    <xf numFmtId="0" fontId="32" fillId="0" borderId="37" xfId="0" applyFont="1" applyFill="1" applyBorder="1" applyAlignment="1">
      <alignment horizontal="right" vertical="center" wrapText="1"/>
    </xf>
    <xf numFmtId="164" fontId="32" fillId="0" borderId="0" xfId="1" applyNumberFormat="1" applyFont="1" applyFill="1" applyBorder="1" applyAlignment="1">
      <alignment horizontal="right" vertical="center" wrapText="1"/>
    </xf>
    <xf numFmtId="164" fontId="32" fillId="0" borderId="37" xfId="1" applyNumberFormat="1" applyFont="1" applyFill="1" applyBorder="1" applyAlignment="1">
      <alignment horizontal="right" vertical="center" wrapText="1"/>
    </xf>
    <xf numFmtId="164" fontId="32" fillId="0" borderId="29" xfId="1" applyNumberFormat="1" applyFont="1" applyFill="1" applyBorder="1" applyAlignment="1">
      <alignment horizontal="right" vertical="center" wrapText="1"/>
    </xf>
    <xf numFmtId="0" fontId="51" fillId="0" borderId="71" xfId="0" applyFont="1" applyFill="1" applyBorder="1" applyAlignment="1">
      <alignment horizontal="center" vertical="center" wrapText="1"/>
    </xf>
    <xf numFmtId="0" fontId="51" fillId="0" borderId="86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2" fillId="15" borderId="58" xfId="0" applyFont="1" applyFill="1" applyBorder="1" applyAlignment="1">
      <alignment vertical="center" wrapText="1"/>
    </xf>
    <xf numFmtId="0" fontId="50" fillId="15" borderId="58" xfId="0" applyFont="1" applyFill="1" applyBorder="1" applyAlignment="1">
      <alignment vertical="center" wrapText="1"/>
    </xf>
    <xf numFmtId="0" fontId="50" fillId="0" borderId="37" xfId="0" applyFont="1" applyFill="1" applyBorder="1" applyAlignment="1">
      <alignment horizontal="right" vertical="center" wrapText="1"/>
    </xf>
    <xf numFmtId="164" fontId="32" fillId="15" borderId="91" xfId="1" applyNumberFormat="1" applyFont="1" applyFill="1" applyBorder="1" applyAlignment="1">
      <alignment vertical="center" wrapText="1"/>
    </xf>
    <xf numFmtId="164" fontId="32" fillId="15" borderId="70" xfId="1" applyNumberFormat="1" applyFont="1" applyFill="1" applyBorder="1" applyAlignment="1">
      <alignment vertical="center" wrapText="1"/>
    </xf>
    <xf numFmtId="164" fontId="32" fillId="0" borderId="36" xfId="1" applyNumberFormat="1" applyFont="1" applyFill="1" applyBorder="1" applyAlignment="1">
      <alignment horizontal="right" vertical="center" wrapText="1"/>
    </xf>
    <xf numFmtId="164" fontId="32" fillId="0" borderId="31" xfId="1" applyNumberFormat="1" applyFont="1" applyFill="1" applyBorder="1" applyAlignment="1">
      <alignment horizontal="right" vertical="center" wrapText="1"/>
    </xf>
    <xf numFmtId="164" fontId="32" fillId="0" borderId="71" xfId="1" applyNumberFormat="1" applyFont="1" applyFill="1" applyBorder="1" applyAlignment="1">
      <alignment horizontal="right" vertical="center" wrapText="1"/>
    </xf>
    <xf numFmtId="164" fontId="32" fillId="0" borderId="35" xfId="1" applyNumberFormat="1" applyFont="1" applyFill="1" applyBorder="1" applyAlignment="1">
      <alignment horizontal="right" vertical="center" wrapText="1"/>
    </xf>
    <xf numFmtId="164" fontId="32" fillId="0" borderId="86" xfId="1" applyNumberFormat="1" applyFont="1" applyFill="1" applyBorder="1" applyAlignment="1">
      <alignment horizontal="right" vertical="center" wrapText="1"/>
    </xf>
    <xf numFmtId="164" fontId="32" fillId="0" borderId="32" xfId="1" applyNumberFormat="1" applyFont="1" applyFill="1" applyBorder="1" applyAlignment="1">
      <alignment horizontal="right" vertical="center" wrapText="1"/>
    </xf>
    <xf numFmtId="0" fontId="32" fillId="15" borderId="55" xfId="0" applyFont="1" applyFill="1" applyBorder="1" applyAlignment="1">
      <alignment vertical="center" wrapText="1"/>
    </xf>
    <xf numFmtId="0" fontId="50" fillId="0" borderId="36" xfId="0" applyFont="1" applyFill="1" applyBorder="1" applyAlignment="1">
      <alignment vertical="center" wrapText="1"/>
    </xf>
    <xf numFmtId="0" fontId="50" fillId="0" borderId="31" xfId="0" applyFont="1" applyFill="1" applyBorder="1" applyAlignment="1">
      <alignment vertical="center" wrapText="1"/>
    </xf>
    <xf numFmtId="0" fontId="50" fillId="0" borderId="71" xfId="0" applyFont="1" applyFill="1" applyBorder="1" applyAlignment="1">
      <alignment horizontal="right" vertical="center" wrapText="1"/>
    </xf>
    <xf numFmtId="0" fontId="50" fillId="0" borderId="35" xfId="0" applyFont="1" applyFill="1" applyBorder="1" applyAlignment="1">
      <alignment horizontal="right" vertical="center" wrapText="1"/>
    </xf>
    <xf numFmtId="0" fontId="50" fillId="0" borderId="86" xfId="0" applyFont="1" applyFill="1" applyBorder="1" applyAlignment="1">
      <alignment horizontal="right" vertical="center" wrapText="1"/>
    </xf>
    <xf numFmtId="0" fontId="50" fillId="0" borderId="32" xfId="0" applyFont="1" applyFill="1" applyBorder="1" applyAlignment="1">
      <alignment horizontal="right" vertical="center" wrapText="1"/>
    </xf>
    <xf numFmtId="0" fontId="32" fillId="15" borderId="91" xfId="0" applyFont="1" applyFill="1" applyBorder="1" applyAlignment="1">
      <alignment vertical="center" wrapText="1"/>
    </xf>
    <xf numFmtId="0" fontId="32" fillId="15" borderId="70" xfId="0" applyFont="1" applyFill="1" applyBorder="1" applyAlignment="1">
      <alignment vertical="center" wrapText="1"/>
    </xf>
    <xf numFmtId="0" fontId="32" fillId="15" borderId="0" xfId="0" applyFont="1" applyFill="1" applyBorder="1" applyAlignment="1">
      <alignment vertical="center" wrapText="1"/>
    </xf>
    <xf numFmtId="0" fontId="32" fillId="15" borderId="0" xfId="0" applyFont="1" applyFill="1" applyBorder="1" applyAlignment="1">
      <alignment horizontal="right" vertical="center" wrapText="1"/>
    </xf>
    <xf numFmtId="0" fontId="32" fillId="15" borderId="0" xfId="0" applyFont="1" applyFill="1" applyAlignment="1">
      <alignment horizontal="right" vertical="center" wrapText="1"/>
    </xf>
    <xf numFmtId="0" fontId="32" fillId="15" borderId="1" xfId="0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horizontal="right" vertical="center" wrapText="1"/>
    </xf>
    <xf numFmtId="0" fontId="32" fillId="0" borderId="89" xfId="0" applyFont="1" applyBorder="1" applyAlignment="1">
      <alignment vertical="center" wrapText="1"/>
    </xf>
    <xf numFmtId="0" fontId="32" fillId="0" borderId="81" xfId="0" applyFont="1" applyBorder="1" applyAlignment="1">
      <alignment vertical="center" wrapText="1"/>
    </xf>
    <xf numFmtId="0" fontId="32" fillId="15" borderId="91" xfId="0" applyFont="1" applyFill="1" applyBorder="1" applyAlignment="1">
      <alignment horizontal="center" vertical="center" wrapText="1"/>
    </xf>
    <xf numFmtId="0" fontId="32" fillId="15" borderId="71" xfId="0" applyFont="1" applyFill="1" applyBorder="1" applyAlignment="1">
      <alignment horizontal="center" vertical="center" wrapText="1"/>
    </xf>
    <xf numFmtId="0" fontId="32" fillId="15" borderId="86" xfId="0" applyFont="1" applyFill="1" applyBorder="1" applyAlignment="1">
      <alignment horizontal="center" vertical="center" wrapText="1"/>
    </xf>
    <xf numFmtId="0" fontId="32" fillId="15" borderId="70" xfId="0" applyFont="1" applyFill="1" applyBorder="1" applyAlignment="1">
      <alignment horizontal="center" vertical="center" wrapText="1"/>
    </xf>
    <xf numFmtId="0" fontId="32" fillId="15" borderId="35" xfId="0" applyFont="1" applyFill="1" applyBorder="1" applyAlignment="1">
      <alignment horizontal="center" vertical="center" wrapText="1"/>
    </xf>
    <xf numFmtId="0" fontId="32" fillId="15" borderId="32" xfId="0" applyFont="1" applyFill="1" applyBorder="1" applyAlignment="1">
      <alignment horizontal="center" vertical="center" wrapText="1"/>
    </xf>
    <xf numFmtId="0" fontId="51" fillId="0" borderId="91" xfId="0" applyFont="1" applyFill="1" applyBorder="1" applyAlignment="1">
      <alignment horizontal="center" vertical="center" wrapText="1"/>
    </xf>
    <xf numFmtId="0" fontId="51" fillId="0" borderId="70" xfId="0" applyFont="1" applyFill="1" applyBorder="1" applyAlignment="1">
      <alignment horizontal="center" vertical="center" wrapText="1"/>
    </xf>
    <xf numFmtId="0" fontId="50" fillId="0" borderId="91" xfId="0" applyFont="1" applyFill="1" applyBorder="1" applyAlignment="1">
      <alignment horizontal="center" vertical="center" wrapText="1"/>
    </xf>
    <xf numFmtId="0" fontId="50" fillId="0" borderId="71" xfId="0" applyFont="1" applyFill="1" applyBorder="1" applyAlignment="1">
      <alignment horizontal="center" vertical="center" wrapText="1"/>
    </xf>
    <xf numFmtId="0" fontId="50" fillId="0" borderId="86" xfId="0" applyFont="1" applyFill="1" applyBorder="1" applyAlignment="1">
      <alignment horizontal="center" vertical="center" wrapText="1"/>
    </xf>
    <xf numFmtId="0" fontId="50" fillId="0" borderId="55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32" fillId="15" borderId="55" xfId="0" applyFont="1" applyFill="1" applyBorder="1" applyAlignment="1">
      <alignment horizontal="center" vertical="center" wrapText="1"/>
    </xf>
    <xf numFmtId="0" fontId="32" fillId="15" borderId="0" xfId="0" applyFont="1" applyFill="1" applyBorder="1" applyAlignment="1">
      <alignment horizontal="center" vertical="center" wrapText="1"/>
    </xf>
    <xf numFmtId="0" fontId="32" fillId="15" borderId="29" xfId="0" applyFont="1" applyFill="1" applyBorder="1" applyAlignment="1">
      <alignment horizontal="center" vertical="center" wrapText="1"/>
    </xf>
    <xf numFmtId="0" fontId="34" fillId="15" borderId="91" xfId="0" applyFont="1" applyFill="1" applyBorder="1" applyAlignment="1">
      <alignment horizontal="center" vertical="center" wrapText="1"/>
    </xf>
    <xf numFmtId="0" fontId="34" fillId="15" borderId="71" xfId="0" applyFont="1" applyFill="1" applyBorder="1" applyAlignment="1">
      <alignment horizontal="center" vertical="center" wrapText="1"/>
    </xf>
    <xf numFmtId="0" fontId="34" fillId="15" borderId="86" xfId="0" applyFont="1" applyFill="1" applyBorder="1" applyAlignment="1">
      <alignment horizontal="center" vertical="center" wrapText="1"/>
    </xf>
    <xf numFmtId="0" fontId="34" fillId="15" borderId="55" xfId="0" applyFont="1" applyFill="1" applyBorder="1" applyAlignment="1">
      <alignment horizontal="center" vertical="center" wrapText="1"/>
    </xf>
    <xf numFmtId="0" fontId="34" fillId="15" borderId="0" xfId="0" applyFont="1" applyFill="1" applyBorder="1" applyAlignment="1">
      <alignment horizontal="center" vertical="center" wrapText="1"/>
    </xf>
    <xf numFmtId="0" fontId="34" fillId="15" borderId="29" xfId="0" applyFont="1" applyFill="1" applyBorder="1" applyAlignment="1">
      <alignment horizontal="center" vertical="center" wrapText="1"/>
    </xf>
    <xf numFmtId="3" fontId="32" fillId="0" borderId="91" xfId="0" applyNumberFormat="1" applyFont="1" applyFill="1" applyBorder="1" applyAlignment="1">
      <alignment horizontal="right" vertical="center" wrapText="1"/>
    </xf>
    <xf numFmtId="3" fontId="32" fillId="0" borderId="70" xfId="0" applyNumberFormat="1" applyFont="1" applyFill="1" applyBorder="1" applyAlignment="1">
      <alignment horizontal="right" vertical="center" wrapText="1"/>
    </xf>
    <xf numFmtId="0" fontId="32" fillId="0" borderId="71" xfId="0" applyFont="1" applyBorder="1" applyAlignment="1">
      <alignment vertical="center" wrapText="1"/>
    </xf>
    <xf numFmtId="0" fontId="32" fillId="0" borderId="86" xfId="0" applyFont="1" applyBorder="1" applyAlignment="1">
      <alignment vertical="center" wrapText="1"/>
    </xf>
    <xf numFmtId="0" fontId="33" fillId="0" borderId="55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2" fillId="0" borderId="55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2" fillId="0" borderId="90" xfId="0" applyFont="1" applyBorder="1" applyAlignment="1">
      <alignment vertical="center" wrapText="1"/>
    </xf>
    <xf numFmtId="0" fontId="32" fillId="0" borderId="58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3" fontId="50" fillId="0" borderId="37" xfId="0" applyNumberFormat="1" applyFont="1" applyFill="1" applyBorder="1" applyAlignment="1">
      <alignment horizontal="right" vertical="center" wrapText="1"/>
    </xf>
    <xf numFmtId="3" fontId="50" fillId="15" borderId="0" xfId="0" applyNumberFormat="1" applyFont="1" applyFill="1" applyBorder="1" applyAlignment="1">
      <alignment horizontal="right" vertical="center" wrapText="1"/>
    </xf>
    <xf numFmtId="3" fontId="50" fillId="15" borderId="37" xfId="0" applyNumberFormat="1" applyFont="1" applyFill="1" applyBorder="1" applyAlignment="1">
      <alignment horizontal="right" vertical="center" wrapText="1"/>
    </xf>
    <xf numFmtId="3" fontId="50" fillId="15" borderId="31" xfId="0" applyNumberFormat="1" applyFont="1" applyFill="1" applyBorder="1" applyAlignment="1">
      <alignment horizontal="right" vertical="center" wrapText="1"/>
    </xf>
    <xf numFmtId="0" fontId="32" fillId="15" borderId="89" xfId="0" applyFont="1" applyFill="1" applyBorder="1" applyAlignment="1">
      <alignment vertical="center" wrapText="1"/>
    </xf>
    <xf numFmtId="0" fontId="32" fillId="15" borderId="81" xfId="0" applyFont="1" applyFill="1" applyBorder="1" applyAlignment="1">
      <alignment vertical="center" wrapText="1"/>
    </xf>
    <xf numFmtId="0" fontId="34" fillId="15" borderId="58" xfId="0" applyFont="1" applyFill="1" applyBorder="1" applyAlignment="1">
      <alignment vertical="center" wrapText="1"/>
    </xf>
    <xf numFmtId="0" fontId="50" fillId="15" borderId="91" xfId="0" applyFont="1" applyFill="1" applyBorder="1" applyAlignment="1">
      <alignment vertical="center" wrapText="1"/>
    </xf>
    <xf numFmtId="0" fontId="50" fillId="15" borderId="70" xfId="0" applyFont="1" applyFill="1" applyBorder="1" applyAlignment="1">
      <alignment vertical="center" wrapText="1"/>
    </xf>
    <xf numFmtId="3" fontId="50" fillId="0" borderId="36" xfId="0" applyNumberFormat="1" applyFont="1" applyFill="1" applyBorder="1" applyAlignment="1">
      <alignment horizontal="center" vertical="center" wrapText="1"/>
    </xf>
    <xf numFmtId="3" fontId="50" fillId="0" borderId="31" xfId="0" applyNumberFormat="1" applyFont="1" applyFill="1" applyBorder="1" applyAlignment="1">
      <alignment horizontal="center" vertical="center" wrapText="1"/>
    </xf>
    <xf numFmtId="0" fontId="32" fillId="0" borderId="86" xfId="0" applyFont="1" applyFill="1" applyBorder="1" applyAlignment="1">
      <alignment horizontal="right" vertical="center" wrapText="1"/>
    </xf>
    <xf numFmtId="0" fontId="32" fillId="0" borderId="29" xfId="0" applyFont="1" applyFill="1" applyBorder="1" applyAlignment="1">
      <alignment horizontal="right" vertical="center" wrapText="1"/>
    </xf>
    <xf numFmtId="0" fontId="32" fillId="0" borderId="71" xfId="0" applyFont="1" applyFill="1" applyBorder="1" applyAlignment="1">
      <alignment horizontal="right" vertical="center" wrapText="1"/>
    </xf>
    <xf numFmtId="0" fontId="32" fillId="15" borderId="71" xfId="0" applyFont="1" applyFill="1" applyBorder="1" applyAlignment="1">
      <alignment vertical="center" wrapText="1"/>
    </xf>
    <xf numFmtId="0" fontId="32" fillId="15" borderId="35" xfId="0" applyFont="1" applyFill="1" applyBorder="1" applyAlignment="1">
      <alignment vertical="center" wrapText="1"/>
    </xf>
    <xf numFmtId="0" fontId="32" fillId="15" borderId="71" xfId="0" applyFont="1" applyFill="1" applyBorder="1" applyAlignment="1">
      <alignment horizontal="right" vertical="center" wrapText="1"/>
    </xf>
    <xf numFmtId="0" fontId="32" fillId="15" borderId="35" xfId="0" applyFont="1" applyFill="1" applyBorder="1" applyAlignment="1">
      <alignment horizontal="right" vertical="center" wrapText="1"/>
    </xf>
    <xf numFmtId="0" fontId="32" fillId="15" borderId="86" xfId="0" applyFont="1" applyFill="1" applyBorder="1" applyAlignment="1">
      <alignment horizontal="right" vertical="center" wrapText="1"/>
    </xf>
    <xf numFmtId="0" fontId="32" fillId="15" borderId="29" xfId="0" applyFont="1" applyFill="1" applyBorder="1" applyAlignment="1">
      <alignment horizontal="right" vertical="center" wrapText="1"/>
    </xf>
    <xf numFmtId="0" fontId="32" fillId="15" borderId="32" xfId="0" applyFont="1" applyFill="1" applyBorder="1" applyAlignment="1">
      <alignment horizontal="right" vertical="center" wrapText="1"/>
    </xf>
    <xf numFmtId="0" fontId="32" fillId="0" borderId="68" xfId="0" applyFont="1" applyBorder="1" applyAlignment="1">
      <alignment vertical="center" wrapText="1"/>
    </xf>
    <xf numFmtId="0" fontId="32" fillId="0" borderId="56" xfId="0" applyFont="1" applyBorder="1" applyAlignment="1">
      <alignment vertical="center" wrapText="1"/>
    </xf>
    <xf numFmtId="0" fontId="32" fillId="0" borderId="35" xfId="0" applyFont="1" applyBorder="1" applyAlignment="1">
      <alignment vertical="center" wrapText="1"/>
    </xf>
    <xf numFmtId="0" fontId="34" fillId="15" borderId="89" xfId="0" applyFont="1" applyFill="1" applyBorder="1" applyAlignment="1">
      <alignment vertical="center" wrapText="1"/>
    </xf>
    <xf numFmtId="0" fontId="34" fillId="15" borderId="90" xfId="0" applyFont="1" applyFill="1" applyBorder="1" applyAlignment="1">
      <alignment vertical="center" wrapText="1"/>
    </xf>
    <xf numFmtId="0" fontId="51" fillId="0" borderId="89" xfId="0" applyFont="1" applyFill="1" applyBorder="1" applyAlignment="1">
      <alignment vertical="center" wrapText="1"/>
    </xf>
    <xf numFmtId="0" fontId="51" fillId="0" borderId="90" xfId="0" applyFont="1" applyFill="1" applyBorder="1" applyAlignment="1">
      <alignment vertical="center" wrapText="1"/>
    </xf>
    <xf numFmtId="0" fontId="51" fillId="0" borderId="81" xfId="0" applyFont="1" applyFill="1" applyBorder="1" applyAlignment="1">
      <alignment vertical="center" wrapText="1"/>
    </xf>
    <xf numFmtId="0" fontId="34" fillId="0" borderId="89" xfId="0" applyFont="1" applyFill="1" applyBorder="1" applyAlignment="1">
      <alignment vertical="center" wrapText="1"/>
    </xf>
    <xf numFmtId="0" fontId="34" fillId="0" borderId="90" xfId="0" applyFont="1" applyFill="1" applyBorder="1" applyAlignment="1">
      <alignment vertical="center" wrapText="1"/>
    </xf>
    <xf numFmtId="0" fontId="34" fillId="0" borderId="81" xfId="0" applyFont="1" applyFill="1" applyBorder="1" applyAlignment="1">
      <alignment vertical="center" wrapText="1"/>
    </xf>
    <xf numFmtId="0" fontId="32" fillId="0" borderId="29" xfId="0" applyFont="1" applyFill="1" applyBorder="1" applyAlignment="1">
      <alignment vertical="center" wrapText="1"/>
    </xf>
    <xf numFmtId="164" fontId="50" fillId="0" borderId="0" xfId="1" applyNumberFormat="1" applyFont="1" applyFill="1" applyBorder="1" applyAlignment="1">
      <alignment horizontal="right" vertical="center" wrapText="1"/>
    </xf>
    <xf numFmtId="164" fontId="50" fillId="0" borderId="37" xfId="1" applyNumberFormat="1" applyFont="1" applyFill="1" applyBorder="1" applyAlignment="1">
      <alignment horizontal="right" vertical="center" wrapText="1"/>
    </xf>
    <xf numFmtId="164" fontId="50" fillId="0" borderId="36" xfId="1" applyNumberFormat="1" applyFont="1" applyFill="1" applyBorder="1" applyAlignment="1">
      <alignment horizontal="right" vertical="center" wrapText="1"/>
    </xf>
    <xf numFmtId="164" fontId="50" fillId="0" borderId="31" xfId="1" applyNumberFormat="1" applyFont="1" applyFill="1" applyBorder="1" applyAlignment="1">
      <alignment horizontal="right" vertical="center" wrapText="1"/>
    </xf>
    <xf numFmtId="3" fontId="32" fillId="0" borderId="14" xfId="0" applyNumberFormat="1" applyFont="1" applyFill="1" applyBorder="1" applyAlignment="1">
      <alignment horizontal="right" vertical="center" wrapText="1"/>
    </xf>
    <xf numFmtId="3" fontId="32" fillId="0" borderId="15" xfId="0" applyNumberFormat="1" applyFont="1" applyFill="1" applyBorder="1" applyAlignment="1">
      <alignment horizontal="right" vertical="center" wrapText="1"/>
    </xf>
    <xf numFmtId="3" fontId="32" fillId="0" borderId="9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top"/>
    </xf>
    <xf numFmtId="0" fontId="67" fillId="0" borderId="0" xfId="0" applyFont="1" applyBorder="1" applyAlignment="1">
      <alignment horizontal="center" wrapText="1"/>
    </xf>
    <xf numFmtId="0" fontId="14" fillId="15" borderId="91" xfId="0" applyFont="1" applyFill="1" applyBorder="1" applyAlignment="1">
      <alignment vertical="center" wrapText="1"/>
    </xf>
    <xf numFmtId="0" fontId="14" fillId="15" borderId="70" xfId="0" applyFont="1" applyFill="1" applyBorder="1" applyAlignment="1">
      <alignment vertical="center" wrapText="1"/>
    </xf>
    <xf numFmtId="3" fontId="14" fillId="5" borderId="36" xfId="0" applyNumberFormat="1" applyFont="1" applyFill="1" applyBorder="1" applyAlignment="1">
      <alignment horizontal="right" vertical="center" wrapText="1"/>
    </xf>
    <xf numFmtId="3" fontId="14" fillId="5" borderId="31" xfId="0" applyNumberFormat="1" applyFont="1" applyFill="1" applyBorder="1" applyAlignment="1">
      <alignment horizontal="right" vertical="center" wrapText="1"/>
    </xf>
    <xf numFmtId="3" fontId="14" fillId="5" borderId="71" xfId="0" applyNumberFormat="1" applyFont="1" applyFill="1" applyBorder="1" applyAlignment="1">
      <alignment horizontal="right" vertical="center" wrapText="1"/>
    </xf>
    <xf numFmtId="3" fontId="14" fillId="5" borderId="35" xfId="0" applyNumberFormat="1" applyFont="1" applyFill="1" applyBorder="1" applyAlignment="1">
      <alignment horizontal="right" vertical="center" wrapText="1"/>
    </xf>
    <xf numFmtId="3" fontId="14" fillId="15" borderId="36" xfId="0" applyNumberFormat="1" applyFont="1" applyFill="1" applyBorder="1" applyAlignment="1">
      <alignment horizontal="right" vertical="center" wrapText="1"/>
    </xf>
    <xf numFmtId="3" fontId="14" fillId="15" borderId="31" xfId="0" applyNumberFormat="1" applyFont="1" applyFill="1" applyBorder="1" applyAlignment="1">
      <alignment horizontal="right" vertical="center" wrapText="1"/>
    </xf>
    <xf numFmtId="3" fontId="14" fillId="15" borderId="86" xfId="0" applyNumberFormat="1" applyFont="1" applyFill="1" applyBorder="1" applyAlignment="1">
      <alignment horizontal="right" vertical="center" wrapText="1"/>
    </xf>
    <xf numFmtId="3" fontId="14" fillId="15" borderId="32" xfId="0" applyNumberFormat="1" applyFont="1" applyFill="1" applyBorder="1" applyAlignment="1">
      <alignment horizontal="right" vertical="center" wrapText="1"/>
    </xf>
    <xf numFmtId="0" fontId="16" fillId="15" borderId="91" xfId="0" applyFont="1" applyFill="1" applyBorder="1" applyAlignment="1">
      <alignment horizontal="center" vertical="center" wrapText="1"/>
    </xf>
    <xf numFmtId="0" fontId="16" fillId="15" borderId="71" xfId="0" applyFont="1" applyFill="1" applyBorder="1" applyAlignment="1">
      <alignment horizontal="center" vertical="center" wrapText="1"/>
    </xf>
    <xf numFmtId="0" fontId="16" fillId="15" borderId="86" xfId="0" applyFont="1" applyFill="1" applyBorder="1" applyAlignment="1">
      <alignment horizontal="center" vertical="center" wrapText="1"/>
    </xf>
    <xf numFmtId="0" fontId="16" fillId="15" borderId="55" xfId="0" applyFont="1" applyFill="1" applyBorder="1" applyAlignment="1">
      <alignment horizontal="center" vertical="center" wrapText="1"/>
    </xf>
    <xf numFmtId="0" fontId="16" fillId="15" borderId="0" xfId="0" applyFont="1" applyFill="1" applyBorder="1" applyAlignment="1">
      <alignment horizontal="center" vertical="center" wrapText="1"/>
    </xf>
    <xf numFmtId="0" fontId="16" fillId="15" borderId="29" xfId="0" applyFont="1" applyFill="1" applyBorder="1" applyAlignment="1">
      <alignment horizontal="center" vertical="center" wrapText="1"/>
    </xf>
    <xf numFmtId="3" fontId="16" fillId="15" borderId="70" xfId="0" applyNumberFormat="1" applyFont="1" applyFill="1" applyBorder="1" applyAlignment="1">
      <alignment horizontal="center" vertical="center" wrapText="1"/>
    </xf>
    <xf numFmtId="3" fontId="16" fillId="15" borderId="35" xfId="0" applyNumberFormat="1" applyFont="1" applyFill="1" applyBorder="1" applyAlignment="1">
      <alignment horizontal="center" vertical="center" wrapText="1"/>
    </xf>
    <xf numFmtId="3" fontId="16" fillId="15" borderId="32" xfId="0" applyNumberFormat="1" applyFont="1" applyFill="1" applyBorder="1" applyAlignment="1">
      <alignment horizontal="center" vertical="center" wrapText="1"/>
    </xf>
    <xf numFmtId="0" fontId="14" fillId="15" borderId="71" xfId="0" applyFont="1" applyFill="1" applyBorder="1" applyAlignment="1">
      <alignment vertical="center" wrapText="1"/>
    </xf>
    <xf numFmtId="0" fontId="14" fillId="15" borderId="55" xfId="0" applyFont="1" applyFill="1" applyBorder="1" applyAlignment="1">
      <alignment vertical="center" wrapText="1"/>
    </xf>
    <xf numFmtId="0" fontId="16" fillId="15" borderId="91" xfId="0" applyFont="1" applyFill="1" applyBorder="1" applyAlignment="1">
      <alignment horizontal="right" vertical="center" wrapText="1"/>
    </xf>
    <xf numFmtId="0" fontId="16" fillId="15" borderId="71" xfId="0" applyFont="1" applyFill="1" applyBorder="1" applyAlignment="1">
      <alignment horizontal="right" vertical="center" wrapText="1"/>
    </xf>
    <xf numFmtId="0" fontId="16" fillId="15" borderId="86" xfId="0" applyFont="1" applyFill="1" applyBorder="1" applyAlignment="1">
      <alignment horizontal="right" vertical="center" wrapText="1"/>
    </xf>
    <xf numFmtId="0" fontId="16" fillId="15" borderId="55" xfId="0" applyFont="1" applyFill="1" applyBorder="1" applyAlignment="1">
      <alignment horizontal="right" vertical="center" wrapText="1"/>
    </xf>
    <xf numFmtId="0" fontId="16" fillId="15" borderId="0" xfId="0" applyFont="1" applyFill="1" applyBorder="1" applyAlignment="1">
      <alignment horizontal="right" vertical="center" wrapText="1"/>
    </xf>
    <xf numFmtId="0" fontId="16" fillId="15" borderId="29" xfId="0" applyFont="1" applyFill="1" applyBorder="1" applyAlignment="1">
      <alignment horizontal="right" vertical="center" wrapText="1"/>
    </xf>
    <xf numFmtId="0" fontId="14" fillId="15" borderId="36" xfId="0" applyFont="1" applyFill="1" applyBorder="1" applyAlignment="1">
      <alignment vertical="center" wrapText="1"/>
    </xf>
    <xf numFmtId="0" fontId="14" fillId="15" borderId="37" xfId="0" applyFont="1" applyFill="1" applyBorder="1" applyAlignment="1">
      <alignment vertical="center" wrapText="1"/>
    </xf>
    <xf numFmtId="0" fontId="16" fillId="15" borderId="70" xfId="0" applyFont="1" applyFill="1" applyBorder="1" applyAlignment="1">
      <alignment horizontal="center" vertical="center" wrapText="1"/>
    </xf>
    <xf numFmtId="0" fontId="16" fillId="15" borderId="35" xfId="0" applyFont="1" applyFill="1" applyBorder="1" applyAlignment="1">
      <alignment horizontal="center" vertical="center" wrapText="1"/>
    </xf>
    <xf numFmtId="0" fontId="16" fillId="15" borderId="32" xfId="0" applyFont="1" applyFill="1" applyBorder="1" applyAlignment="1">
      <alignment horizontal="center" vertical="center" wrapText="1"/>
    </xf>
    <xf numFmtId="0" fontId="16" fillId="15" borderId="55" xfId="0" applyFont="1" applyFill="1" applyBorder="1" applyAlignment="1">
      <alignment vertical="center" wrapText="1"/>
    </xf>
    <xf numFmtId="0" fontId="16" fillId="15" borderId="70" xfId="0" applyFont="1" applyFill="1" applyBorder="1" applyAlignment="1">
      <alignment vertical="center" wrapText="1"/>
    </xf>
    <xf numFmtId="0" fontId="16" fillId="15" borderId="37" xfId="0" applyFont="1" applyFill="1" applyBorder="1" applyAlignment="1">
      <alignment horizontal="right" vertical="center" wrapText="1"/>
    </xf>
    <xf numFmtId="0" fontId="16" fillId="15" borderId="31" xfId="0" applyFont="1" applyFill="1" applyBorder="1" applyAlignment="1">
      <alignment horizontal="right" vertical="center" wrapText="1"/>
    </xf>
    <xf numFmtId="3" fontId="16" fillId="5" borderId="0" xfId="0" applyNumberFormat="1" applyFont="1" applyFill="1" applyBorder="1" applyAlignment="1">
      <alignment horizontal="right" vertical="center" wrapText="1"/>
    </xf>
    <xf numFmtId="3" fontId="16" fillId="5" borderId="35" xfId="0" applyNumberFormat="1" applyFont="1" applyFill="1" applyBorder="1" applyAlignment="1">
      <alignment horizontal="right" vertical="center" wrapText="1"/>
    </xf>
    <xf numFmtId="3" fontId="16" fillId="15" borderId="37" xfId="0" applyNumberFormat="1" applyFont="1" applyFill="1" applyBorder="1" applyAlignment="1">
      <alignment horizontal="right" vertical="center" wrapText="1"/>
    </xf>
    <xf numFmtId="3" fontId="16" fillId="15" borderId="31" xfId="0" applyNumberFormat="1" applyFont="1" applyFill="1" applyBorder="1" applyAlignment="1">
      <alignment horizontal="right" vertical="center" wrapText="1"/>
    </xf>
    <xf numFmtId="3" fontId="16" fillId="15" borderId="29" xfId="0" applyNumberFormat="1" applyFont="1" applyFill="1" applyBorder="1" applyAlignment="1">
      <alignment horizontal="right" vertical="center" wrapText="1"/>
    </xf>
    <xf numFmtId="3" fontId="16" fillId="15" borderId="32" xfId="0" applyNumberFormat="1" applyFont="1" applyFill="1" applyBorder="1" applyAlignment="1">
      <alignment horizontal="right" vertical="center" wrapText="1"/>
    </xf>
    <xf numFmtId="0" fontId="14" fillId="15" borderId="59" xfId="0" applyFont="1" applyFill="1" applyBorder="1" applyAlignment="1">
      <alignment vertical="center" wrapText="1"/>
    </xf>
    <xf numFmtId="0" fontId="14" fillId="15" borderId="0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 horizontal="right" vertical="center" wrapText="1"/>
    </xf>
    <xf numFmtId="0" fontId="14" fillId="15" borderId="0" xfId="0" applyFont="1" applyFill="1" applyBorder="1" applyAlignment="1">
      <alignment horizontal="right" vertical="center" wrapText="1"/>
    </xf>
    <xf numFmtId="0" fontId="14" fillId="15" borderId="1" xfId="0" applyFont="1" applyFill="1" applyBorder="1" applyAlignment="1">
      <alignment horizontal="right" vertical="center" wrapText="1"/>
    </xf>
    <xf numFmtId="3" fontId="14" fillId="15" borderId="29" xfId="0" applyNumberFormat="1" applyFont="1" applyFill="1" applyBorder="1" applyAlignment="1">
      <alignment horizontal="right" vertical="center" wrapText="1"/>
    </xf>
    <xf numFmtId="0" fontId="14" fillId="15" borderId="31" xfId="0" applyFont="1" applyFill="1" applyBorder="1" applyAlignment="1">
      <alignment vertical="center" wrapText="1"/>
    </xf>
    <xf numFmtId="0" fontId="14" fillId="15" borderId="0" xfId="0" applyFont="1" applyFill="1" applyAlignment="1">
      <alignment horizontal="right" vertical="center" wrapText="1"/>
    </xf>
    <xf numFmtId="0" fontId="16" fillId="15" borderId="70" xfId="0" applyFont="1" applyFill="1" applyBorder="1" applyAlignment="1">
      <alignment horizontal="right" vertical="center" wrapText="1"/>
    </xf>
    <xf numFmtId="0" fontId="16" fillId="15" borderId="35" xfId="0" applyFont="1" applyFill="1" applyBorder="1" applyAlignment="1">
      <alignment horizontal="right" vertical="center" wrapText="1"/>
    </xf>
    <xf numFmtId="0" fontId="16" fillId="15" borderId="32" xfId="0" applyFont="1" applyFill="1" applyBorder="1" applyAlignment="1">
      <alignment horizontal="right" vertical="center" wrapText="1"/>
    </xf>
    <xf numFmtId="0" fontId="14" fillId="15" borderId="58" xfId="0" applyFont="1" applyFill="1" applyBorder="1" applyAlignment="1">
      <alignment vertical="center" wrapText="1"/>
    </xf>
    <xf numFmtId="0" fontId="14" fillId="5" borderId="0" xfId="0" applyFont="1" applyFill="1" applyAlignment="1">
      <alignment horizontal="right" vertical="center" wrapText="1"/>
    </xf>
    <xf numFmtId="0" fontId="14" fillId="16" borderId="90" xfId="0" applyFont="1" applyFill="1" applyBorder="1" applyAlignment="1">
      <alignment vertical="center" wrapText="1"/>
    </xf>
    <xf numFmtId="0" fontId="14" fillId="16" borderId="32" xfId="0" applyFont="1" applyFill="1" applyBorder="1" applyAlignment="1">
      <alignment vertical="center" wrapText="1"/>
    </xf>
    <xf numFmtId="0" fontId="14" fillId="16" borderId="81" xfId="0" applyFont="1" applyFill="1" applyBorder="1" applyAlignment="1">
      <alignment vertical="center" wrapText="1"/>
    </xf>
    <xf numFmtId="0" fontId="14" fillId="15" borderId="35" xfId="0" applyFont="1" applyFill="1" applyBorder="1" applyAlignment="1">
      <alignment vertical="center" wrapText="1"/>
    </xf>
    <xf numFmtId="0" fontId="14" fillId="15" borderId="86" xfId="0" applyFont="1" applyFill="1" applyBorder="1" applyAlignment="1">
      <alignment horizontal="right" vertical="center" wrapText="1"/>
    </xf>
    <xf numFmtId="0" fontId="14" fillId="15" borderId="29" xfId="0" applyFont="1" applyFill="1" applyBorder="1" applyAlignment="1">
      <alignment horizontal="right" vertical="center" wrapText="1"/>
    </xf>
    <xf numFmtId="0" fontId="14" fillId="15" borderId="32" xfId="0" applyFont="1" applyFill="1" applyBorder="1" applyAlignment="1">
      <alignment horizontal="right" vertical="center" wrapText="1"/>
    </xf>
    <xf numFmtId="0" fontId="14" fillId="16" borderId="89" xfId="0" applyFont="1" applyFill="1" applyBorder="1" applyAlignment="1">
      <alignment vertical="center" wrapText="1"/>
    </xf>
    <xf numFmtId="0" fontId="14" fillId="5" borderId="71" xfId="0" applyFont="1" applyFill="1" applyBorder="1" applyAlignment="1">
      <alignment horizontal="right" vertical="center" wrapText="1"/>
    </xf>
    <xf numFmtId="0" fontId="14" fillId="15" borderId="71" xfId="0" applyFont="1" applyFill="1" applyBorder="1" applyAlignment="1">
      <alignment horizontal="right" vertical="center" wrapText="1"/>
    </xf>
    <xf numFmtId="3" fontId="14" fillId="15" borderId="71" xfId="0" applyNumberFormat="1" applyFont="1" applyFill="1" applyBorder="1" applyAlignment="1">
      <alignment horizontal="right" vertical="center" wrapText="1"/>
    </xf>
    <xf numFmtId="3" fontId="14" fillId="15" borderId="35" xfId="0" applyNumberFormat="1" applyFont="1" applyFill="1" applyBorder="1" applyAlignment="1">
      <alignment horizontal="right" vertical="center" wrapText="1"/>
    </xf>
    <xf numFmtId="3" fontId="14" fillId="15" borderId="37" xfId="0" applyNumberFormat="1" applyFont="1" applyFill="1" applyBorder="1" applyAlignment="1">
      <alignment horizontal="right" vertical="center" wrapText="1"/>
    </xf>
    <xf numFmtId="3" fontId="16" fillId="15" borderId="36" xfId="0" applyNumberFormat="1" applyFont="1" applyFill="1" applyBorder="1" applyAlignment="1">
      <alignment horizontal="right" vertical="center" wrapText="1"/>
    </xf>
    <xf numFmtId="0" fontId="16" fillId="15" borderId="91" xfId="0" applyFont="1" applyFill="1" applyBorder="1" applyAlignment="1">
      <alignment vertical="center" wrapText="1"/>
    </xf>
    <xf numFmtId="3" fontId="16" fillId="5" borderId="71" xfId="0" applyNumberFormat="1" applyFont="1" applyFill="1" applyBorder="1" applyAlignment="1">
      <alignment horizontal="right" vertical="center" wrapText="1"/>
    </xf>
    <xf numFmtId="3" fontId="16" fillId="15" borderId="86" xfId="0" applyNumberFormat="1" applyFont="1" applyFill="1" applyBorder="1" applyAlignment="1">
      <alignment horizontal="right" vertical="center" wrapText="1"/>
    </xf>
    <xf numFmtId="0" fontId="14" fillId="15" borderId="89" xfId="0" applyFont="1" applyFill="1" applyBorder="1" applyAlignment="1">
      <alignment vertical="center" wrapText="1"/>
    </xf>
    <xf numFmtId="0" fontId="14" fillId="15" borderId="81" xfId="0" applyFont="1" applyFill="1" applyBorder="1" applyAlignment="1">
      <alignment vertical="center" wrapText="1"/>
    </xf>
    <xf numFmtId="0" fontId="14" fillId="15" borderId="91" xfId="0" applyFont="1" applyFill="1" applyBorder="1" applyAlignment="1">
      <alignment horizontal="center" vertical="center" wrapText="1"/>
    </xf>
    <xf numFmtId="0" fontId="14" fillId="15" borderId="71" xfId="0" applyFont="1" applyFill="1" applyBorder="1" applyAlignment="1">
      <alignment horizontal="center" vertical="center" wrapText="1"/>
    </xf>
    <xf numFmtId="0" fontId="14" fillId="15" borderId="86" xfId="0" applyFont="1" applyFill="1" applyBorder="1" applyAlignment="1">
      <alignment horizontal="center" vertical="center" wrapText="1"/>
    </xf>
    <xf numFmtId="0" fontId="14" fillId="15" borderId="55" xfId="0" applyFont="1" applyFill="1" applyBorder="1" applyAlignment="1">
      <alignment horizontal="center" vertical="center" wrapText="1"/>
    </xf>
    <xf numFmtId="0" fontId="14" fillId="15" borderId="0" xfId="0" applyFont="1" applyFill="1" applyBorder="1" applyAlignment="1">
      <alignment horizontal="center" vertical="center" wrapText="1"/>
    </xf>
    <xf numFmtId="0" fontId="14" fillId="15" borderId="29" xfId="0" applyFont="1" applyFill="1" applyBorder="1" applyAlignment="1">
      <alignment horizontal="center" vertical="center" wrapText="1"/>
    </xf>
    <xf numFmtId="0" fontId="14" fillId="15" borderId="70" xfId="0" applyFont="1" applyFill="1" applyBorder="1" applyAlignment="1">
      <alignment horizontal="center" vertical="center" wrapText="1"/>
    </xf>
    <xf numFmtId="0" fontId="14" fillId="15" borderId="35" xfId="0" applyFont="1" applyFill="1" applyBorder="1" applyAlignment="1">
      <alignment horizontal="center" vertical="center" wrapText="1"/>
    </xf>
    <xf numFmtId="0" fontId="14" fillId="15" borderId="32" xfId="0" applyFont="1" applyFill="1" applyBorder="1" applyAlignment="1">
      <alignment horizontal="center" vertical="center" wrapText="1"/>
    </xf>
    <xf numFmtId="0" fontId="14" fillId="15" borderId="91" xfId="0" applyFont="1" applyFill="1" applyBorder="1" applyAlignment="1">
      <alignment horizontal="right" vertical="center" wrapText="1"/>
    </xf>
    <xf numFmtId="0" fontId="14" fillId="15" borderId="70" xfId="0" applyFont="1" applyFill="1" applyBorder="1" applyAlignment="1">
      <alignment horizontal="right" vertical="center" wrapText="1"/>
    </xf>
    <xf numFmtId="0" fontId="14" fillId="15" borderId="35" xfId="0" applyFont="1" applyFill="1" applyBorder="1" applyAlignment="1">
      <alignment horizontal="right" vertical="center" wrapText="1"/>
    </xf>
    <xf numFmtId="3" fontId="14" fillId="5" borderId="37" xfId="0" applyNumberFormat="1" applyFont="1" applyFill="1" applyBorder="1" applyAlignment="1">
      <alignment horizontal="right" vertical="center" wrapText="1"/>
    </xf>
    <xf numFmtId="3" fontId="16" fillId="5" borderId="37" xfId="0" applyNumberFormat="1" applyFont="1" applyFill="1" applyBorder="1" applyAlignment="1">
      <alignment horizontal="right" vertical="center" wrapText="1"/>
    </xf>
    <xf numFmtId="0" fontId="14" fillId="15" borderId="29" xfId="0" applyFont="1" applyFill="1" applyBorder="1" applyAlignment="1">
      <alignment vertical="center" wrapText="1"/>
    </xf>
    <xf numFmtId="3" fontId="16" fillId="5" borderId="36" xfId="0" applyNumberFormat="1" applyFont="1" applyFill="1" applyBorder="1" applyAlignment="1">
      <alignment horizontal="right" vertical="center" wrapText="1"/>
    </xf>
    <xf numFmtId="3" fontId="16" fillId="5" borderId="31" xfId="0" applyNumberFormat="1" applyFont="1" applyFill="1" applyBorder="1" applyAlignment="1">
      <alignment horizontal="right" vertical="center" wrapText="1"/>
    </xf>
    <xf numFmtId="0" fontId="14" fillId="15" borderId="90" xfId="0" applyFont="1" applyFill="1" applyBorder="1" applyAlignment="1">
      <alignment vertical="center" wrapText="1"/>
    </xf>
    <xf numFmtId="0" fontId="38" fillId="15" borderId="89" xfId="0" applyFont="1" applyFill="1" applyBorder="1" applyAlignment="1">
      <alignment vertical="center" wrapText="1"/>
    </xf>
    <xf numFmtId="0" fontId="38" fillId="15" borderId="90" xfId="0" applyFont="1" applyFill="1" applyBorder="1" applyAlignment="1">
      <alignment vertical="center" wrapText="1"/>
    </xf>
    <xf numFmtId="0" fontId="14" fillId="15" borderId="32" xfId="0" applyFont="1" applyFill="1" applyBorder="1" applyAlignment="1">
      <alignment vertical="center" wrapText="1"/>
    </xf>
    <xf numFmtId="3" fontId="10" fillId="15" borderId="37" xfId="0" applyNumberFormat="1" applyFont="1" applyFill="1" applyBorder="1" applyAlignment="1">
      <alignment horizontal="right" vertical="center" wrapText="1"/>
    </xf>
    <xf numFmtId="3" fontId="10" fillId="15" borderId="31" xfId="0" applyNumberFormat="1" applyFont="1" applyFill="1" applyBorder="1" applyAlignment="1">
      <alignment horizontal="right" vertical="center" wrapText="1"/>
    </xf>
    <xf numFmtId="3" fontId="10" fillId="5" borderId="37" xfId="0" applyNumberFormat="1" applyFont="1" applyFill="1" applyBorder="1" applyAlignment="1">
      <alignment horizontal="right" vertical="center" wrapText="1"/>
    </xf>
    <xf numFmtId="3" fontId="10" fillId="5" borderId="31" xfId="0" applyNumberFormat="1" applyFont="1" applyFill="1" applyBorder="1" applyAlignment="1">
      <alignment horizontal="right" vertical="center" wrapText="1"/>
    </xf>
    <xf numFmtId="0" fontId="14" fillId="15" borderId="86" xfId="0" applyFont="1" applyFill="1" applyBorder="1" applyAlignment="1">
      <alignment vertical="center" wrapText="1"/>
    </xf>
    <xf numFmtId="0" fontId="14" fillId="16" borderId="71" xfId="0" applyFont="1" applyFill="1" applyBorder="1" applyAlignment="1">
      <alignment vertical="center" wrapText="1"/>
    </xf>
    <xf numFmtId="0" fontId="14" fillId="16" borderId="29" xfId="0" applyFont="1" applyFill="1" applyBorder="1" applyAlignment="1">
      <alignment vertical="center" wrapText="1"/>
    </xf>
    <xf numFmtId="0" fontId="16" fillId="15" borderId="36" xfId="0" applyFont="1" applyFill="1" applyBorder="1" applyAlignment="1">
      <alignment horizontal="right" vertical="center" wrapText="1"/>
    </xf>
    <xf numFmtId="0" fontId="16" fillId="5" borderId="36" xfId="0" applyFont="1" applyFill="1" applyBorder="1" applyAlignment="1">
      <alignment horizontal="right" vertical="center" wrapText="1"/>
    </xf>
    <xf numFmtId="0" fontId="16" fillId="5" borderId="31" xfId="0" applyFont="1" applyFill="1" applyBorder="1" applyAlignment="1">
      <alignment horizontal="right" vertical="center" wrapText="1"/>
    </xf>
    <xf numFmtId="0" fontId="10" fillId="15" borderId="55" xfId="0" applyFont="1" applyFill="1" applyBorder="1" applyAlignment="1">
      <alignment vertical="center" wrapText="1"/>
    </xf>
    <xf numFmtId="0" fontId="10" fillId="15" borderId="70" xfId="0" applyFont="1" applyFill="1" applyBorder="1" applyAlignment="1">
      <alignment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164" fontId="65" fillId="0" borderId="1" xfId="1" applyNumberFormat="1" applyFont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vertical="center" wrapText="1"/>
    </xf>
    <xf numFmtId="0" fontId="10" fillId="0" borderId="63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62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10" fillId="0" borderId="64" xfId="0" applyFont="1" applyBorder="1" applyAlignment="1">
      <alignment vertical="center" wrapText="1"/>
    </xf>
    <xf numFmtId="0" fontId="10" fillId="0" borderId="53" xfId="0" applyFont="1" applyBorder="1" applyAlignment="1">
      <alignment vertical="center" wrapText="1"/>
    </xf>
    <xf numFmtId="0" fontId="10" fillId="0" borderId="54" xfId="0" applyFont="1" applyBorder="1" applyAlignment="1">
      <alignment vertical="center" wrapText="1"/>
    </xf>
    <xf numFmtId="0" fontId="10" fillId="0" borderId="96" xfId="0" applyFont="1" applyBorder="1" applyAlignment="1">
      <alignment vertical="center" wrapText="1"/>
    </xf>
    <xf numFmtId="0" fontId="10" fillId="0" borderId="76" xfId="0" applyFont="1" applyBorder="1" applyAlignment="1">
      <alignment vertical="center"/>
    </xf>
    <xf numFmtId="0" fontId="10" fillId="0" borderId="67" xfId="0" applyFont="1" applyBorder="1" applyAlignment="1">
      <alignment vertical="center"/>
    </xf>
    <xf numFmtId="0" fontId="10" fillId="0" borderId="41" xfId="0" applyFont="1" applyBorder="1" applyAlignment="1">
      <alignment vertical="center" wrapText="1"/>
    </xf>
    <xf numFmtId="0" fontId="10" fillId="0" borderId="95" xfId="0" applyFont="1" applyBorder="1" applyAlignment="1">
      <alignment vertical="center"/>
    </xf>
    <xf numFmtId="0" fontId="10" fillId="0" borderId="81" xfId="0" applyFont="1" applyBorder="1" applyAlignment="1">
      <alignment vertical="center"/>
    </xf>
    <xf numFmtId="0" fontId="10" fillId="0" borderId="95" xfId="0" applyFont="1" applyBorder="1" applyAlignment="1">
      <alignment vertical="center" wrapText="1"/>
    </xf>
    <xf numFmtId="0" fontId="10" fillId="0" borderId="81" xfId="0" applyFont="1" applyBorder="1" applyAlignment="1">
      <alignment vertical="center" wrapText="1"/>
    </xf>
    <xf numFmtId="0" fontId="10" fillId="0" borderId="43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15" borderId="49" xfId="0" applyFont="1" applyFill="1" applyBorder="1" applyAlignment="1">
      <alignment horizontal="center" vertical="center" wrapText="1"/>
    </xf>
    <xf numFmtId="0" fontId="10" fillId="15" borderId="43" xfId="0" applyFont="1" applyFill="1" applyBorder="1" applyAlignment="1">
      <alignment horizontal="center" vertical="center" wrapText="1"/>
    </xf>
    <xf numFmtId="0" fontId="10" fillId="15" borderId="42" xfId="0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58" fillId="0" borderId="46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49" xfId="192" applyFont="1" applyBorder="1" applyAlignment="1">
      <alignment vertical="center" wrapText="1"/>
    </xf>
    <xf numFmtId="0" fontId="59" fillId="0" borderId="43" xfId="192" applyFont="1" applyBorder="1" applyAlignment="1">
      <alignment vertical="center" wrapText="1"/>
    </xf>
    <xf numFmtId="0" fontId="59" fillId="0" borderId="42" xfId="192" applyFont="1" applyBorder="1" applyAlignment="1">
      <alignment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0" fillId="0" borderId="52" xfId="0" applyFont="1" applyBorder="1" applyAlignment="1">
      <alignment vertical="center" wrapText="1"/>
    </xf>
    <xf numFmtId="3" fontId="10" fillId="0" borderId="65" xfId="0" applyNumberFormat="1" applyFont="1" applyBorder="1" applyAlignment="1">
      <alignment vertical="center"/>
    </xf>
    <xf numFmtId="3" fontId="10" fillId="0" borderId="60" xfId="0" applyNumberFormat="1" applyFont="1" applyBorder="1" applyAlignment="1">
      <alignment vertical="center"/>
    </xf>
    <xf numFmtId="3" fontId="10" fillId="5" borderId="65" xfId="0" applyNumberFormat="1" applyFont="1" applyFill="1" applyBorder="1" applyAlignment="1">
      <alignment vertical="center"/>
    </xf>
    <xf numFmtId="3" fontId="10" fillId="5" borderId="60" xfId="0" applyNumberFormat="1" applyFont="1" applyFill="1" applyBorder="1" applyAlignment="1">
      <alignment vertical="center"/>
    </xf>
    <xf numFmtId="3" fontId="10" fillId="0" borderId="83" xfId="0" applyNumberFormat="1" applyFont="1" applyBorder="1" applyAlignment="1">
      <alignment vertical="center"/>
    </xf>
    <xf numFmtId="3" fontId="10" fillId="0" borderId="85" xfId="0" applyNumberFormat="1" applyFont="1" applyBorder="1" applyAlignment="1">
      <alignment vertical="center"/>
    </xf>
    <xf numFmtId="0" fontId="10" fillId="0" borderId="82" xfId="0" applyFont="1" applyBorder="1" applyAlignment="1">
      <alignment vertical="center" wrapText="1"/>
    </xf>
    <xf numFmtId="0" fontId="10" fillId="0" borderId="84" xfId="0" applyFont="1" applyBorder="1" applyAlignment="1">
      <alignment vertical="center" wrapText="1"/>
    </xf>
    <xf numFmtId="0" fontId="15" fillId="0" borderId="1" xfId="0" applyFont="1" applyFill="1" applyBorder="1" applyAlignment="1">
      <alignment vertical="top" wrapText="1"/>
    </xf>
    <xf numFmtId="164" fontId="1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0" fontId="69" fillId="0" borderId="16" xfId="0" applyFont="1" applyFill="1" applyBorder="1"/>
    <xf numFmtId="0" fontId="14" fillId="0" borderId="71" xfId="0" applyFont="1" applyBorder="1" applyAlignment="1">
      <alignment vertical="center" wrapText="1"/>
    </xf>
    <xf numFmtId="0" fontId="14" fillId="0" borderId="91" xfId="0" applyFont="1" applyBorder="1" applyAlignment="1">
      <alignment vertical="center" wrapText="1"/>
    </xf>
    <xf numFmtId="0" fontId="14" fillId="0" borderId="86" xfId="0" applyFont="1" applyBorder="1" applyAlignment="1">
      <alignment vertical="center" wrapText="1"/>
    </xf>
    <xf numFmtId="0" fontId="14" fillId="0" borderId="55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4" fillId="0" borderId="70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39" fillId="0" borderId="91" xfId="0" applyFont="1" applyBorder="1" applyAlignment="1">
      <alignment vertical="center" wrapText="1"/>
    </xf>
    <xf numFmtId="0" fontId="39" fillId="0" borderId="71" xfId="0" applyFont="1" applyBorder="1" applyAlignment="1">
      <alignment vertical="center" wrapText="1"/>
    </xf>
    <xf numFmtId="0" fontId="39" fillId="0" borderId="86" xfId="0" applyFont="1" applyBorder="1" applyAlignment="1">
      <alignment vertical="center" wrapText="1"/>
    </xf>
    <xf numFmtId="0" fontId="39" fillId="0" borderId="70" xfId="0" applyFont="1" applyBorder="1" applyAlignment="1">
      <alignment vertical="center" wrapText="1"/>
    </xf>
    <xf numFmtId="0" fontId="39" fillId="0" borderId="35" xfId="0" applyFont="1" applyBorder="1" applyAlignment="1">
      <alignment vertical="center" wrapText="1"/>
    </xf>
    <xf numFmtId="0" fontId="39" fillId="0" borderId="32" xfId="0" applyFont="1" applyBorder="1" applyAlignment="1">
      <alignment vertical="center" wrapText="1"/>
    </xf>
    <xf numFmtId="0" fontId="14" fillId="15" borderId="91" xfId="0" applyFont="1" applyFill="1" applyBorder="1" applyAlignment="1">
      <alignment horizontal="left" vertical="center" wrapText="1"/>
    </xf>
    <xf numFmtId="0" fontId="14" fillId="15" borderId="71" xfId="0" applyFont="1" applyFill="1" applyBorder="1" applyAlignment="1">
      <alignment horizontal="left" vertical="center" wrapText="1"/>
    </xf>
    <xf numFmtId="0" fontId="14" fillId="15" borderId="86" xfId="0" applyFont="1" applyFill="1" applyBorder="1" applyAlignment="1">
      <alignment horizontal="left" vertical="center" wrapText="1"/>
    </xf>
    <xf numFmtId="0" fontId="14" fillId="15" borderId="55" xfId="0" applyFont="1" applyFill="1" applyBorder="1" applyAlignment="1">
      <alignment horizontal="left" vertical="center" wrapText="1"/>
    </xf>
    <xf numFmtId="0" fontId="14" fillId="15" borderId="0" xfId="0" applyFont="1" applyFill="1" applyBorder="1" applyAlignment="1">
      <alignment horizontal="left" vertical="center" wrapText="1"/>
    </xf>
    <xf numFmtId="0" fontId="14" fillId="15" borderId="29" xfId="0" applyFont="1" applyFill="1" applyBorder="1" applyAlignment="1">
      <alignment horizontal="left" vertical="center" wrapText="1"/>
    </xf>
    <xf numFmtId="0" fontId="14" fillId="15" borderId="70" xfId="0" applyFont="1" applyFill="1" applyBorder="1" applyAlignment="1">
      <alignment horizontal="left" vertical="center" wrapText="1"/>
    </xf>
    <xf numFmtId="0" fontId="14" fillId="15" borderId="35" xfId="0" applyFont="1" applyFill="1" applyBorder="1" applyAlignment="1">
      <alignment horizontal="left" vertical="center" wrapText="1"/>
    </xf>
    <xf numFmtId="0" fontId="14" fillId="15" borderId="32" xfId="0" applyFont="1" applyFill="1" applyBorder="1" applyAlignment="1">
      <alignment horizontal="left" vertical="center" wrapText="1"/>
    </xf>
    <xf numFmtId="0" fontId="14" fillId="15" borderId="37" xfId="0" applyFont="1" applyFill="1" applyBorder="1" applyAlignment="1">
      <alignment horizontal="right" vertical="center" wrapText="1"/>
    </xf>
    <xf numFmtId="0" fontId="14" fillId="15" borderId="36" xfId="0" applyFont="1" applyFill="1" applyBorder="1" applyAlignment="1">
      <alignment horizontal="right" vertical="center" wrapText="1"/>
    </xf>
    <xf numFmtId="0" fontId="14" fillId="15" borderId="31" xfId="0" applyFont="1" applyFill="1" applyBorder="1" applyAlignment="1">
      <alignment horizontal="right" vertical="center" wrapText="1"/>
    </xf>
    <xf numFmtId="3" fontId="16" fillId="15" borderId="71" xfId="0" applyNumberFormat="1" applyFont="1" applyFill="1" applyBorder="1" applyAlignment="1">
      <alignment horizontal="right" vertical="center" wrapText="1"/>
    </xf>
    <xf numFmtId="3" fontId="16" fillId="15" borderId="35" xfId="0" applyNumberFormat="1" applyFont="1" applyFill="1" applyBorder="1" applyAlignment="1">
      <alignment horizontal="right" vertical="center" wrapText="1"/>
    </xf>
    <xf numFmtId="0" fontId="14" fillId="15" borderId="55" xfId="0" applyFont="1" applyFill="1" applyBorder="1" applyAlignment="1">
      <alignment horizontal="right" vertical="center" wrapText="1"/>
    </xf>
    <xf numFmtId="0" fontId="14" fillId="5" borderId="35" xfId="0" applyFont="1" applyFill="1" applyBorder="1" applyAlignment="1">
      <alignment horizontal="right" vertical="center" wrapText="1"/>
    </xf>
    <xf numFmtId="164" fontId="14" fillId="5" borderId="36" xfId="1" applyNumberFormat="1" applyFont="1" applyFill="1" applyBorder="1" applyAlignment="1">
      <alignment horizontal="right" vertical="center" wrapText="1"/>
    </xf>
    <xf numFmtId="164" fontId="14" fillId="5" borderId="31" xfId="1" applyNumberFormat="1" applyFont="1" applyFill="1" applyBorder="1" applyAlignment="1">
      <alignment horizontal="right" vertical="center" wrapText="1"/>
    </xf>
    <xf numFmtId="164" fontId="14" fillId="15" borderId="36" xfId="1" applyNumberFormat="1" applyFont="1" applyFill="1" applyBorder="1" applyAlignment="1">
      <alignment horizontal="right" vertical="center" wrapText="1"/>
    </xf>
    <xf numFmtId="164" fontId="14" fillId="15" borderId="31" xfId="1" applyNumberFormat="1" applyFont="1" applyFill="1" applyBorder="1" applyAlignment="1">
      <alignment horizontal="right" vertical="center" wrapText="1"/>
    </xf>
    <xf numFmtId="164" fontId="14" fillId="15" borderId="86" xfId="1" applyNumberFormat="1" applyFont="1" applyFill="1" applyBorder="1" applyAlignment="1">
      <alignment horizontal="right" vertical="center" wrapText="1"/>
    </xf>
    <xf numFmtId="164" fontId="14" fillId="15" borderId="32" xfId="1" applyNumberFormat="1" applyFont="1" applyFill="1" applyBorder="1" applyAlignment="1">
      <alignment horizontal="right" vertical="center" wrapText="1"/>
    </xf>
    <xf numFmtId="0" fontId="14" fillId="16" borderId="90" xfId="0" applyFont="1" applyFill="1" applyBorder="1" applyAlignment="1">
      <alignment horizontal="right" vertical="center" wrapText="1"/>
    </xf>
    <xf numFmtId="0" fontId="14" fillId="16" borderId="81" xfId="0" applyFont="1" applyFill="1" applyBorder="1" applyAlignment="1">
      <alignment horizontal="right" vertical="center" wrapText="1"/>
    </xf>
    <xf numFmtId="164" fontId="14" fillId="5" borderId="37" xfId="1" applyNumberFormat="1" applyFont="1" applyFill="1" applyBorder="1" applyAlignment="1">
      <alignment horizontal="right" vertical="center" wrapText="1"/>
    </xf>
    <xf numFmtId="164" fontId="14" fillId="15" borderId="37" xfId="1" applyNumberFormat="1" applyFont="1" applyFill="1" applyBorder="1" applyAlignment="1">
      <alignment horizontal="right" vertical="center" wrapText="1"/>
    </xf>
    <xf numFmtId="164" fontId="14" fillId="15" borderId="29" xfId="1" applyNumberFormat="1" applyFont="1" applyFill="1" applyBorder="1" applyAlignment="1">
      <alignment horizontal="right" vertical="center" wrapText="1"/>
    </xf>
    <xf numFmtId="0" fontId="16" fillId="5" borderId="71" xfId="0" applyFont="1" applyFill="1" applyBorder="1" applyAlignment="1">
      <alignment horizontal="right" vertical="center" wrapText="1"/>
    </xf>
    <xf numFmtId="0" fontId="16" fillId="5" borderId="35" xfId="0" applyFont="1" applyFill="1" applyBorder="1" applyAlignment="1">
      <alignment horizontal="right" vertical="center" wrapText="1"/>
    </xf>
    <xf numFmtId="3" fontId="14" fillId="5" borderId="0" xfId="0" applyNumberFormat="1" applyFont="1" applyFill="1" applyBorder="1" applyAlignment="1">
      <alignment horizontal="right" vertical="center" wrapText="1"/>
    </xf>
    <xf numFmtId="3" fontId="14" fillId="15" borderId="0" xfId="0" applyNumberFormat="1" applyFont="1" applyFill="1" applyBorder="1" applyAlignment="1">
      <alignment horizontal="right" vertical="center" wrapText="1"/>
    </xf>
    <xf numFmtId="164" fontId="14" fillId="5" borderId="71" xfId="1" applyNumberFormat="1" applyFont="1" applyFill="1" applyBorder="1" applyAlignment="1">
      <alignment horizontal="right" vertical="center" wrapText="1"/>
    </xf>
    <xf numFmtId="164" fontId="14" fillId="5" borderId="0" xfId="1" applyNumberFormat="1" applyFont="1" applyFill="1" applyBorder="1" applyAlignment="1">
      <alignment horizontal="right" vertical="center" wrapText="1"/>
    </xf>
    <xf numFmtId="0" fontId="14" fillId="15" borderId="10" xfId="0" applyFont="1" applyFill="1" applyBorder="1" applyAlignment="1">
      <alignment horizontal="center" vertical="center" wrapText="1"/>
    </xf>
    <xf numFmtId="0" fontId="14" fillId="15" borderId="11" xfId="0" applyFont="1" applyFill="1" applyBorder="1" applyAlignment="1">
      <alignment horizontal="center" vertical="center" wrapText="1"/>
    </xf>
    <xf numFmtId="0" fontId="14" fillId="15" borderId="12" xfId="0" applyFont="1" applyFill="1" applyBorder="1" applyAlignment="1">
      <alignment horizontal="center" vertical="center" wrapText="1"/>
    </xf>
    <xf numFmtId="0" fontId="14" fillId="15" borderId="1" xfId="0" applyFont="1" applyFill="1" applyBorder="1" applyAlignment="1">
      <alignment horizontal="center" vertical="center" wrapText="1"/>
    </xf>
    <xf numFmtId="0" fontId="14" fillId="15" borderId="89" xfId="0" applyFont="1" applyFill="1" applyBorder="1" applyAlignment="1">
      <alignment horizontal="right" vertical="center" wrapText="1"/>
    </xf>
    <xf numFmtId="0" fontId="14" fillId="15" borderId="90" xfId="0" applyFont="1" applyFill="1" applyBorder="1" applyAlignment="1">
      <alignment horizontal="right" vertical="center" wrapText="1"/>
    </xf>
    <xf numFmtId="0" fontId="14" fillId="15" borderId="81" xfId="0" applyFont="1" applyFill="1" applyBorder="1" applyAlignment="1">
      <alignment horizontal="right" vertical="center" wrapText="1"/>
    </xf>
    <xf numFmtId="3" fontId="16" fillId="5" borderId="91" xfId="0" applyNumberFormat="1" applyFont="1" applyFill="1" applyBorder="1" applyAlignment="1">
      <alignment horizontal="right" vertical="center" wrapText="1"/>
    </xf>
    <xf numFmtId="3" fontId="16" fillId="5" borderId="70" xfId="0" applyNumberFormat="1" applyFont="1" applyFill="1" applyBorder="1" applyAlignment="1">
      <alignment horizontal="right" vertical="center" wrapText="1"/>
    </xf>
    <xf numFmtId="3" fontId="14" fillId="5" borderId="55" xfId="0" applyNumberFormat="1" applyFont="1" applyFill="1" applyBorder="1" applyAlignment="1">
      <alignment horizontal="right" vertical="center" wrapText="1"/>
    </xf>
    <xf numFmtId="0" fontId="14" fillId="0" borderId="89" xfId="0" applyFont="1" applyBorder="1" applyAlignment="1">
      <alignment vertical="center" wrapText="1"/>
    </xf>
    <xf numFmtId="0" fontId="14" fillId="0" borderId="81" xfId="0" applyFont="1" applyBorder="1" applyAlignment="1">
      <alignment vertical="center" wrapText="1"/>
    </xf>
    <xf numFmtId="0" fontId="16" fillId="0" borderId="89" xfId="0" applyFont="1" applyBorder="1" applyAlignment="1">
      <alignment horizontal="right" vertical="center" wrapText="1"/>
    </xf>
    <xf numFmtId="0" fontId="16" fillId="0" borderId="90" xfId="0" applyFont="1" applyBorder="1" applyAlignment="1">
      <alignment horizontal="right" vertical="center" wrapText="1"/>
    </xf>
    <xf numFmtId="0" fontId="16" fillId="0" borderId="81" xfId="0" applyFont="1" applyBorder="1" applyAlignment="1">
      <alignment horizontal="right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3" fontId="14" fillId="0" borderId="37" xfId="0" applyNumberFormat="1" applyFont="1" applyBorder="1" applyAlignment="1">
      <alignment horizontal="right" vertical="center" wrapText="1"/>
    </xf>
    <xf numFmtId="3" fontId="14" fillId="0" borderId="31" xfId="0" applyNumberFormat="1" applyFont="1" applyBorder="1" applyAlignment="1">
      <alignment horizontal="right" vertical="center" wrapText="1"/>
    </xf>
    <xf numFmtId="3" fontId="16" fillId="0" borderId="36" xfId="0" applyNumberFormat="1" applyFont="1" applyBorder="1" applyAlignment="1">
      <alignment horizontal="right" vertical="center" wrapText="1"/>
    </xf>
    <xf numFmtId="3" fontId="16" fillId="0" borderId="31" xfId="0" applyNumberFormat="1" applyFont="1" applyBorder="1" applyAlignment="1">
      <alignment horizontal="right" vertical="center" wrapText="1"/>
    </xf>
    <xf numFmtId="3" fontId="16" fillId="0" borderId="86" xfId="0" applyNumberFormat="1" applyFont="1" applyBorder="1" applyAlignment="1">
      <alignment horizontal="right" vertical="center" wrapText="1"/>
    </xf>
    <xf numFmtId="3" fontId="16" fillId="0" borderId="32" xfId="0" applyNumberFormat="1" applyFont="1" applyBorder="1" applyAlignment="1">
      <alignment horizontal="right" vertical="center" wrapText="1"/>
    </xf>
    <xf numFmtId="3" fontId="14" fillId="0" borderId="36" xfId="0" applyNumberFormat="1" applyFont="1" applyBorder="1" applyAlignment="1">
      <alignment horizontal="right" vertical="center" wrapText="1"/>
    </xf>
    <xf numFmtId="3" fontId="14" fillId="0" borderId="86" xfId="0" applyNumberFormat="1" applyFont="1" applyBorder="1" applyAlignment="1">
      <alignment horizontal="right" vertical="center" wrapText="1"/>
    </xf>
    <xf numFmtId="3" fontId="14" fillId="0" borderId="32" xfId="0" applyNumberFormat="1" applyFont="1" applyBorder="1" applyAlignment="1">
      <alignment horizontal="right" vertical="center" wrapText="1"/>
    </xf>
    <xf numFmtId="3" fontId="14" fillId="5" borderId="86" xfId="0" applyNumberFormat="1" applyFont="1" applyFill="1" applyBorder="1" applyAlignment="1">
      <alignment horizontal="right" vertical="center" wrapText="1"/>
    </xf>
    <xf numFmtId="3" fontId="14" fillId="5" borderId="29" xfId="0" applyNumberFormat="1" applyFont="1" applyFill="1" applyBorder="1" applyAlignment="1">
      <alignment horizontal="right" vertical="center" wrapText="1"/>
    </xf>
    <xf numFmtId="0" fontId="14" fillId="16" borderId="71" xfId="0" applyFont="1" applyFill="1" applyBorder="1" applyAlignment="1">
      <alignment horizontal="right" vertical="center" wrapText="1"/>
    </xf>
    <xf numFmtId="0" fontId="14" fillId="16" borderId="86" xfId="0" applyFont="1" applyFill="1" applyBorder="1" applyAlignment="1">
      <alignment horizontal="right" vertical="center" wrapText="1"/>
    </xf>
    <xf numFmtId="164" fontId="62" fillId="0" borderId="0" xfId="1" applyNumberFormat="1" applyFont="1" applyBorder="1"/>
    <xf numFmtId="0" fontId="14" fillId="0" borderId="49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62" xfId="0" applyFont="1" applyBorder="1" applyAlignment="1">
      <alignment vertical="center" wrapText="1"/>
    </xf>
    <xf numFmtId="0" fontId="14" fillId="0" borderId="40" xfId="0" applyFont="1" applyBorder="1" applyAlignment="1">
      <alignment vertical="center" wrapText="1"/>
    </xf>
    <xf numFmtId="0" fontId="14" fillId="0" borderId="43" xfId="0" applyFont="1" applyBorder="1" applyAlignment="1">
      <alignment vertical="center" wrapText="1"/>
    </xf>
    <xf numFmtId="0" fontId="14" fillId="0" borderId="42" xfId="0" applyFont="1" applyBorder="1" applyAlignment="1">
      <alignment vertical="center" wrapText="1"/>
    </xf>
    <xf numFmtId="0" fontId="14" fillId="0" borderId="43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49" xfId="0" applyFont="1" applyBorder="1" applyAlignment="1">
      <alignment vertical="center" wrapText="1"/>
    </xf>
    <xf numFmtId="0" fontId="14" fillId="15" borderId="49" xfId="0" applyFont="1" applyFill="1" applyBorder="1" applyAlignment="1">
      <alignment horizontal="center" vertical="center" wrapText="1"/>
    </xf>
    <xf numFmtId="0" fontId="14" fillId="15" borderId="43" xfId="0" applyFont="1" applyFill="1" applyBorder="1" applyAlignment="1">
      <alignment horizontal="center" vertical="center" wrapText="1"/>
    </xf>
    <xf numFmtId="0" fontId="14" fillId="15" borderId="42" xfId="0" applyFont="1" applyFill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39" xfId="0" applyFont="1" applyBorder="1" applyAlignment="1">
      <alignment vertical="center" wrapText="1"/>
    </xf>
    <xf numFmtId="0" fontId="14" fillId="0" borderId="64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37" fillId="0" borderId="46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23" fillId="0" borderId="49" xfId="192" applyBorder="1" applyAlignment="1">
      <alignment vertical="center" wrapText="1"/>
    </xf>
    <xf numFmtId="0" fontId="23" fillId="0" borderId="43" xfId="192" applyBorder="1" applyAlignment="1">
      <alignment vertical="center" wrapText="1"/>
    </xf>
    <xf numFmtId="0" fontId="23" fillId="0" borderId="42" xfId="192" applyBorder="1" applyAlignment="1">
      <alignment vertical="center" wrapText="1"/>
    </xf>
    <xf numFmtId="0" fontId="14" fillId="0" borderId="45" xfId="0" applyFont="1" applyBorder="1" applyAlignment="1">
      <alignment vertical="center" wrapText="1"/>
    </xf>
    <xf numFmtId="0" fontId="14" fillId="0" borderId="46" xfId="0" applyFont="1" applyBorder="1" applyAlignment="1">
      <alignment vertical="center" wrapText="1"/>
    </xf>
    <xf numFmtId="0" fontId="14" fillId="0" borderId="44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49" xfId="0" applyFont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6" fillId="0" borderId="49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4" fillId="0" borderId="77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164" fontId="65" fillId="5" borderId="10" xfId="1" applyNumberFormat="1" applyFont="1" applyFill="1" applyBorder="1"/>
    <xf numFmtId="164" fontId="65" fillId="5" borderId="11" xfId="1" applyNumberFormat="1" applyFont="1" applyFill="1" applyBorder="1"/>
    <xf numFmtId="164" fontId="65" fillId="5" borderId="12" xfId="1" applyNumberFormat="1" applyFont="1" applyFill="1" applyBorder="1"/>
    <xf numFmtId="164" fontId="3" fillId="5" borderId="1" xfId="1" applyNumberFormat="1" applyFont="1" applyFill="1" applyBorder="1" applyAlignment="1">
      <alignment horizontal="center" vertical="top"/>
    </xf>
    <xf numFmtId="164" fontId="3" fillId="5" borderId="1" xfId="1" applyNumberFormat="1" applyFont="1" applyFill="1" applyBorder="1" applyAlignment="1">
      <alignment horizontal="center" vertical="top" wrapText="1"/>
    </xf>
    <xf numFmtId="0" fontId="65" fillId="0" borderId="10" xfId="0" applyFont="1" applyBorder="1"/>
    <xf numFmtId="0" fontId="65" fillId="0" borderId="11" xfId="0" applyFont="1" applyBorder="1"/>
    <xf numFmtId="0" fontId="65" fillId="0" borderId="12" xfId="0" applyFont="1" applyBorder="1"/>
    <xf numFmtId="164" fontId="3" fillId="2" borderId="1" xfId="1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3" fontId="42" fillId="5" borderId="36" xfId="0" applyNumberFormat="1" applyFont="1" applyFill="1" applyBorder="1" applyAlignment="1">
      <alignment horizontal="right" vertical="center" wrapText="1"/>
    </xf>
    <xf numFmtId="3" fontId="42" fillId="15" borderId="36" xfId="0" applyNumberFormat="1" applyFont="1" applyFill="1" applyBorder="1" applyAlignment="1">
      <alignment horizontal="right" vertical="center" wrapText="1"/>
    </xf>
    <xf numFmtId="3" fontId="42" fillId="15" borderId="86" xfId="0" applyNumberFormat="1" applyFont="1" applyFill="1" applyBorder="1" applyAlignment="1">
      <alignment horizontal="right" vertical="center" wrapText="1"/>
    </xf>
    <xf numFmtId="0" fontId="14" fillId="15" borderId="30" xfId="0" applyFont="1" applyFill="1" applyBorder="1" applyAlignment="1">
      <alignment horizontal="center" vertical="center" wrapText="1"/>
    </xf>
    <xf numFmtId="0" fontId="14" fillId="16" borderId="91" xfId="0" applyFont="1" applyFill="1" applyBorder="1" applyAlignment="1">
      <alignment vertical="center" wrapText="1"/>
    </xf>
    <xf numFmtId="0" fontId="14" fillId="16" borderId="86" xfId="0" applyFont="1" applyFill="1" applyBorder="1" applyAlignment="1">
      <alignment vertical="center" wrapText="1"/>
    </xf>
    <xf numFmtId="3" fontId="42" fillId="15" borderId="71" xfId="0" applyNumberFormat="1" applyFont="1" applyFill="1" applyBorder="1" applyAlignment="1">
      <alignment horizontal="right" vertical="center" wrapText="1"/>
    </xf>
    <xf numFmtId="0" fontId="16" fillId="15" borderId="89" xfId="0" applyFont="1" applyFill="1" applyBorder="1" applyAlignment="1">
      <alignment horizontal="center" vertical="center" wrapText="1"/>
    </xf>
    <xf numFmtId="0" fontId="16" fillId="15" borderId="90" xfId="0" applyFont="1" applyFill="1" applyBorder="1" applyAlignment="1">
      <alignment horizontal="center" vertical="center" wrapText="1"/>
    </xf>
    <xf numFmtId="0" fontId="16" fillId="15" borderId="81" xfId="0" applyFont="1" applyFill="1" applyBorder="1" applyAlignment="1">
      <alignment horizontal="center" vertical="center" wrapText="1"/>
    </xf>
    <xf numFmtId="0" fontId="16" fillId="16" borderId="71" xfId="0" applyFont="1" applyFill="1" applyBorder="1" applyAlignment="1">
      <alignment horizontal="right" vertical="center" wrapText="1"/>
    </xf>
    <xf numFmtId="0" fontId="16" fillId="16" borderId="86" xfId="0" applyFont="1" applyFill="1" applyBorder="1" applyAlignment="1">
      <alignment horizontal="right" vertical="center" wrapText="1"/>
    </xf>
    <xf numFmtId="0" fontId="16" fillId="16" borderId="0" xfId="0" applyFont="1" applyFill="1" applyBorder="1" applyAlignment="1">
      <alignment horizontal="right" vertical="center" wrapText="1"/>
    </xf>
    <xf numFmtId="0" fontId="16" fillId="16" borderId="29" xfId="0" applyFont="1" applyFill="1" applyBorder="1" applyAlignment="1">
      <alignment horizontal="right" vertical="center" wrapText="1"/>
    </xf>
    <xf numFmtId="0" fontId="14" fillId="16" borderId="36" xfId="0" applyFont="1" applyFill="1" applyBorder="1" applyAlignment="1">
      <alignment vertical="center" wrapText="1"/>
    </xf>
    <xf numFmtId="0" fontId="14" fillId="16" borderId="37" xfId="0" applyFont="1" applyFill="1" applyBorder="1" applyAlignment="1">
      <alignment vertical="center" wrapText="1"/>
    </xf>
    <xf numFmtId="0" fontId="14" fillId="16" borderId="71" xfId="0" applyFont="1" applyFill="1" applyBorder="1" applyAlignment="1">
      <alignment horizontal="center" vertical="center" wrapText="1"/>
    </xf>
    <xf numFmtId="0" fontId="14" fillId="16" borderId="86" xfId="0" applyFont="1" applyFill="1" applyBorder="1" applyAlignment="1">
      <alignment horizontal="center" vertical="center" wrapText="1"/>
    </xf>
    <xf numFmtId="0" fontId="14" fillId="16" borderId="0" xfId="0" applyFont="1" applyFill="1" applyBorder="1" applyAlignment="1">
      <alignment horizontal="center" vertical="center" wrapText="1"/>
    </xf>
    <xf numFmtId="0" fontId="14" fillId="16" borderId="29" xfId="0" applyFont="1" applyFill="1" applyBorder="1" applyAlignment="1">
      <alignment horizontal="center" vertical="center" wrapText="1"/>
    </xf>
    <xf numFmtId="0" fontId="14" fillId="15" borderId="89" xfId="0" applyFont="1" applyFill="1" applyBorder="1" applyAlignment="1">
      <alignment horizontal="center" vertical="center" wrapText="1"/>
    </xf>
    <xf numFmtId="0" fontId="14" fillId="15" borderId="90" xfId="0" applyFont="1" applyFill="1" applyBorder="1" applyAlignment="1">
      <alignment horizontal="center" vertical="center" wrapText="1"/>
    </xf>
    <xf numFmtId="0" fontId="14" fillId="15" borderId="81" xfId="0" applyFont="1" applyFill="1" applyBorder="1" applyAlignment="1">
      <alignment horizontal="center" vertical="center" wrapText="1"/>
    </xf>
    <xf numFmtId="0" fontId="14" fillId="16" borderId="55" xfId="0" applyFont="1" applyFill="1" applyBorder="1" applyAlignment="1">
      <alignment vertical="center" wrapText="1"/>
    </xf>
    <xf numFmtId="0" fontId="14" fillId="16" borderId="0" xfId="0" applyFont="1" applyFill="1" applyBorder="1" applyAlignment="1">
      <alignment vertical="center" wrapText="1"/>
    </xf>
    <xf numFmtId="0" fontId="14" fillId="16" borderId="0" xfId="0" applyFont="1" applyFill="1" applyBorder="1" applyAlignment="1">
      <alignment horizontal="right" vertical="center" wrapText="1"/>
    </xf>
    <xf numFmtId="0" fontId="14" fillId="16" borderId="29" xfId="0" applyFont="1" applyFill="1" applyBorder="1" applyAlignment="1">
      <alignment horizontal="right" vertical="center" wrapText="1"/>
    </xf>
    <xf numFmtId="0" fontId="14" fillId="16" borderId="31" xfId="0" applyFont="1" applyFill="1" applyBorder="1" applyAlignment="1">
      <alignment vertical="center" wrapText="1"/>
    </xf>
    <xf numFmtId="3" fontId="14" fillId="16" borderId="0" xfId="0" applyNumberFormat="1" applyFont="1" applyFill="1" applyBorder="1" applyAlignment="1">
      <alignment horizontal="right" vertical="center" wrapText="1"/>
    </xf>
    <xf numFmtId="3" fontId="14" fillId="16" borderId="35" xfId="0" applyNumberFormat="1" applyFont="1" applyFill="1" applyBorder="1" applyAlignment="1">
      <alignment horizontal="right" vertical="center" wrapText="1"/>
    </xf>
    <xf numFmtId="3" fontId="14" fillId="13" borderId="37" xfId="0" applyNumberFormat="1" applyFont="1" applyFill="1" applyBorder="1" applyAlignment="1">
      <alignment horizontal="right" vertical="center" wrapText="1"/>
    </xf>
    <xf numFmtId="3" fontId="14" fillId="13" borderId="31" xfId="0" applyNumberFormat="1" applyFont="1" applyFill="1" applyBorder="1" applyAlignment="1">
      <alignment horizontal="right" vertical="center" wrapText="1"/>
    </xf>
    <xf numFmtId="3" fontId="14" fillId="16" borderId="37" xfId="0" applyNumberFormat="1" applyFont="1" applyFill="1" applyBorder="1" applyAlignment="1">
      <alignment horizontal="right" vertical="center" wrapText="1"/>
    </xf>
    <xf numFmtId="3" fontId="14" fillId="16" borderId="31" xfId="0" applyNumberFormat="1" applyFont="1" applyFill="1" applyBorder="1" applyAlignment="1">
      <alignment horizontal="right" vertical="center" wrapText="1"/>
    </xf>
    <xf numFmtId="3" fontId="14" fillId="16" borderId="29" xfId="0" applyNumberFormat="1" applyFont="1" applyFill="1" applyBorder="1" applyAlignment="1">
      <alignment horizontal="right" vertical="center" wrapText="1"/>
    </xf>
    <xf numFmtId="3" fontId="14" fillId="16" borderId="32" xfId="0" applyNumberFormat="1" applyFont="1" applyFill="1" applyBorder="1" applyAlignment="1">
      <alignment horizontal="right" vertical="center" wrapText="1"/>
    </xf>
    <xf numFmtId="0" fontId="37" fillId="15" borderId="0" xfId="0" applyFont="1" applyFill="1" applyBorder="1" applyAlignment="1">
      <alignment vertical="center" wrapText="1"/>
    </xf>
    <xf numFmtId="0" fontId="38" fillId="15" borderId="55" xfId="0" applyFont="1" applyFill="1" applyBorder="1" applyAlignment="1">
      <alignment vertical="center" wrapText="1"/>
    </xf>
    <xf numFmtId="0" fontId="38" fillId="15" borderId="0" xfId="0" applyFont="1" applyFill="1" applyBorder="1" applyAlignment="1">
      <alignment vertical="center" wrapText="1"/>
    </xf>
    <xf numFmtId="0" fontId="16" fillId="15" borderId="89" xfId="0" applyFont="1" applyFill="1" applyBorder="1" applyAlignment="1">
      <alignment horizontal="right" vertical="center" wrapText="1"/>
    </xf>
    <xf numFmtId="0" fontId="16" fillId="15" borderId="90" xfId="0" applyFont="1" applyFill="1" applyBorder="1" applyAlignment="1">
      <alignment horizontal="right" vertical="center" wrapText="1"/>
    </xf>
    <xf numFmtId="0" fontId="16" fillId="15" borderId="81" xfId="0" applyFont="1" applyFill="1" applyBorder="1" applyAlignment="1">
      <alignment horizontal="right" vertical="center" wrapText="1"/>
    </xf>
    <xf numFmtId="0" fontId="14" fillId="15" borderId="98" xfId="0" applyFont="1" applyFill="1" applyBorder="1" applyAlignment="1">
      <alignment vertical="center" wrapText="1"/>
    </xf>
    <xf numFmtId="0" fontId="14" fillId="15" borderId="112" xfId="0" applyFont="1" applyFill="1" applyBorder="1" applyAlignment="1">
      <alignment vertical="center" wrapText="1"/>
    </xf>
    <xf numFmtId="0" fontId="14" fillId="15" borderId="97" xfId="0" applyFont="1" applyFill="1" applyBorder="1" applyAlignment="1">
      <alignment vertical="center" wrapText="1"/>
    </xf>
    <xf numFmtId="0" fontId="3" fillId="0" borderId="71" xfId="0" applyFont="1" applyBorder="1" applyAlignment="1">
      <alignment vertical="center"/>
    </xf>
    <xf numFmtId="0" fontId="16" fillId="15" borderId="36" xfId="0" applyFont="1" applyFill="1" applyBorder="1" applyAlignment="1">
      <alignment vertical="center" wrapText="1"/>
    </xf>
    <xf numFmtId="0" fontId="16" fillId="15" borderId="31" xfId="0" applyFont="1" applyFill="1" applyBorder="1" applyAlignment="1">
      <alignment vertical="center" wrapText="1"/>
    </xf>
    <xf numFmtId="0" fontId="14" fillId="15" borderId="30" xfId="0" applyFont="1" applyFill="1" applyBorder="1" applyAlignment="1">
      <alignment vertical="center" wrapText="1"/>
    </xf>
    <xf numFmtId="3" fontId="14" fillId="15" borderId="55" xfId="0" applyNumberFormat="1" applyFont="1" applyFill="1" applyBorder="1" applyAlignment="1">
      <alignment horizontal="right" vertical="center" wrapText="1"/>
    </xf>
    <xf numFmtId="3" fontId="14" fillId="15" borderId="70" xfId="0" applyNumberFormat="1" applyFont="1" applyFill="1" applyBorder="1" applyAlignment="1">
      <alignment horizontal="right" vertical="center" wrapText="1"/>
    </xf>
    <xf numFmtId="164" fontId="69" fillId="0" borderId="16" xfId="1" applyNumberFormat="1" applyFont="1" applyBorder="1"/>
    <xf numFmtId="164" fontId="3" fillId="2" borderId="1" xfId="1" applyNumberFormat="1" applyFont="1" applyFill="1" applyBorder="1" applyAlignment="1">
      <alignment horizontal="center" vertical="top"/>
    </xf>
    <xf numFmtId="0" fontId="14" fillId="0" borderId="90" xfId="0" applyFont="1" applyBorder="1" applyAlignment="1">
      <alignment vertical="center" wrapText="1"/>
    </xf>
    <xf numFmtId="0" fontId="14" fillId="0" borderId="46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73" xfId="0" applyFont="1" applyBorder="1" applyAlignment="1">
      <alignment vertical="center" wrapText="1"/>
    </xf>
    <xf numFmtId="0" fontId="14" fillId="15" borderId="49" xfId="0" applyFont="1" applyFill="1" applyBorder="1" applyAlignment="1">
      <alignment vertical="center" wrapText="1"/>
    </xf>
    <xf numFmtId="0" fontId="14" fillId="15" borderId="43" xfId="0" applyFont="1" applyFill="1" applyBorder="1" applyAlignment="1">
      <alignment vertical="center" wrapText="1"/>
    </xf>
    <xf numFmtId="0" fontId="14" fillId="15" borderId="42" xfId="0" applyFont="1" applyFill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60" xfId="0" applyFont="1" applyBorder="1" applyAlignment="1">
      <alignment vertical="center" wrapText="1"/>
    </xf>
    <xf numFmtId="0" fontId="14" fillId="0" borderId="95" xfId="0" applyFont="1" applyBorder="1" applyAlignment="1">
      <alignment vertical="center" wrapText="1"/>
    </xf>
    <xf numFmtId="0" fontId="14" fillId="0" borderId="66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6" fillId="0" borderId="89" xfId="0" applyFont="1" applyBorder="1" applyAlignment="1">
      <alignment vertical="center" wrapText="1"/>
    </xf>
    <xf numFmtId="0" fontId="16" fillId="0" borderId="90" xfId="0" applyFont="1" applyBorder="1" applyAlignment="1">
      <alignment vertical="center" wrapText="1"/>
    </xf>
    <xf numFmtId="0" fontId="16" fillId="0" borderId="81" xfId="0" applyFont="1" applyBorder="1" applyAlignment="1">
      <alignment vertical="center" wrapText="1"/>
    </xf>
    <xf numFmtId="0" fontId="16" fillId="0" borderId="64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14" fillId="0" borderId="64" xfId="0" applyFont="1" applyBorder="1" applyAlignment="1">
      <alignment vertical="center" wrapText="1"/>
    </xf>
    <xf numFmtId="0" fontId="14" fillId="0" borderId="53" xfId="0" applyFont="1" applyBorder="1" applyAlignment="1">
      <alignment vertical="center" wrapText="1"/>
    </xf>
    <xf numFmtId="0" fontId="14" fillId="0" borderId="54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top"/>
    </xf>
    <xf numFmtId="0" fontId="65" fillId="0" borderId="0" xfId="0" applyFont="1" applyBorder="1" applyAlignment="1"/>
    <xf numFmtId="164" fontId="3" fillId="2" borderId="1" xfId="1" applyNumberFormat="1" applyFont="1" applyFill="1" applyBorder="1" applyAlignment="1">
      <alignment horizontal="center" vertical="top" wrapText="1"/>
    </xf>
    <xf numFmtId="1" fontId="65" fillId="0" borderId="16" xfId="1" applyNumberFormat="1" applyFont="1" applyBorder="1"/>
    <xf numFmtId="49" fontId="65" fillId="0" borderId="16" xfId="1" applyNumberFormat="1" applyFont="1" applyBorder="1"/>
    <xf numFmtId="0" fontId="14" fillId="0" borderId="37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  <xf numFmtId="0" fontId="14" fillId="0" borderId="76" xfId="0" applyFont="1" applyBorder="1" applyAlignment="1">
      <alignment vertical="center"/>
    </xf>
    <xf numFmtId="0" fontId="14" fillId="0" borderId="67" xfId="0" applyFont="1" applyBorder="1" applyAlignment="1">
      <alignment vertical="center"/>
    </xf>
    <xf numFmtId="0" fontId="14" fillId="0" borderId="89" xfId="0" applyFont="1" applyBorder="1" applyAlignment="1">
      <alignment horizontal="center" vertical="center" wrapText="1"/>
    </xf>
    <xf numFmtId="0" fontId="14" fillId="0" borderId="90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82" xfId="0" applyFont="1" applyBorder="1" applyAlignment="1">
      <alignment vertical="center"/>
    </xf>
    <xf numFmtId="0" fontId="14" fillId="0" borderId="84" xfId="0" applyFont="1" applyBorder="1" applyAlignment="1">
      <alignment vertical="center"/>
    </xf>
    <xf numFmtId="164" fontId="14" fillId="5" borderId="65" xfId="1" applyNumberFormat="1" applyFont="1" applyFill="1" applyBorder="1" applyAlignment="1">
      <alignment vertical="center"/>
    </xf>
    <xf numFmtId="164" fontId="14" fillId="5" borderId="60" xfId="1" applyNumberFormat="1" applyFont="1" applyFill="1" applyBorder="1" applyAlignment="1">
      <alignment vertical="center"/>
    </xf>
    <xf numFmtId="164" fontId="14" fillId="0" borderId="65" xfId="1" applyNumberFormat="1" applyFont="1" applyBorder="1" applyAlignment="1">
      <alignment vertical="center"/>
    </xf>
    <xf numFmtId="164" fontId="14" fillId="0" borderId="60" xfId="1" applyNumberFormat="1" applyFont="1" applyBorder="1" applyAlignment="1">
      <alignment vertical="center"/>
    </xf>
    <xf numFmtId="164" fontId="14" fillId="0" borderId="83" xfId="1" applyNumberFormat="1" applyFont="1" applyBorder="1" applyAlignment="1">
      <alignment vertical="center"/>
    </xf>
    <xf numFmtId="164" fontId="14" fillId="0" borderId="85" xfId="1" applyNumberFormat="1" applyFont="1" applyBorder="1" applyAlignment="1">
      <alignment vertical="center"/>
    </xf>
    <xf numFmtId="0" fontId="16" fillId="0" borderId="45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/>
    </xf>
    <xf numFmtId="0" fontId="23" fillId="0" borderId="62" xfId="192" applyBorder="1" applyAlignment="1">
      <alignment vertical="center" wrapText="1"/>
    </xf>
    <xf numFmtId="0" fontId="23" fillId="0" borderId="63" xfId="192" applyBorder="1" applyAlignment="1">
      <alignment vertical="center" wrapText="1"/>
    </xf>
    <xf numFmtId="0" fontId="23" fillId="0" borderId="41" xfId="192" applyBorder="1" applyAlignment="1">
      <alignment vertical="center" wrapText="1"/>
    </xf>
    <xf numFmtId="0" fontId="16" fillId="15" borderId="49" xfId="0" applyFont="1" applyFill="1" applyBorder="1" applyAlignment="1">
      <alignment horizontal="center" vertical="center"/>
    </xf>
    <xf numFmtId="0" fontId="16" fillId="15" borderId="43" xfId="0" applyFont="1" applyFill="1" applyBorder="1" applyAlignment="1">
      <alignment horizontal="center" vertical="center"/>
    </xf>
    <xf numFmtId="0" fontId="16" fillId="15" borderId="42" xfId="0" applyFont="1" applyFill="1" applyBorder="1" applyAlignment="1">
      <alignment horizontal="center" vertical="center"/>
    </xf>
    <xf numFmtId="0" fontId="14" fillId="0" borderId="91" xfId="0" applyFont="1" applyBorder="1" applyAlignment="1">
      <alignment horizontal="left" vertical="center" wrapText="1"/>
    </xf>
    <xf numFmtId="0" fontId="14" fillId="0" borderId="71" xfId="0" applyFont="1" applyBorder="1" applyAlignment="1">
      <alignment horizontal="left" vertical="center" wrapText="1"/>
    </xf>
    <xf numFmtId="0" fontId="14" fillId="0" borderId="86" xfId="0" applyFont="1" applyBorder="1" applyAlignment="1">
      <alignment horizontal="left" vertical="center" wrapText="1"/>
    </xf>
    <xf numFmtId="0" fontId="14" fillId="0" borderId="70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84" xfId="0" applyFont="1" applyBorder="1" applyAlignment="1">
      <alignment vertical="center" wrapText="1"/>
    </xf>
    <xf numFmtId="0" fontId="14" fillId="0" borderId="102" xfId="0" applyFont="1" applyBorder="1" applyAlignment="1">
      <alignment vertical="center"/>
    </xf>
    <xf numFmtId="0" fontId="16" fillId="0" borderId="64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64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63" xfId="0" applyFont="1" applyBorder="1" applyAlignment="1">
      <alignment vertical="center" wrapText="1"/>
    </xf>
    <xf numFmtId="0" fontId="25" fillId="0" borderId="46" xfId="0" applyFont="1" applyBorder="1"/>
    <xf numFmtId="0" fontId="10" fillId="0" borderId="89" xfId="0" applyFont="1" applyBorder="1" applyAlignment="1">
      <alignment vertical="center"/>
    </xf>
    <xf numFmtId="0" fontId="10" fillId="0" borderId="90" xfId="0" applyFont="1" applyBorder="1" applyAlignment="1">
      <alignment vertical="center"/>
    </xf>
    <xf numFmtId="0" fontId="0" fillId="0" borderId="89" xfId="0" applyBorder="1"/>
    <xf numFmtId="0" fontId="0" fillId="0" borderId="90" xfId="0" applyBorder="1"/>
    <xf numFmtId="0" fontId="0" fillId="0" borderId="81" xfId="0" applyBorder="1"/>
    <xf numFmtId="1" fontId="70" fillId="0" borderId="16" xfId="1" applyNumberFormat="1" applyFont="1" applyBorder="1"/>
    <xf numFmtId="164" fontId="4" fillId="2" borderId="1" xfId="1" applyNumberFormat="1" applyFont="1" applyFill="1" applyBorder="1" applyAlignment="1">
      <alignment horizontal="center" vertical="top"/>
    </xf>
    <xf numFmtId="164" fontId="4" fillId="2" borderId="1" xfId="1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0" fontId="14" fillId="15" borderId="107" xfId="0" applyFont="1" applyFill="1" applyBorder="1" applyAlignment="1">
      <alignment vertical="center" wrapText="1"/>
    </xf>
    <xf numFmtId="0" fontId="14" fillId="15" borderId="108" xfId="0" applyFont="1" applyFill="1" applyBorder="1" applyAlignment="1">
      <alignment vertical="center" wrapText="1"/>
    </xf>
    <xf numFmtId="0" fontId="14" fillId="15" borderId="36" xfId="0" applyFont="1" applyFill="1" applyBorder="1" applyAlignment="1">
      <alignment horizontal="center" vertical="center" wrapText="1"/>
    </xf>
    <xf numFmtId="0" fontId="14" fillId="15" borderId="31" xfId="0" applyFont="1" applyFill="1" applyBorder="1" applyAlignment="1">
      <alignment horizontal="center" vertical="center" wrapText="1"/>
    </xf>
    <xf numFmtId="0" fontId="38" fillId="15" borderId="55" xfId="0" applyFont="1" applyFill="1" applyBorder="1" applyAlignment="1">
      <alignment horizontal="center" vertical="center" wrapText="1"/>
    </xf>
    <xf numFmtId="0" fontId="38" fillId="15" borderId="0" xfId="0" applyFont="1" applyFill="1" applyBorder="1" applyAlignment="1">
      <alignment horizontal="center" vertical="center" wrapText="1"/>
    </xf>
    <xf numFmtId="0" fontId="38" fillId="15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6" fillId="5" borderId="0" xfId="0" applyFont="1" applyFill="1" applyBorder="1" applyAlignment="1">
      <alignment horizontal="right" vertical="center" wrapText="1"/>
    </xf>
    <xf numFmtId="0" fontId="16" fillId="5" borderId="29" xfId="0" applyFont="1" applyFill="1" applyBorder="1" applyAlignment="1">
      <alignment horizontal="right" vertical="center" wrapText="1"/>
    </xf>
    <xf numFmtId="164" fontId="3" fillId="5" borderId="10" xfId="1" applyNumberFormat="1" applyFont="1" applyFill="1" applyBorder="1" applyAlignment="1">
      <alignment horizontal="center" wrapText="1"/>
    </xf>
    <xf numFmtId="164" fontId="3" fillId="5" borderId="11" xfId="1" applyNumberFormat="1" applyFont="1" applyFill="1" applyBorder="1" applyAlignment="1">
      <alignment horizontal="center" wrapText="1"/>
    </xf>
    <xf numFmtId="0" fontId="64" fillId="5" borderId="10" xfId="0" applyFont="1" applyFill="1" applyBorder="1"/>
    <xf numFmtId="0" fontId="64" fillId="5" borderId="11" xfId="0" applyFont="1" applyFill="1" applyBorder="1"/>
    <xf numFmtId="0" fontId="64" fillId="5" borderId="12" xfId="0" applyFont="1" applyFill="1" applyBorder="1"/>
    <xf numFmtId="0" fontId="37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38" fillId="0" borderId="89" xfId="0" applyFont="1" applyBorder="1" applyAlignment="1">
      <alignment horizontal="center" vertical="center" wrapText="1"/>
    </xf>
    <xf numFmtId="0" fontId="38" fillId="0" borderId="90" xfId="0" applyFont="1" applyBorder="1" applyAlignment="1">
      <alignment horizontal="center" vertical="center" wrapText="1"/>
    </xf>
    <xf numFmtId="0" fontId="38" fillId="0" borderId="81" xfId="0" applyFont="1" applyBorder="1" applyAlignment="1">
      <alignment horizontal="center" vertical="center" wrapText="1"/>
    </xf>
    <xf numFmtId="0" fontId="14" fillId="0" borderId="91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0" fillId="0" borderId="91" xfId="0" applyFont="1" applyBorder="1" applyAlignment="1">
      <alignment vertical="center"/>
    </xf>
    <xf numFmtId="0" fontId="10" fillId="0" borderId="71" xfId="0" applyFont="1" applyBorder="1" applyAlignment="1">
      <alignment vertical="center"/>
    </xf>
    <xf numFmtId="0" fontId="10" fillId="0" borderId="86" xfId="0" applyFont="1" applyBorder="1" applyAlignment="1">
      <alignment vertical="center"/>
    </xf>
    <xf numFmtId="0" fontId="10" fillId="0" borderId="70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19" fillId="0" borderId="4" xfId="0" applyFont="1" applyBorder="1"/>
    <xf numFmtId="0" fontId="14" fillId="0" borderId="6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6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wrapText="1"/>
    </xf>
    <xf numFmtId="0" fontId="14" fillId="0" borderId="36" xfId="0" applyFont="1" applyBorder="1" applyAlignment="1">
      <alignment vertical="top" wrapText="1"/>
    </xf>
    <xf numFmtId="0" fontId="14" fillId="0" borderId="37" xfId="0" applyFont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164" fontId="10" fillId="0" borderId="36" xfId="1" applyNumberFormat="1" applyFont="1" applyBorder="1" applyAlignment="1">
      <alignment vertical="top" wrapText="1"/>
    </xf>
    <xf numFmtId="164" fontId="10" fillId="0" borderId="37" xfId="1" applyNumberFormat="1" applyFont="1" applyBorder="1" applyAlignment="1">
      <alignment vertical="top" wrapText="1"/>
    </xf>
    <xf numFmtId="164" fontId="10" fillId="0" borderId="31" xfId="1" applyNumberFormat="1" applyFont="1" applyBorder="1" applyAlignment="1">
      <alignment vertical="top" wrapText="1"/>
    </xf>
    <xf numFmtId="164" fontId="18" fillId="0" borderId="36" xfId="1" applyNumberFormat="1" applyFont="1" applyBorder="1" applyAlignment="1">
      <alignment vertical="top" wrapText="1"/>
    </xf>
    <xf numFmtId="164" fontId="18" fillId="0" borderId="37" xfId="1" applyNumberFormat="1" applyFont="1" applyBorder="1" applyAlignment="1">
      <alignment vertical="top" wrapText="1"/>
    </xf>
    <xf numFmtId="164" fontId="18" fillId="0" borderId="31" xfId="1" applyNumberFormat="1" applyFont="1" applyBorder="1" applyAlignment="1">
      <alignment vertical="top" wrapText="1"/>
    </xf>
    <xf numFmtId="164" fontId="10" fillId="0" borderId="6" xfId="1" applyNumberFormat="1" applyFont="1" applyBorder="1" applyAlignment="1">
      <alignment wrapText="1"/>
    </xf>
    <xf numFmtId="164" fontId="10" fillId="0" borderId="21" xfId="1" applyNumberFormat="1" applyFont="1" applyBorder="1" applyAlignment="1">
      <alignment wrapText="1"/>
    </xf>
    <xf numFmtId="164" fontId="10" fillId="0" borderId="18" xfId="1" applyNumberFormat="1" applyFont="1" applyBorder="1" applyAlignment="1">
      <alignment wrapText="1"/>
    </xf>
    <xf numFmtId="0" fontId="14" fillId="0" borderId="24" xfId="0" applyFont="1" applyBorder="1" applyAlignment="1">
      <alignment vertical="top" wrapText="1"/>
    </xf>
    <xf numFmtId="0" fontId="14" fillId="0" borderId="33" xfId="0" applyFont="1" applyBorder="1" applyAlignment="1">
      <alignment vertical="top" wrapText="1"/>
    </xf>
    <xf numFmtId="0" fontId="14" fillId="0" borderId="34" xfId="0" applyFont="1" applyBorder="1" applyAlignment="1">
      <alignment vertical="top" wrapText="1"/>
    </xf>
    <xf numFmtId="0" fontId="17" fillId="0" borderId="4" xfId="0" applyFont="1" applyBorder="1"/>
    <xf numFmtId="164" fontId="4" fillId="18" borderId="1" xfId="1" applyNumberFormat="1" applyFont="1" applyFill="1" applyBorder="1" applyAlignment="1">
      <alignment horizontal="left" vertical="top" wrapText="1"/>
    </xf>
    <xf numFmtId="164" fontId="2" fillId="18" borderId="1" xfId="1" applyNumberFormat="1" applyFont="1" applyFill="1" applyBorder="1" applyAlignment="1">
      <alignment vertical="top" wrapText="1"/>
    </xf>
    <xf numFmtId="164" fontId="4" fillId="18" borderId="1" xfId="1" applyNumberFormat="1" applyFont="1" applyFill="1" applyBorder="1" applyAlignment="1">
      <alignment vertical="top"/>
    </xf>
    <xf numFmtId="164" fontId="4" fillId="18" borderId="1" xfId="1" applyNumberFormat="1" applyFont="1" applyFill="1" applyBorder="1" applyAlignment="1">
      <alignment vertical="top" wrapText="1"/>
    </xf>
    <xf numFmtId="164" fontId="45" fillId="18" borderId="0" xfId="1" applyNumberFormat="1" applyFont="1" applyFill="1"/>
    <xf numFmtId="0" fontId="45" fillId="18" borderId="1" xfId="0" applyFont="1" applyFill="1" applyBorder="1"/>
  </cellXfs>
  <cellStyles count="1101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../../../AppData/Local/Budgets/budget%202019-20/Supplementary%20%202019-20/AppData/Roaming/Microsoft/Excel/Budgets/budget%202019-20/AppData/Roaming/Microsoft/Excel/Budgets/budget%202019-20/Downloads/Budgets/budget%202019-20/budgets%202019-20%20send%20to%20assembly/Budgets/AppData/Local/Temp/Budgets/..:..:..:..:..:..:..:..:..:..:..:..:..:..:..:..:..:..:..:D/:desktop:COUNTY%20EXECUTIVE%20BUDGET%20%202016-17%201st%20supp%20corrected1.xls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../../../AppData/Local/Budgets/budget%202019-20/Supplementary%20%202019-20/AppData/Roaming/Microsoft/Excel/Budgets/budget%202019-20/AppData/Roaming/Microsoft/Excel/Budgets/budget%202019-20/Downloads/Budgets/budget%202019-20/budgets%202019-20%20send%20to%20assembly/Budgets/AppData/Local/Temp/Budgets/..:..:..:..:..:..:..:..:..:..:..:..:..:..:..:..:..:..:..:D/:desktop:COUNTY%20EXECUTIVE%20BUDGET%20%202016-17%201st%20supp%20corrected1.xls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../../../AppData/Local/Budgets/budget%202019-20/Supplementary%20%202019-20/AppData/Roaming/Microsoft/Excel/Budgets/budget%202019-20/AppData/Roaming/Microsoft/Excel/Budgets/budget%202019-20/Downloads/Budgets/budget%202019-20/budgets%202019-20%20send%20to%20assembly/Budgets/AppData/Local/Temp/Budgets/..:..:..:..:..:..:..:..:..:..:..:..:..:..:..:..:..:..:..:D/:desktop:COUNTY%20EXECUTIVE%20BUDGET%20%202016-17%201st%20supp%20corrected1.xls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../../../AppData/Local/Budgets/budget%202019-20/Supplementary%20%202019-20/AppData/Roaming/Microsoft/Excel/Budgets/budget%202019-20/AppData/Roaming/Microsoft/Excel/Budgets/budget%202019-20/Downloads/Budgets/budget%202019-20/budgets%202019-20%20send%20to%20assembly/Budgets/AppData/Local/Temp/Budgets/..:..:..:..:..:..:..:..:..:..:..:..:..:..:..:..:..:..:..:D/:desktop:COUNTY%20EXECUTIVE%20BUDGET%20%202016-17%201st%20supp%20corrected1.xls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../../../AppData/Local/Budgets/budget%202019-20/Supplementary%20%202019-20/AppData/Roaming/Microsoft/Excel/Budgets/budget%202019-20/AppData/Roaming/Microsoft/Excel/Budgets/budget%202019-20/Downloads/Budgets/budget%202019-20/budgets%202019-20%20send%20to%20assembly/Budgets/AppData/Local/Temp/Budgets/..:..:..:..:..:..:..:..:..:..:..:..:..:..:..:..:..:..:..:D/:desktop:COUNTY%20EXECUTIVE%20BUDGET%20%202016-17%201st%20supp%20corrected1.xls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../../../AppData/Local/Budgets/budget%202019-20/Supplementary%20%202019-20/AppData/Roaming/Microsoft/Excel/Budgets/budget%202019-20/AppData/Roaming/Microsoft/Excel/Budgets/budget%202019-20/Downloads/Budgets/budget%202019-20/budgets%202019-20%20send%20to%20assembly/Budgets/AppData/Local/Temp/Budgets/..:..:..:..:..:..:..:..:..:..:..:..:..:..:..:..:..:..:..:D/:desktop:COUNTY%20EXECUTIVE%20BUDGET%20%202016-17%201st%20supp%20corrected1.xls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../../../AppData/Local/Budgets/budget%202019-20/Supplementary%20%202019-20/AppData/Roaming/Microsoft/Excel/Budgets/budget%202019-20/AppData/Roaming/Microsoft/Excel/Budgets/budget%202019-20/Downloads/Budgets/budget%202019-20/budgets%202019-20%20send%20to%20assembly/Budgets/AppData/Local/Temp/Budgets/..:..:..:..:..:..:..:..:..:..:..:..:..:..:..:..:..:..:..:D/:desktop:COUNTY%20EXECUTIVE%20BUDGET%20%202016-17%201st%20supp%20corrected1.xl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view="pageBreakPreview" zoomScale="110" zoomScaleNormal="170" zoomScaleSheetLayoutView="110" workbookViewId="0">
      <pane xSplit="1" topLeftCell="B1" activePane="topRight" state="frozen"/>
      <selection pane="topRight" activeCell="A7" sqref="A7"/>
    </sheetView>
  </sheetViews>
  <sheetFormatPr defaultColWidth="24.5703125" defaultRowHeight="15.75" x14ac:dyDescent="0.25"/>
  <cols>
    <col min="1" max="1" width="43.7109375" style="780" customWidth="1"/>
    <col min="2" max="2" width="17.28515625" style="783" customWidth="1"/>
    <col min="3" max="3" width="17.42578125" style="783" customWidth="1"/>
    <col min="4" max="4" width="15.28515625" style="780" customWidth="1"/>
    <col min="5" max="5" width="15.7109375" style="780" customWidth="1"/>
    <col min="6" max="6" width="15.5703125" style="783" customWidth="1"/>
    <col min="7" max="7" width="17.85546875" style="780" customWidth="1"/>
    <col min="8" max="8" width="24.5703125" style="783"/>
    <col min="9" max="16384" width="24.5703125" style="780"/>
  </cols>
  <sheetData>
    <row r="1" spans="1:8" ht="30" customHeight="1" x14ac:dyDescent="0.25">
      <c r="A1" s="96" t="s">
        <v>1033</v>
      </c>
      <c r="B1" s="96"/>
      <c r="C1" s="882"/>
      <c r="D1" s="882"/>
      <c r="E1" s="882"/>
      <c r="F1" s="879"/>
      <c r="G1" s="882"/>
    </row>
    <row r="2" spans="1:8" ht="30" customHeight="1" x14ac:dyDescent="0.25">
      <c r="A2" s="1525" t="s">
        <v>711</v>
      </c>
      <c r="B2" s="1525"/>
      <c r="C2" s="882"/>
      <c r="D2" s="882"/>
      <c r="E2" s="882"/>
      <c r="F2" s="879"/>
      <c r="G2" s="882"/>
    </row>
    <row r="3" spans="1:8" ht="30" customHeight="1" x14ac:dyDescent="0.25">
      <c r="A3" s="883" t="s">
        <v>1013</v>
      </c>
      <c r="B3" s="884" t="s">
        <v>1014</v>
      </c>
      <c r="C3" s="884" t="s">
        <v>1015</v>
      </c>
      <c r="D3" s="884" t="s">
        <v>1016</v>
      </c>
      <c r="E3" s="884" t="s">
        <v>1017</v>
      </c>
      <c r="F3" s="885" t="s">
        <v>1018</v>
      </c>
      <c r="G3" s="884" t="s">
        <v>1019</v>
      </c>
    </row>
    <row r="4" spans="1:8" s="96" customFormat="1" ht="30" customHeight="1" x14ac:dyDescent="0.25">
      <c r="A4" s="886" t="s">
        <v>712</v>
      </c>
      <c r="B4" s="887">
        <v>4402000000</v>
      </c>
      <c r="C4" s="888">
        <v>4652550000</v>
      </c>
      <c r="D4" s="888">
        <v>0</v>
      </c>
      <c r="E4" s="888">
        <f>C4-B4</f>
        <v>250550000</v>
      </c>
      <c r="F4" s="889">
        <v>0</v>
      </c>
      <c r="G4" s="888">
        <f>B4+D4+E4+F4</f>
        <v>4652550000</v>
      </c>
      <c r="H4" s="781"/>
    </row>
    <row r="5" spans="1:8" ht="30" customHeight="1" x14ac:dyDescent="0.25">
      <c r="A5" s="890" t="s">
        <v>713</v>
      </c>
      <c r="B5" s="887">
        <v>12657201</v>
      </c>
      <c r="C5" s="888">
        <v>12657201</v>
      </c>
      <c r="D5" s="888">
        <v>0</v>
      </c>
      <c r="E5" s="888">
        <v>0</v>
      </c>
      <c r="F5" s="889">
        <v>0</v>
      </c>
      <c r="G5" s="888">
        <f t="shared" ref="G5:G18" si="0">B5+D5+E5+F5</f>
        <v>12657201</v>
      </c>
    </row>
    <row r="6" spans="1:8" ht="30" customHeight="1" x14ac:dyDescent="0.25">
      <c r="A6" s="886" t="s">
        <v>714</v>
      </c>
      <c r="B6" s="887">
        <v>127573688</v>
      </c>
      <c r="C6" s="888">
        <v>132065719</v>
      </c>
      <c r="D6" s="888">
        <v>38476449</v>
      </c>
      <c r="E6" s="888">
        <f>C6-B6</f>
        <v>4492031</v>
      </c>
      <c r="F6" s="889">
        <v>0</v>
      </c>
      <c r="G6" s="888">
        <f t="shared" si="0"/>
        <v>170542168</v>
      </c>
    </row>
    <row r="7" spans="1:8" ht="30" customHeight="1" x14ac:dyDescent="0.25">
      <c r="A7" s="886" t="s">
        <v>1020</v>
      </c>
      <c r="B7" s="889">
        <v>0</v>
      </c>
      <c r="C7" s="888">
        <v>131914894</v>
      </c>
      <c r="D7" s="888">
        <v>0</v>
      </c>
      <c r="E7" s="888">
        <v>131914894</v>
      </c>
      <c r="F7" s="889">
        <v>0</v>
      </c>
      <c r="G7" s="888">
        <f t="shared" si="0"/>
        <v>131914894</v>
      </c>
    </row>
    <row r="8" spans="1:8" ht="30" customHeight="1" x14ac:dyDescent="0.25">
      <c r="A8" s="886" t="s">
        <v>715</v>
      </c>
      <c r="B8" s="887">
        <v>17158609</v>
      </c>
      <c r="C8" s="888">
        <v>13312500</v>
      </c>
      <c r="D8" s="888">
        <v>0</v>
      </c>
      <c r="E8" s="888">
        <f>C8-B8</f>
        <v>-3846109</v>
      </c>
      <c r="F8" s="889">
        <v>0</v>
      </c>
      <c r="G8" s="888">
        <f t="shared" si="0"/>
        <v>13312500</v>
      </c>
    </row>
    <row r="9" spans="1:8" ht="30" customHeight="1" x14ac:dyDescent="0.25">
      <c r="A9" s="886" t="s">
        <v>716</v>
      </c>
      <c r="B9" s="887">
        <v>192086250</v>
      </c>
      <c r="C9" s="889">
        <v>0</v>
      </c>
      <c r="D9" s="888">
        <v>0</v>
      </c>
      <c r="E9" s="888">
        <v>0</v>
      </c>
      <c r="F9" s="889">
        <v>1649549</v>
      </c>
      <c r="G9" s="888">
        <f t="shared" si="0"/>
        <v>193735799</v>
      </c>
    </row>
    <row r="10" spans="1:8" ht="30" customHeight="1" x14ac:dyDescent="0.25">
      <c r="A10" s="886" t="s">
        <v>1021</v>
      </c>
      <c r="B10" s="887">
        <v>55000000</v>
      </c>
      <c r="C10" s="888">
        <v>67743298</v>
      </c>
      <c r="D10" s="888">
        <v>3183746</v>
      </c>
      <c r="E10" s="888">
        <f t="shared" ref="E10:E16" si="1">C10-B10</f>
        <v>12743298</v>
      </c>
      <c r="F10" s="889">
        <v>13475000</v>
      </c>
      <c r="G10" s="888">
        <f t="shared" si="0"/>
        <v>84402044</v>
      </c>
    </row>
    <row r="11" spans="1:8" ht="30" customHeight="1" x14ac:dyDescent="0.25">
      <c r="A11" s="886" t="s">
        <v>1022</v>
      </c>
      <c r="B11" s="887">
        <v>85844443</v>
      </c>
      <c r="C11" s="888">
        <v>56065640</v>
      </c>
      <c r="D11" s="888">
        <v>3337542</v>
      </c>
      <c r="E11" s="888">
        <f t="shared" si="1"/>
        <v>-29778803</v>
      </c>
      <c r="F11" s="889">
        <v>33908310</v>
      </c>
      <c r="G11" s="888">
        <f t="shared" si="0"/>
        <v>93311492</v>
      </c>
    </row>
    <row r="12" spans="1:8" ht="30" customHeight="1" x14ac:dyDescent="0.25">
      <c r="A12" s="886" t="s">
        <v>1023</v>
      </c>
      <c r="B12" s="887">
        <v>163008430</v>
      </c>
      <c r="C12" s="888">
        <v>350000000</v>
      </c>
      <c r="D12" s="888">
        <v>85437495</v>
      </c>
      <c r="E12" s="888">
        <f t="shared" si="1"/>
        <v>186991570</v>
      </c>
      <c r="F12" s="889">
        <v>91714819</v>
      </c>
      <c r="G12" s="888">
        <f t="shared" si="0"/>
        <v>527152314</v>
      </c>
    </row>
    <row r="13" spans="1:8" ht="30" customHeight="1" x14ac:dyDescent="0.25">
      <c r="A13" s="886" t="s">
        <v>1024</v>
      </c>
      <c r="B13" s="887">
        <v>21080535</v>
      </c>
      <c r="C13" s="888">
        <v>15724263</v>
      </c>
      <c r="D13" s="888">
        <v>5500000</v>
      </c>
      <c r="E13" s="888">
        <f t="shared" si="1"/>
        <v>-5356272</v>
      </c>
      <c r="F13" s="889">
        <v>12174134</v>
      </c>
      <c r="G13" s="888">
        <f t="shared" si="0"/>
        <v>33398397</v>
      </c>
    </row>
    <row r="14" spans="1:8" ht="30" customHeight="1" x14ac:dyDescent="0.25">
      <c r="A14" s="886" t="s">
        <v>1025</v>
      </c>
      <c r="B14" s="887">
        <v>48291628</v>
      </c>
      <c r="C14" s="888">
        <v>30000000</v>
      </c>
      <c r="D14" s="891">
        <v>0</v>
      </c>
      <c r="E14" s="888">
        <f t="shared" si="1"/>
        <v>-18291628</v>
      </c>
      <c r="F14" s="889">
        <v>41604116</v>
      </c>
      <c r="G14" s="888">
        <f t="shared" si="0"/>
        <v>71604116</v>
      </c>
    </row>
    <row r="15" spans="1:8" ht="30" customHeight="1" x14ac:dyDescent="0.25">
      <c r="A15" s="886" t="s">
        <v>1026</v>
      </c>
      <c r="B15" s="887">
        <v>291288014</v>
      </c>
      <c r="C15" s="888">
        <v>250950700</v>
      </c>
      <c r="D15" s="888">
        <v>187410324.25</v>
      </c>
      <c r="E15" s="888">
        <f t="shared" si="1"/>
        <v>-40337314</v>
      </c>
      <c r="F15" s="889">
        <v>0</v>
      </c>
      <c r="G15" s="888">
        <f t="shared" si="0"/>
        <v>438361024.25</v>
      </c>
    </row>
    <row r="16" spans="1:8" ht="30" customHeight="1" x14ac:dyDescent="0.25">
      <c r="A16" s="886" t="s">
        <v>1027</v>
      </c>
      <c r="B16" s="887">
        <v>47822406</v>
      </c>
      <c r="C16" s="888">
        <v>8800000</v>
      </c>
      <c r="D16" s="888">
        <v>41200000</v>
      </c>
      <c r="E16" s="888">
        <f t="shared" si="1"/>
        <v>-39022406</v>
      </c>
      <c r="F16" s="889">
        <v>0</v>
      </c>
      <c r="G16" s="888">
        <f t="shared" si="0"/>
        <v>50000000</v>
      </c>
    </row>
    <row r="17" spans="1:8" ht="30" customHeight="1" x14ac:dyDescent="0.25">
      <c r="A17" s="886" t="s">
        <v>1537</v>
      </c>
      <c r="B17" s="887">
        <v>0</v>
      </c>
      <c r="C17" s="888">
        <v>0</v>
      </c>
      <c r="D17" s="888">
        <v>0</v>
      </c>
      <c r="E17" s="888">
        <v>60000000</v>
      </c>
      <c r="F17" s="889">
        <v>0</v>
      </c>
      <c r="G17" s="888">
        <f t="shared" si="0"/>
        <v>60000000</v>
      </c>
    </row>
    <row r="18" spans="1:8" ht="30" customHeight="1" x14ac:dyDescent="0.25">
      <c r="A18" s="890" t="s">
        <v>1028</v>
      </c>
      <c r="B18" s="889">
        <v>0</v>
      </c>
      <c r="C18" s="889">
        <v>0</v>
      </c>
      <c r="D18" s="888">
        <v>422088828</v>
      </c>
      <c r="E18" s="888">
        <v>0</v>
      </c>
      <c r="F18" s="889">
        <v>0</v>
      </c>
      <c r="G18" s="888">
        <f t="shared" si="0"/>
        <v>422088828</v>
      </c>
    </row>
    <row r="19" spans="1:8" ht="30" customHeight="1" x14ac:dyDescent="0.25">
      <c r="A19" s="883" t="s">
        <v>717</v>
      </c>
      <c r="B19" s="892">
        <f t="shared" ref="B19:G19" si="2">SUM(B4:B18)</f>
        <v>5463811204</v>
      </c>
      <c r="C19" s="892">
        <f t="shared" si="2"/>
        <v>5721784215</v>
      </c>
      <c r="D19" s="892">
        <f t="shared" si="2"/>
        <v>786634384.25</v>
      </c>
      <c r="E19" s="892">
        <f t="shared" si="2"/>
        <v>510059261</v>
      </c>
      <c r="F19" s="892">
        <f t="shared" si="2"/>
        <v>194525928</v>
      </c>
      <c r="G19" s="892">
        <f t="shared" si="2"/>
        <v>6955030777.25</v>
      </c>
    </row>
    <row r="20" spans="1:8" ht="30" customHeight="1" x14ac:dyDescent="0.25">
      <c r="A20" s="784"/>
      <c r="B20" s="779"/>
      <c r="C20" s="779"/>
      <c r="D20" s="881"/>
      <c r="E20" s="881"/>
    </row>
    <row r="21" spans="1:8" ht="30" customHeight="1" x14ac:dyDescent="0.25">
      <c r="A21" s="784"/>
      <c r="B21" s="779"/>
      <c r="C21" s="779"/>
      <c r="D21" s="881"/>
      <c r="E21" s="881"/>
    </row>
    <row r="22" spans="1:8" ht="30" customHeight="1" x14ac:dyDescent="0.25">
      <c r="A22" s="784"/>
      <c r="B22" s="779"/>
      <c r="C22" s="779"/>
      <c r="D22" s="881"/>
      <c r="E22" s="881"/>
    </row>
    <row r="23" spans="1:8" ht="30" customHeight="1" x14ac:dyDescent="0.25">
      <c r="A23" s="784"/>
      <c r="B23" s="779"/>
      <c r="C23" s="779"/>
      <c r="D23" s="881"/>
      <c r="E23" s="881"/>
    </row>
    <row r="24" spans="1:8" s="96" customFormat="1" ht="30" customHeight="1" x14ac:dyDescent="0.25">
      <c r="A24" s="880"/>
      <c r="B24" s="785"/>
      <c r="C24" s="785"/>
      <c r="D24" s="785"/>
      <c r="E24" s="785"/>
      <c r="F24" s="781"/>
      <c r="H24" s="781"/>
    </row>
    <row r="25" spans="1:8" x14ac:dyDescent="0.25">
      <c r="A25" s="784"/>
      <c r="B25" s="779"/>
      <c r="C25" s="779"/>
      <c r="D25" s="784"/>
      <c r="E25" s="784"/>
    </row>
    <row r="26" spans="1:8" x14ac:dyDescent="0.25">
      <c r="A26" s="779"/>
      <c r="B26" s="784"/>
      <c r="C26" s="784"/>
      <c r="D26" s="784"/>
    </row>
    <row r="27" spans="1:8" x14ac:dyDescent="0.25">
      <c r="A27" s="779"/>
      <c r="B27" s="784"/>
      <c r="C27" s="784"/>
      <c r="D27" s="784"/>
    </row>
    <row r="28" spans="1:8" x14ac:dyDescent="0.25">
      <c r="A28" s="779"/>
      <c r="B28" s="784"/>
      <c r="C28" s="784"/>
      <c r="D28" s="784"/>
    </row>
    <row r="29" spans="1:8" x14ac:dyDescent="0.25">
      <c r="A29" s="779"/>
      <c r="B29" s="784"/>
      <c r="C29" s="784"/>
      <c r="D29" s="784"/>
    </row>
    <row r="30" spans="1:8" x14ac:dyDescent="0.25">
      <c r="A30" s="779"/>
      <c r="B30" s="784"/>
      <c r="C30" s="784"/>
      <c r="D30" s="784"/>
    </row>
    <row r="31" spans="1:8" x14ac:dyDescent="0.25">
      <c r="A31" s="779"/>
      <c r="B31" s="784"/>
      <c r="C31" s="784"/>
      <c r="D31" s="784"/>
    </row>
    <row r="32" spans="1:8" x14ac:dyDescent="0.25">
      <c r="A32" s="779"/>
      <c r="B32" s="784"/>
      <c r="C32" s="784"/>
      <c r="D32" s="784"/>
    </row>
    <row r="33" spans="1:8" s="96" customFormat="1" x14ac:dyDescent="0.25">
      <c r="A33" s="785"/>
      <c r="B33" s="778"/>
      <c r="C33" s="778"/>
      <c r="D33" s="778"/>
      <c r="F33" s="781"/>
      <c r="H33" s="781"/>
    </row>
    <row r="34" spans="1:8" s="784" customFormat="1" x14ac:dyDescent="0.25">
      <c r="A34" s="779"/>
      <c r="F34" s="779"/>
      <c r="H34" s="779"/>
    </row>
    <row r="35" spans="1:8" x14ac:dyDescent="0.25">
      <c r="A35" s="779"/>
      <c r="B35" s="784"/>
      <c r="C35" s="784"/>
      <c r="D35" s="784"/>
    </row>
    <row r="36" spans="1:8" x14ac:dyDescent="0.25">
      <c r="A36" s="779"/>
      <c r="B36" s="784"/>
      <c r="C36" s="784"/>
      <c r="D36" s="784"/>
    </row>
    <row r="37" spans="1:8" s="96" customFormat="1" x14ac:dyDescent="0.25">
      <c r="A37" s="785"/>
      <c r="B37" s="778"/>
      <c r="C37" s="778"/>
      <c r="D37" s="778"/>
      <c r="F37" s="781"/>
      <c r="H37" s="781"/>
    </row>
  </sheetData>
  <mergeCells count="1">
    <mergeCell ref="A2:B2"/>
  </mergeCells>
  <pageMargins left="0.7" right="0.7" top="0.75" bottom="0.75" header="0.3" footer="0.3"/>
  <pageSetup paperSize="9" scale="58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7"/>
  <sheetViews>
    <sheetView view="pageBreakPreview" zoomScale="60" zoomScaleNormal="100" workbookViewId="0">
      <selection activeCell="A9" sqref="A9:XFD9"/>
    </sheetView>
  </sheetViews>
  <sheetFormatPr defaultColWidth="16" defaultRowHeight="15" x14ac:dyDescent="0.25"/>
  <cols>
    <col min="1" max="9" width="16" style="41"/>
    <col min="10" max="10" width="18.28515625" style="41" customWidth="1"/>
    <col min="11" max="16384" width="16" style="41"/>
  </cols>
  <sheetData>
    <row r="1" spans="1:12" s="1023" customFormat="1" ht="33.75" x14ac:dyDescent="0.5">
      <c r="A1" s="1937" t="s">
        <v>1308</v>
      </c>
      <c r="B1" s="1937"/>
      <c r="C1" s="1937"/>
      <c r="D1" s="1937"/>
      <c r="E1" s="1937"/>
      <c r="F1" s="1937"/>
      <c r="G1" s="1937"/>
      <c r="H1" s="1937"/>
      <c r="I1" s="1937"/>
      <c r="J1" s="1937"/>
    </row>
    <row r="2" spans="1:12" x14ac:dyDescent="0.25">
      <c r="A2" s="126" t="s">
        <v>1283</v>
      </c>
      <c r="B2" s="126" t="s">
        <v>1284</v>
      </c>
      <c r="C2" s="126" t="s">
        <v>1285</v>
      </c>
      <c r="D2" s="126" t="s">
        <v>1286</v>
      </c>
      <c r="E2" s="126" t="s">
        <v>1287</v>
      </c>
      <c r="F2" s="126" t="s">
        <v>1288</v>
      </c>
      <c r="G2" s="126" t="s">
        <v>1289</v>
      </c>
      <c r="H2" s="126" t="s">
        <v>1290</v>
      </c>
      <c r="I2" s="126" t="s">
        <v>1291</v>
      </c>
      <c r="J2" s="126" t="s">
        <v>1292</v>
      </c>
    </row>
    <row r="3" spans="1:12" x14ac:dyDescent="0.25">
      <c r="A3" s="126" t="s">
        <v>1293</v>
      </c>
      <c r="B3" s="126">
        <v>9800000</v>
      </c>
      <c r="C3" s="126">
        <v>9800000</v>
      </c>
      <c r="D3" s="126">
        <v>9800000</v>
      </c>
      <c r="E3" s="126">
        <v>9800000</v>
      </c>
      <c r="F3" s="126">
        <v>9800000</v>
      </c>
      <c r="G3" s="126">
        <v>49000000</v>
      </c>
      <c r="H3" s="126">
        <v>5188064</v>
      </c>
      <c r="I3" s="126">
        <v>-5188064</v>
      </c>
      <c r="J3" s="126" t="s">
        <v>274</v>
      </c>
    </row>
    <row r="4" spans="1:12" x14ac:dyDescent="0.25">
      <c r="A4" s="126" t="s">
        <v>1294</v>
      </c>
      <c r="B4" s="126">
        <v>1350000</v>
      </c>
      <c r="C4" s="126">
        <v>1350000</v>
      </c>
      <c r="D4" s="126">
        <v>1350000</v>
      </c>
      <c r="E4" s="126">
        <v>1350000</v>
      </c>
      <c r="F4" s="126">
        <v>1350000</v>
      </c>
      <c r="G4" s="126">
        <v>6750000</v>
      </c>
      <c r="H4" s="126">
        <v>14182620</v>
      </c>
      <c r="I4" s="126">
        <v>-14182620</v>
      </c>
      <c r="J4" s="126" t="s">
        <v>274</v>
      </c>
    </row>
    <row r="5" spans="1:12" x14ac:dyDescent="0.25">
      <c r="A5" s="126" t="s">
        <v>1295</v>
      </c>
      <c r="B5" s="126">
        <v>2500000</v>
      </c>
      <c r="C5" s="126">
        <v>2500000</v>
      </c>
      <c r="D5" s="126">
        <v>2500000</v>
      </c>
      <c r="E5" s="126">
        <v>2500000</v>
      </c>
      <c r="F5" s="126">
        <v>2500000</v>
      </c>
      <c r="G5" s="126">
        <v>12500000</v>
      </c>
      <c r="H5" s="126">
        <v>22984800</v>
      </c>
      <c r="I5" s="126">
        <v>-22984800</v>
      </c>
      <c r="J5" s="126" t="s">
        <v>274</v>
      </c>
    </row>
    <row r="6" spans="1:12" x14ac:dyDescent="0.25">
      <c r="A6" s="126" t="s">
        <v>1296</v>
      </c>
      <c r="B6" s="126">
        <v>2000000</v>
      </c>
      <c r="C6" s="126">
        <v>2000000</v>
      </c>
      <c r="D6" s="126">
        <v>2000000</v>
      </c>
      <c r="E6" s="126">
        <v>2000000</v>
      </c>
      <c r="F6" s="126">
        <v>2000000</v>
      </c>
      <c r="G6" s="126">
        <v>10000000</v>
      </c>
      <c r="H6" s="126">
        <v>-2670960</v>
      </c>
      <c r="I6" s="126">
        <v>2670960</v>
      </c>
      <c r="J6" s="126" t="s">
        <v>274</v>
      </c>
    </row>
    <row r="7" spans="1:12" x14ac:dyDescent="0.25">
      <c r="A7" s="126" t="s">
        <v>1297</v>
      </c>
      <c r="B7" s="126">
        <v>55000000</v>
      </c>
      <c r="C7" s="126">
        <v>55000000</v>
      </c>
      <c r="D7" s="126">
        <v>55000000</v>
      </c>
      <c r="E7" s="126">
        <v>55000000</v>
      </c>
      <c r="F7" s="126">
        <v>55000000</v>
      </c>
      <c r="G7" s="126">
        <v>275000000</v>
      </c>
      <c r="H7" s="126">
        <v>202041432</v>
      </c>
      <c r="I7" s="126">
        <v>-195552550</v>
      </c>
      <c r="J7" s="126">
        <v>6488882</v>
      </c>
    </row>
    <row r="8" spans="1:12" x14ac:dyDescent="0.25">
      <c r="A8" s="126" t="s">
        <v>1298</v>
      </c>
      <c r="B8" s="126">
        <v>16748342</v>
      </c>
      <c r="C8" s="126">
        <v>16748342</v>
      </c>
      <c r="D8" s="126">
        <v>16748342</v>
      </c>
      <c r="E8" s="126">
        <v>16748342</v>
      </c>
      <c r="F8" s="126">
        <v>16748342</v>
      </c>
      <c r="G8" s="126">
        <v>83741710</v>
      </c>
      <c r="H8" s="126">
        <v>74563370</v>
      </c>
      <c r="I8" s="126">
        <v>-74563370</v>
      </c>
      <c r="J8" s="126" t="s">
        <v>274</v>
      </c>
    </row>
    <row r="9" spans="1:12" x14ac:dyDescent="0.25">
      <c r="A9" s="126" t="s">
        <v>1299</v>
      </c>
      <c r="B9" s="126">
        <v>5500000</v>
      </c>
      <c r="C9" s="126">
        <v>5500000</v>
      </c>
      <c r="D9" s="126">
        <v>5500000</v>
      </c>
      <c r="E9" s="126">
        <v>5500000</v>
      </c>
      <c r="F9" s="126">
        <v>5500000</v>
      </c>
      <c r="G9" s="126">
        <v>27500000</v>
      </c>
      <c r="H9" s="126">
        <v>37702735</v>
      </c>
      <c r="I9" s="126">
        <v>-37702735</v>
      </c>
      <c r="J9" s="126" t="s">
        <v>274</v>
      </c>
    </row>
    <row r="10" spans="1:12" x14ac:dyDescent="0.25">
      <c r="A10" s="126" t="s">
        <v>1300</v>
      </c>
      <c r="B10" s="126">
        <v>1200000</v>
      </c>
      <c r="C10" s="126">
        <v>1200000</v>
      </c>
      <c r="D10" s="126">
        <v>1200000</v>
      </c>
      <c r="E10" s="126">
        <v>1200000</v>
      </c>
      <c r="F10" s="126">
        <v>1200000</v>
      </c>
      <c r="G10" s="126">
        <v>6000000</v>
      </c>
      <c r="H10" s="126">
        <v>31084926</v>
      </c>
      <c r="I10" s="126" t="s">
        <v>274</v>
      </c>
      <c r="J10" s="126">
        <v>31084926</v>
      </c>
      <c r="L10" s="1022"/>
    </row>
    <row r="11" spans="1:12" x14ac:dyDescent="0.25">
      <c r="A11" s="126" t="s">
        <v>1301</v>
      </c>
      <c r="B11" s="126">
        <v>1200000</v>
      </c>
      <c r="C11" s="126">
        <v>1200000</v>
      </c>
      <c r="D11" s="126">
        <v>1200000</v>
      </c>
      <c r="E11" s="126">
        <v>1200000</v>
      </c>
      <c r="F11" s="126">
        <v>1200000</v>
      </c>
      <c r="G11" s="126">
        <v>6000000</v>
      </c>
      <c r="H11" s="126">
        <v>13977957</v>
      </c>
      <c r="I11" s="126">
        <v>-9840807</v>
      </c>
      <c r="J11" s="126">
        <v>4137150</v>
      </c>
    </row>
    <row r="12" spans="1:12" x14ac:dyDescent="0.25">
      <c r="A12" s="126" t="s">
        <v>1302</v>
      </c>
      <c r="B12" s="126">
        <v>76000000</v>
      </c>
      <c r="C12" s="126">
        <v>76000000</v>
      </c>
      <c r="D12" s="126">
        <v>76000000</v>
      </c>
      <c r="E12" s="126">
        <v>76000000</v>
      </c>
      <c r="F12" s="126">
        <v>76000000</v>
      </c>
      <c r="G12" s="126">
        <v>380000000</v>
      </c>
      <c r="H12" s="126">
        <v>-352837586</v>
      </c>
      <c r="I12" s="126">
        <v>352837586</v>
      </c>
      <c r="J12" s="126" t="s">
        <v>274</v>
      </c>
    </row>
    <row r="13" spans="1:12" x14ac:dyDescent="0.25">
      <c r="A13" s="126" t="s">
        <v>1303</v>
      </c>
      <c r="B13" s="126">
        <v>3300000</v>
      </c>
      <c r="C13" s="126">
        <v>3300000</v>
      </c>
      <c r="D13" s="126">
        <v>3300000</v>
      </c>
      <c r="E13" s="126">
        <v>3300000</v>
      </c>
      <c r="F13" s="126">
        <v>3300000</v>
      </c>
      <c r="G13" s="126">
        <v>16500000</v>
      </c>
      <c r="H13" s="126">
        <v>-4506393</v>
      </c>
      <c r="I13" s="126">
        <v>4506393</v>
      </c>
      <c r="J13" s="126" t="s">
        <v>274</v>
      </c>
    </row>
    <row r="14" spans="1:12" x14ac:dyDescent="0.25">
      <c r="A14" s="126" t="s">
        <v>1304</v>
      </c>
      <c r="B14" s="126">
        <v>1070000</v>
      </c>
      <c r="C14" s="126">
        <v>1070000</v>
      </c>
      <c r="D14" s="126">
        <v>1070000</v>
      </c>
      <c r="E14" s="126">
        <v>1070000</v>
      </c>
      <c r="F14" s="126">
        <v>1070000</v>
      </c>
      <c r="G14" s="126">
        <v>5350000</v>
      </c>
      <c r="H14" s="126">
        <v>9633832</v>
      </c>
      <c r="I14" s="126" t="s">
        <v>274</v>
      </c>
      <c r="J14" s="126">
        <v>9633832</v>
      </c>
    </row>
    <row r="15" spans="1:12" x14ac:dyDescent="0.25">
      <c r="A15" s="126"/>
      <c r="B15" s="126">
        <v>175668342</v>
      </c>
      <c r="C15" s="126">
        <v>175668342</v>
      </c>
      <c r="D15" s="126">
        <v>175668342</v>
      </c>
      <c r="E15" s="126">
        <v>175668342</v>
      </c>
      <c r="F15" s="126">
        <v>175668342</v>
      </c>
      <c r="G15" s="126">
        <v>878341710</v>
      </c>
      <c r="H15" s="126" t="s">
        <v>274</v>
      </c>
      <c r="I15" s="126"/>
      <c r="J15" s="126">
        <v>51344790</v>
      </c>
    </row>
    <row r="16" spans="1:12" x14ac:dyDescent="0.25">
      <c r="A16" s="126"/>
      <c r="B16" s="126"/>
      <c r="C16" s="126"/>
      <c r="D16" s="126"/>
      <c r="E16" s="126"/>
      <c r="F16" s="126"/>
      <c r="G16" s="126"/>
      <c r="H16" s="126">
        <v>51344797</v>
      </c>
      <c r="I16" s="132"/>
      <c r="J16" s="126">
        <v>51344790</v>
      </c>
    </row>
    <row r="17" spans="1:10" x14ac:dyDescent="0.25">
      <c r="A17" s="126" t="s">
        <v>1305</v>
      </c>
      <c r="B17" s="126"/>
      <c r="C17" s="126"/>
      <c r="D17" s="126"/>
      <c r="E17" s="126"/>
      <c r="F17" s="126"/>
      <c r="G17" s="126"/>
      <c r="H17" s="126"/>
      <c r="I17" s="126"/>
      <c r="J17" s="126">
        <v>51344790</v>
      </c>
    </row>
  </sheetData>
  <mergeCells count="1">
    <mergeCell ref="A1:J1"/>
  </mergeCells>
  <pageMargins left="0.7" right="0.7" top="0.75" bottom="0.75" header="0.3" footer="0.3"/>
  <pageSetup scale="75" orientation="landscape" r:id="rId1"/>
  <colBreaks count="1" manualBreakCount="1">
    <brk id="10" max="2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55"/>
  <sheetViews>
    <sheetView topLeftCell="A137" zoomScale="90" zoomScaleNormal="90" workbookViewId="0">
      <selection activeCell="A44" sqref="A44:E154"/>
    </sheetView>
  </sheetViews>
  <sheetFormatPr defaultColWidth="11.42578125" defaultRowHeight="15" x14ac:dyDescent="0.25"/>
  <cols>
    <col min="1" max="1" width="33.28515625" customWidth="1"/>
    <col min="2" max="2" width="12.28515625" customWidth="1"/>
    <col min="3" max="3" width="12.5703125" style="51" customWidth="1"/>
    <col min="4" max="5" width="14" bestFit="1" customWidth="1"/>
  </cols>
  <sheetData>
    <row r="1" spans="1:6" ht="16.5" x14ac:dyDescent="0.25">
      <c r="A1" s="179" t="s">
        <v>979</v>
      </c>
    </row>
    <row r="2" spans="1:6" ht="15.75" thickBot="1" x14ac:dyDescent="0.3">
      <c r="A2" s="1957" t="s">
        <v>612</v>
      </c>
      <c r="B2" s="1958"/>
      <c r="C2" s="652"/>
      <c r="D2" s="193"/>
      <c r="E2" s="193"/>
    </row>
    <row r="3" spans="1:6" ht="15.75" thickBot="1" x14ac:dyDescent="0.3">
      <c r="A3" s="1941" t="s">
        <v>450</v>
      </c>
      <c r="B3" s="420" t="s">
        <v>503</v>
      </c>
      <c r="C3" s="421" t="s">
        <v>504</v>
      </c>
      <c r="D3" s="1945" t="s">
        <v>505</v>
      </c>
      <c r="E3" s="1946"/>
    </row>
    <row r="4" spans="1:6" ht="15.75" thickBot="1" x14ac:dyDescent="0.3">
      <c r="A4" s="1942"/>
      <c r="B4" s="797" t="s">
        <v>507</v>
      </c>
      <c r="C4" s="241" t="s">
        <v>974</v>
      </c>
      <c r="D4" s="797" t="s">
        <v>975</v>
      </c>
      <c r="E4" s="797" t="s">
        <v>978</v>
      </c>
    </row>
    <row r="5" spans="1:6" ht="15.75" thickBot="1" x14ac:dyDescent="0.3">
      <c r="A5" s="1959" t="s">
        <v>455</v>
      </c>
      <c r="B5" s="1960"/>
      <c r="C5" s="1960"/>
      <c r="D5" s="1960"/>
      <c r="E5" s="1961"/>
    </row>
    <row r="6" spans="1:6" ht="15.75" thickBot="1" x14ac:dyDescent="0.3">
      <c r="A6" s="196" t="s">
        <v>456</v>
      </c>
      <c r="B6" s="197"/>
      <c r="C6" s="653"/>
      <c r="D6" s="197"/>
      <c r="E6" s="197"/>
    </row>
    <row r="7" spans="1:6" ht="30.75" thickBot="1" x14ac:dyDescent="0.3">
      <c r="A7" s="198" t="s">
        <v>492</v>
      </c>
      <c r="B7" s="199">
        <v>221145670</v>
      </c>
      <c r="C7" s="654">
        <f>EDUCATION!G144</f>
        <v>340913421</v>
      </c>
      <c r="D7" s="199">
        <f>C7*5/100+C7</f>
        <v>357959092.05000001</v>
      </c>
      <c r="E7" s="199">
        <f>D7*5/100+D7</f>
        <v>375857046.65250003</v>
      </c>
    </row>
    <row r="8" spans="1:6" ht="36" customHeight="1" x14ac:dyDescent="0.25">
      <c r="A8" s="1394" t="s">
        <v>457</v>
      </c>
      <c r="B8" s="1395">
        <f>SUM(B7)</f>
        <v>221145670</v>
      </c>
      <c r="C8" s="1396">
        <f>SUM(C7)</f>
        <v>340913421</v>
      </c>
      <c r="D8" s="1395">
        <f>SUM(D7)</f>
        <v>357959092.05000001</v>
      </c>
      <c r="E8" s="1395">
        <f>SUM(E7)</f>
        <v>375857046.65250003</v>
      </c>
    </row>
    <row r="9" spans="1:6" ht="21.95" customHeight="1" x14ac:dyDescent="0.25">
      <c r="A9" s="1965"/>
      <c r="B9" s="1966"/>
      <c r="C9" s="1966"/>
      <c r="D9" s="1966"/>
      <c r="E9" s="1967"/>
      <c r="F9" s="1382"/>
    </row>
    <row r="10" spans="1:6" ht="24" customHeight="1" thickBot="1" x14ac:dyDescent="0.3">
      <c r="A10" s="1962" t="s">
        <v>613</v>
      </c>
      <c r="B10" s="1963"/>
      <c r="C10" s="1963"/>
      <c r="D10" s="1963"/>
      <c r="E10" s="1964"/>
    </row>
    <row r="11" spans="1:6" ht="15.75" thickBot="1" x14ac:dyDescent="0.3">
      <c r="A11" s="1954"/>
      <c r="B11" s="218" t="s">
        <v>503</v>
      </c>
      <c r="C11" s="242" t="s">
        <v>504</v>
      </c>
      <c r="D11" s="1955" t="s">
        <v>505</v>
      </c>
      <c r="E11" s="1956"/>
    </row>
    <row r="12" spans="1:6" ht="15.75" thickBot="1" x14ac:dyDescent="0.3">
      <c r="A12" s="1942"/>
      <c r="B12" s="797" t="s">
        <v>507</v>
      </c>
      <c r="C12" s="241" t="s">
        <v>974</v>
      </c>
      <c r="D12" s="797" t="s">
        <v>975</v>
      </c>
      <c r="E12" s="797" t="s">
        <v>978</v>
      </c>
    </row>
    <row r="13" spans="1:6" ht="15.75" thickBot="1" x14ac:dyDescent="0.3">
      <c r="A13" s="198" t="s">
        <v>614</v>
      </c>
      <c r="B13" s="199">
        <v>200000000</v>
      </c>
      <c r="C13" s="654">
        <f>EDUCATION!K144</f>
        <v>0</v>
      </c>
      <c r="D13" s="199">
        <f>C13*5/100+C13</f>
        <v>0</v>
      </c>
      <c r="E13" s="201">
        <f>D13*5/100+D13</f>
        <v>0</v>
      </c>
    </row>
    <row r="14" spans="1:6" ht="24.95" customHeight="1" x14ac:dyDescent="0.25">
      <c r="A14" s="1394" t="s">
        <v>541</v>
      </c>
      <c r="B14" s="1395">
        <f>SUM(B13)</f>
        <v>200000000</v>
      </c>
      <c r="C14" s="1396">
        <f>SUM(C13)</f>
        <v>0</v>
      </c>
      <c r="D14" s="1395">
        <f>SUM(D13)</f>
        <v>0</v>
      </c>
      <c r="E14" s="1395">
        <f>SUM(E13)</f>
        <v>0</v>
      </c>
    </row>
    <row r="15" spans="1:6" x14ac:dyDescent="0.25">
      <c r="A15" s="1965"/>
      <c r="B15" s="1966"/>
      <c r="C15" s="1966"/>
      <c r="D15" s="1966"/>
      <c r="E15" s="1967"/>
      <c r="F15" s="1397"/>
    </row>
    <row r="16" spans="1:6" ht="15.75" thickBot="1" x14ac:dyDescent="0.3">
      <c r="A16" s="1962" t="s">
        <v>615</v>
      </c>
      <c r="B16" s="1862"/>
      <c r="C16" s="1862"/>
      <c r="D16" s="1963"/>
      <c r="E16" s="1964"/>
    </row>
    <row r="17" spans="1:6" ht="15.75" thickBot="1" x14ac:dyDescent="0.3">
      <c r="A17" s="1941"/>
      <c r="B17" s="420" t="s">
        <v>503</v>
      </c>
      <c r="C17" s="421" t="s">
        <v>504</v>
      </c>
      <c r="D17" s="1945" t="s">
        <v>505</v>
      </c>
      <c r="E17" s="1946"/>
    </row>
    <row r="18" spans="1:6" ht="15.75" thickBot="1" x14ac:dyDescent="0.3">
      <c r="A18" s="1942"/>
      <c r="B18" s="797" t="s">
        <v>507</v>
      </c>
      <c r="C18" s="241" t="s">
        <v>974</v>
      </c>
      <c r="D18" s="797" t="s">
        <v>975</v>
      </c>
      <c r="E18" s="797" t="s">
        <v>978</v>
      </c>
    </row>
    <row r="19" spans="1:6" ht="30.75" thickBot="1" x14ac:dyDescent="0.3">
      <c r="A19" s="198" t="s">
        <v>616</v>
      </c>
      <c r="B19" s="199">
        <v>33920367</v>
      </c>
      <c r="C19" s="654">
        <f>EDUCATION!Q144</f>
        <v>74412000</v>
      </c>
      <c r="D19" s="199">
        <f>C19*5/100+C19</f>
        <v>78132600</v>
      </c>
      <c r="E19" s="199">
        <f>D19*5/100+D19</f>
        <v>82039230</v>
      </c>
    </row>
    <row r="20" spans="1:6" ht="27.95" customHeight="1" x14ac:dyDescent="0.25">
      <c r="A20" s="1394" t="s">
        <v>466</v>
      </c>
      <c r="B20" s="1395">
        <f>SUM(B19)</f>
        <v>33920367</v>
      </c>
      <c r="C20" s="1396">
        <f>SUM(C19)</f>
        <v>74412000</v>
      </c>
      <c r="D20" s="1395">
        <f>SUM(D19)</f>
        <v>78132600</v>
      </c>
      <c r="E20" s="1395">
        <f>SUM(E19)</f>
        <v>82039230</v>
      </c>
    </row>
    <row r="21" spans="1:6" x14ac:dyDescent="0.25">
      <c r="A21" s="1965"/>
      <c r="B21" s="1966"/>
      <c r="C21" s="1966"/>
      <c r="D21" s="1966"/>
      <c r="E21" s="1967"/>
      <c r="F21" s="1397"/>
    </row>
    <row r="22" spans="1:6" ht="15.75" thickBot="1" x14ac:dyDescent="0.3">
      <c r="A22" s="1962" t="s">
        <v>617</v>
      </c>
      <c r="B22" s="1862"/>
      <c r="C22" s="1862"/>
      <c r="D22" s="1963"/>
      <c r="E22" s="1964"/>
    </row>
    <row r="23" spans="1:6" ht="15.75" thickBot="1" x14ac:dyDescent="0.3">
      <c r="A23" s="1941"/>
      <c r="B23" s="420" t="s">
        <v>503</v>
      </c>
      <c r="C23" s="421" t="s">
        <v>504</v>
      </c>
      <c r="D23" s="1945" t="s">
        <v>505</v>
      </c>
      <c r="E23" s="1946"/>
    </row>
    <row r="24" spans="1:6" ht="15.75" thickBot="1" x14ac:dyDescent="0.3">
      <c r="A24" s="1942"/>
      <c r="B24" s="797" t="s">
        <v>507</v>
      </c>
      <c r="C24" s="241" t="s">
        <v>974</v>
      </c>
      <c r="D24" s="797" t="s">
        <v>975</v>
      </c>
      <c r="E24" s="797" t="s">
        <v>978</v>
      </c>
    </row>
    <row r="25" spans="1:6" ht="15.75" thickBot="1" x14ac:dyDescent="0.3">
      <c r="A25" s="198" t="s">
        <v>618</v>
      </c>
      <c r="B25" s="199">
        <v>13625000</v>
      </c>
      <c r="C25" s="654">
        <f>EDUCATION!W144</f>
        <v>130286630</v>
      </c>
      <c r="D25" s="199">
        <f>C25*5/100+C25</f>
        <v>136800961.5</v>
      </c>
      <c r="E25" s="201">
        <f>D25*5/100+D25</f>
        <v>143641009.57499999</v>
      </c>
    </row>
    <row r="26" spans="1:6" ht="26.1" customHeight="1" thickBot="1" x14ac:dyDescent="0.3">
      <c r="A26" s="196" t="s">
        <v>549</v>
      </c>
      <c r="B26" s="200">
        <f>SUM(B25)</f>
        <v>13625000</v>
      </c>
      <c r="C26" s="249">
        <f>SUM(C25)</f>
        <v>130286630</v>
      </c>
      <c r="D26" s="200">
        <f>SUM(D25)</f>
        <v>136800961.5</v>
      </c>
      <c r="E26" s="200">
        <f>SUM(E25)</f>
        <v>143641009.57499999</v>
      </c>
    </row>
    <row r="27" spans="1:6" ht="30.95" customHeight="1" thickBot="1" x14ac:dyDescent="0.3">
      <c r="A27" s="196" t="s">
        <v>467</v>
      </c>
      <c r="B27" s="200">
        <f>SUM(B26+B20+B14+B8)</f>
        <v>468691037</v>
      </c>
      <c r="C27" s="249">
        <f>SUM(C26+C20+C14+C8)</f>
        <v>545612051</v>
      </c>
      <c r="D27" s="200">
        <f>SUM(D26+D20+D14+D8)</f>
        <v>572892653.54999995</v>
      </c>
      <c r="E27" s="200">
        <f>SUM(E26+E20+E14+E8)</f>
        <v>601537286.22749996</v>
      </c>
    </row>
    <row r="28" spans="1:6" x14ac:dyDescent="0.25">
      <c r="A28" s="176"/>
    </row>
    <row r="29" spans="1:6" ht="17.25" thickBot="1" x14ac:dyDescent="0.3">
      <c r="A29" s="219" t="s">
        <v>619</v>
      </c>
    </row>
    <row r="30" spans="1:6" ht="29.25" thickBot="1" x14ac:dyDescent="0.3">
      <c r="A30" s="1941" t="s">
        <v>468</v>
      </c>
      <c r="B30" s="422" t="s">
        <v>503</v>
      </c>
      <c r="C30" s="424" t="s">
        <v>504</v>
      </c>
      <c r="D30" s="1943" t="s">
        <v>505</v>
      </c>
      <c r="E30" s="1944"/>
    </row>
    <row r="31" spans="1:6" ht="15.75" thickBot="1" x14ac:dyDescent="0.3">
      <c r="A31" s="1942"/>
      <c r="B31" s="797" t="s">
        <v>507</v>
      </c>
      <c r="C31" s="241" t="s">
        <v>974</v>
      </c>
      <c r="D31" s="797" t="s">
        <v>975</v>
      </c>
      <c r="E31" s="797" t="s">
        <v>978</v>
      </c>
    </row>
    <row r="32" spans="1:6" ht="24" customHeight="1" thickBot="1" x14ac:dyDescent="0.3">
      <c r="A32" s="202" t="s">
        <v>469</v>
      </c>
      <c r="B32" s="1948"/>
      <c r="C32" s="1949"/>
      <c r="D32" s="1949"/>
      <c r="E32" s="1950"/>
    </row>
    <row r="33" spans="1:5" ht="15.75" thickBot="1" x14ac:dyDescent="0.3">
      <c r="A33" s="198" t="s">
        <v>470</v>
      </c>
      <c r="B33" s="203">
        <v>113361180</v>
      </c>
      <c r="C33" s="656">
        <f>EDUCATION!AJ17</f>
        <v>173910663</v>
      </c>
      <c r="D33" s="203">
        <f>C33*5/100+C33</f>
        <v>182606196.15000001</v>
      </c>
      <c r="E33" s="203">
        <f>D33*5/100+D33</f>
        <v>191736505.95750001</v>
      </c>
    </row>
    <row r="34" spans="1:5" ht="15.75" thickBot="1" x14ac:dyDescent="0.3">
      <c r="A34" s="198" t="s">
        <v>471</v>
      </c>
      <c r="B34" s="203">
        <v>10989490</v>
      </c>
      <c r="C34" s="656">
        <f>EDUCATION!AJ116</f>
        <v>166292506</v>
      </c>
      <c r="D34" s="203">
        <f t="shared" ref="D34:E38" si="0">C34*5/100+C34</f>
        <v>174607131.30000001</v>
      </c>
      <c r="E34" s="203">
        <f t="shared" si="0"/>
        <v>183337487.86500001</v>
      </c>
    </row>
    <row r="35" spans="1:5" ht="15.75" thickBot="1" x14ac:dyDescent="0.3">
      <c r="A35" s="198" t="s">
        <v>472</v>
      </c>
      <c r="B35" s="204">
        <v>0</v>
      </c>
      <c r="C35" s="657">
        <v>0</v>
      </c>
      <c r="D35" s="203">
        <f t="shared" si="0"/>
        <v>0</v>
      </c>
      <c r="E35" s="203">
        <f t="shared" si="0"/>
        <v>0</v>
      </c>
    </row>
    <row r="36" spans="1:5" ht="15.75" thickBot="1" x14ac:dyDescent="0.3">
      <c r="A36" s="198" t="s">
        <v>473</v>
      </c>
      <c r="B36" s="203">
        <v>205420000</v>
      </c>
      <c r="C36" s="656">
        <f>EDUCATION!AJ131</f>
        <v>400000</v>
      </c>
      <c r="D36" s="203">
        <f t="shared" si="0"/>
        <v>420000</v>
      </c>
      <c r="E36" s="203">
        <f t="shared" si="0"/>
        <v>441000</v>
      </c>
    </row>
    <row r="37" spans="1:5" ht="24.95" customHeight="1" thickBot="1" x14ac:dyDescent="0.3">
      <c r="A37" s="196" t="s">
        <v>474</v>
      </c>
      <c r="B37" s="1951"/>
      <c r="C37" s="1952"/>
      <c r="D37" s="1952"/>
      <c r="E37" s="1953"/>
    </row>
    <row r="38" spans="1:5" ht="15.75" thickBot="1" x14ac:dyDescent="0.3">
      <c r="A38" s="198" t="s">
        <v>475</v>
      </c>
      <c r="B38" s="204">
        <v>0</v>
      </c>
      <c r="C38" s="657">
        <v>0</v>
      </c>
      <c r="D38" s="204">
        <f>C38*5/100+C38</f>
        <v>0</v>
      </c>
      <c r="E38" s="246">
        <f t="shared" si="0"/>
        <v>0</v>
      </c>
    </row>
    <row r="39" spans="1:5" ht="30.75" thickBot="1" x14ac:dyDescent="0.3">
      <c r="A39" s="198" t="s">
        <v>476</v>
      </c>
      <c r="B39" s="204">
        <v>0</v>
      </c>
      <c r="C39" s="657">
        <v>0</v>
      </c>
      <c r="D39" s="204">
        <f>C39*5/100+C39</f>
        <v>0</v>
      </c>
      <c r="E39" s="246">
        <f>D39*5/100+D39</f>
        <v>0</v>
      </c>
    </row>
    <row r="40" spans="1:5" ht="15.75" thickBot="1" x14ac:dyDescent="0.3">
      <c r="A40" s="198" t="s">
        <v>477</v>
      </c>
      <c r="B40" s="203">
        <v>138920367</v>
      </c>
      <c r="C40" s="656">
        <f>EDUCATION!AJ142</f>
        <v>205008882</v>
      </c>
      <c r="D40" s="246">
        <f>C40*5/100+C40</f>
        <v>215259326.09999999</v>
      </c>
      <c r="E40" s="246">
        <f>D40*5/100+D40</f>
        <v>226022292.405</v>
      </c>
    </row>
    <row r="41" spans="1:5" ht="27" customHeight="1" thickBot="1" x14ac:dyDescent="0.3">
      <c r="A41" s="196" t="s">
        <v>478</v>
      </c>
      <c r="B41" s="205">
        <f>SUM(B33+B34+B35+B36+B38+B39+B40)</f>
        <v>468691037</v>
      </c>
      <c r="C41" s="658">
        <f>SUM(C33+C34+C35+C36+C38+C39+C40)</f>
        <v>545612051</v>
      </c>
      <c r="D41" s="205">
        <f>SUM(D33+D34+D35+D36+D38+D39+D40)</f>
        <v>572892653.55000007</v>
      </c>
      <c r="E41" s="205">
        <f>SUM(E33+E34+E35+E36+E38+E39+E40)</f>
        <v>601537286.22749996</v>
      </c>
    </row>
    <row r="42" spans="1:5" x14ac:dyDescent="0.25">
      <c r="A42" s="174"/>
    </row>
    <row r="43" spans="1:5" ht="17.25" thickBot="1" x14ac:dyDescent="0.3">
      <c r="A43" s="219" t="s">
        <v>620</v>
      </c>
    </row>
    <row r="44" spans="1:5" ht="24" customHeight="1" thickBot="1" x14ac:dyDescent="0.3">
      <c r="A44" s="1941" t="s">
        <v>468</v>
      </c>
      <c r="B44" s="420" t="s">
        <v>503</v>
      </c>
      <c r="C44" s="421" t="s">
        <v>504</v>
      </c>
      <c r="D44" s="1945" t="s">
        <v>505</v>
      </c>
      <c r="E44" s="1946"/>
    </row>
    <row r="45" spans="1:5" ht="15.75" thickBot="1" x14ac:dyDescent="0.3">
      <c r="A45" s="1942"/>
      <c r="B45" s="797" t="s">
        <v>507</v>
      </c>
      <c r="C45" s="241" t="s">
        <v>974</v>
      </c>
      <c r="D45" s="797" t="s">
        <v>975</v>
      </c>
      <c r="E45" s="797" t="s">
        <v>978</v>
      </c>
    </row>
    <row r="46" spans="1:5" ht="23.1" customHeight="1" thickBot="1" x14ac:dyDescent="0.3">
      <c r="A46" s="1947" t="s">
        <v>480</v>
      </c>
      <c r="B46" s="1943"/>
      <c r="C46" s="1943"/>
      <c r="D46" s="1943"/>
      <c r="E46" s="1944"/>
    </row>
    <row r="47" spans="1:5" ht="26.1" customHeight="1" thickBot="1" x14ac:dyDescent="0.3">
      <c r="A47" s="196" t="s">
        <v>481</v>
      </c>
      <c r="B47" s="1938"/>
      <c r="C47" s="1939"/>
      <c r="D47" s="1939"/>
      <c r="E47" s="1940"/>
    </row>
    <row r="48" spans="1:5" ht="15.75" thickBot="1" x14ac:dyDescent="0.3">
      <c r="A48" s="198" t="s">
        <v>470</v>
      </c>
      <c r="B48" s="199">
        <v>113361180</v>
      </c>
      <c r="C48" s="654">
        <f>EDUCATION!G17</f>
        <v>74958033</v>
      </c>
      <c r="D48" s="199">
        <f t="shared" ref="D48:E55" si="1">C48*5/100+C48</f>
        <v>78705934.650000006</v>
      </c>
      <c r="E48" s="199">
        <f t="shared" si="1"/>
        <v>82641231.382500008</v>
      </c>
    </row>
    <row r="49" spans="1:6" ht="15.75" thickBot="1" x14ac:dyDescent="0.3">
      <c r="A49" s="198" t="s">
        <v>471</v>
      </c>
      <c r="B49" s="199">
        <v>8864490</v>
      </c>
      <c r="C49" s="654">
        <f>EDUCATION!G116</f>
        <v>132106506</v>
      </c>
      <c r="D49" s="199">
        <f t="shared" si="1"/>
        <v>138711831.30000001</v>
      </c>
      <c r="E49" s="199">
        <f>D49*5/100+D49</f>
        <v>145647422.86500001</v>
      </c>
    </row>
    <row r="50" spans="1:6" ht="15.75" thickBot="1" x14ac:dyDescent="0.3">
      <c r="A50" s="198" t="s">
        <v>472</v>
      </c>
      <c r="B50" s="197">
        <v>0</v>
      </c>
      <c r="C50" s="653">
        <v>0</v>
      </c>
      <c r="D50" s="199">
        <f t="shared" si="1"/>
        <v>0</v>
      </c>
      <c r="E50" s="199">
        <f>D50*5/100+D50</f>
        <v>0</v>
      </c>
    </row>
    <row r="51" spans="1:6" ht="15.75" thickBot="1" x14ac:dyDescent="0.3">
      <c r="A51" s="198" t="s">
        <v>473</v>
      </c>
      <c r="B51" s="199">
        <v>420000</v>
      </c>
      <c r="C51" s="654">
        <f>EDUCATION!G131</f>
        <v>400000</v>
      </c>
      <c r="D51" s="199">
        <f t="shared" si="1"/>
        <v>420000</v>
      </c>
      <c r="E51" s="199">
        <f>D51*5/100+D51</f>
        <v>441000</v>
      </c>
    </row>
    <row r="52" spans="1:6" ht="23.1" customHeight="1" thickBot="1" x14ac:dyDescent="0.3">
      <c r="A52" s="196" t="s">
        <v>474</v>
      </c>
      <c r="B52" s="1938"/>
      <c r="C52" s="1939"/>
      <c r="D52" s="1939"/>
      <c r="E52" s="1940"/>
    </row>
    <row r="53" spans="1:6" ht="15.75" thickBot="1" x14ac:dyDescent="0.3">
      <c r="A53" s="198" t="s">
        <v>475</v>
      </c>
      <c r="B53" s="233">
        <v>0</v>
      </c>
      <c r="C53" s="699">
        <v>0</v>
      </c>
      <c r="D53" s="197">
        <f t="shared" si="1"/>
        <v>0</v>
      </c>
      <c r="E53" s="197">
        <f>D53*5/100+D53</f>
        <v>0</v>
      </c>
    </row>
    <row r="54" spans="1:6" ht="15.75" thickBot="1" x14ac:dyDescent="0.3">
      <c r="A54" s="198" t="s">
        <v>482</v>
      </c>
      <c r="B54" s="197">
        <v>0</v>
      </c>
      <c r="C54" s="653">
        <v>0</v>
      </c>
      <c r="D54" s="197">
        <f t="shared" si="1"/>
        <v>0</v>
      </c>
      <c r="E54" s="197">
        <f>D54*5/100+D54</f>
        <v>0</v>
      </c>
    </row>
    <row r="55" spans="1:6" ht="15.75" thickBot="1" x14ac:dyDescent="0.3">
      <c r="A55" s="206" t="s">
        <v>477</v>
      </c>
      <c r="B55" s="207">
        <v>98500000</v>
      </c>
      <c r="C55" s="659">
        <f>EDUCATION!G142</f>
        <v>133448882</v>
      </c>
      <c r="D55" s="245">
        <f t="shared" si="1"/>
        <v>140121326.09999999</v>
      </c>
      <c r="E55" s="245">
        <f>D55*5/100+D55</f>
        <v>147127392.405</v>
      </c>
    </row>
    <row r="56" spans="1:6" ht="27" customHeight="1" x14ac:dyDescent="0.25">
      <c r="A56" s="1398" t="s">
        <v>483</v>
      </c>
      <c r="B56" s="1399">
        <f>SUM(B48+B49+B50+B51+B53+B54+B55)</f>
        <v>221145670</v>
      </c>
      <c r="C56" s="1396">
        <f>SUM(C48+C49+C50+C51+C53+C54+C55)</f>
        <v>340913421</v>
      </c>
      <c r="D56" s="1399">
        <f>SUM(D48+D49+D50+D51+D53+D54+D55)</f>
        <v>357959092.05000001</v>
      </c>
      <c r="E56" s="1399">
        <f>SUM(E48+E49+E50+E51+E53+E54+E55)</f>
        <v>375857046.65250003</v>
      </c>
    </row>
    <row r="57" spans="1:6" x14ac:dyDescent="0.25">
      <c r="A57" s="1907"/>
      <c r="B57" s="1908"/>
      <c r="C57" s="1908"/>
      <c r="D57" s="1908"/>
      <c r="E57" s="1909"/>
      <c r="F57" s="1364"/>
    </row>
    <row r="58" spans="1:6" ht="26.1" customHeight="1" thickBot="1" x14ac:dyDescent="0.3">
      <c r="A58" s="1962" t="s">
        <v>484</v>
      </c>
      <c r="B58" s="1862"/>
      <c r="C58" s="1862"/>
      <c r="D58" s="1963"/>
      <c r="E58" s="1964"/>
    </row>
    <row r="59" spans="1:6" ht="15.75" thickBot="1" x14ac:dyDescent="0.3">
      <c r="A59" s="1941" t="s">
        <v>468</v>
      </c>
      <c r="B59" s="420" t="s">
        <v>503</v>
      </c>
      <c r="C59" s="421" t="s">
        <v>504</v>
      </c>
      <c r="D59" s="1945" t="s">
        <v>505</v>
      </c>
      <c r="E59" s="1946"/>
    </row>
    <row r="60" spans="1:6" ht="15.75" thickBot="1" x14ac:dyDescent="0.3">
      <c r="A60" s="1942"/>
      <c r="B60" s="797" t="s">
        <v>507</v>
      </c>
      <c r="C60" s="241" t="s">
        <v>974</v>
      </c>
      <c r="D60" s="797" t="s">
        <v>975</v>
      </c>
      <c r="E60" s="797" t="s">
        <v>978</v>
      </c>
    </row>
    <row r="61" spans="1:6" ht="24" customHeight="1" thickBot="1" x14ac:dyDescent="0.3">
      <c r="A61" s="196" t="s">
        <v>481</v>
      </c>
      <c r="B61" s="1981"/>
      <c r="C61" s="1982"/>
      <c r="D61" s="1982"/>
      <c r="E61" s="1983"/>
    </row>
    <row r="62" spans="1:6" ht="15.75" thickBot="1" x14ac:dyDescent="0.3">
      <c r="A62" s="208" t="s">
        <v>470</v>
      </c>
      <c r="B62" s="199">
        <v>113361180</v>
      </c>
      <c r="C62" s="654">
        <f>EDUCATION!D17</f>
        <v>74958033</v>
      </c>
      <c r="D62" s="209">
        <f t="shared" ref="D62:E69" si="2">C62*5/100+C62</f>
        <v>78705934.650000006</v>
      </c>
      <c r="E62" s="209">
        <f t="shared" si="2"/>
        <v>82641231.382500008</v>
      </c>
    </row>
    <row r="63" spans="1:6" ht="15.75" thickBot="1" x14ac:dyDescent="0.3">
      <c r="A63" s="198" t="s">
        <v>471</v>
      </c>
      <c r="B63" s="199">
        <v>8864490</v>
      </c>
      <c r="C63" s="654">
        <f>EDUCATION!D116</f>
        <v>132106506</v>
      </c>
      <c r="D63" s="209">
        <f t="shared" si="2"/>
        <v>138711831.30000001</v>
      </c>
      <c r="E63" s="209">
        <f>D63*5/100+D63</f>
        <v>145647422.86500001</v>
      </c>
    </row>
    <row r="64" spans="1:6" ht="15.75" thickBot="1" x14ac:dyDescent="0.3">
      <c r="A64" s="198" t="s">
        <v>472</v>
      </c>
      <c r="B64" s="197">
        <v>0</v>
      </c>
      <c r="C64" s="653">
        <v>0</v>
      </c>
      <c r="D64" s="209">
        <f t="shared" si="2"/>
        <v>0</v>
      </c>
      <c r="E64" s="209">
        <f>D64*5/100+D64</f>
        <v>0</v>
      </c>
    </row>
    <row r="65" spans="1:6" ht="15.75" thickBot="1" x14ac:dyDescent="0.3">
      <c r="A65" s="198" t="s">
        <v>473</v>
      </c>
      <c r="B65" s="199">
        <v>420000</v>
      </c>
      <c r="C65" s="654">
        <f>EDUCATION!D131</f>
        <v>400000</v>
      </c>
      <c r="D65" s="209">
        <f t="shared" si="2"/>
        <v>420000</v>
      </c>
      <c r="E65" s="209">
        <f>D65*5/100+D65</f>
        <v>441000</v>
      </c>
    </row>
    <row r="66" spans="1:6" ht="23.1" customHeight="1" thickBot="1" x14ac:dyDescent="0.3">
      <c r="A66" s="237" t="s">
        <v>474</v>
      </c>
      <c r="B66" s="1984"/>
      <c r="C66" s="1939"/>
      <c r="D66" s="1939"/>
      <c r="E66" s="1940"/>
    </row>
    <row r="67" spans="1:6" ht="15.75" thickBot="1" x14ac:dyDescent="0.3">
      <c r="A67" s="198" t="s">
        <v>475</v>
      </c>
      <c r="B67" s="197">
        <v>0</v>
      </c>
      <c r="C67" s="653">
        <v>0</v>
      </c>
      <c r="D67" s="197">
        <f t="shared" si="2"/>
        <v>0</v>
      </c>
      <c r="E67" s="197">
        <f>D67*5/100+D67</f>
        <v>0</v>
      </c>
    </row>
    <row r="68" spans="1:6" ht="15.75" thickBot="1" x14ac:dyDescent="0.3">
      <c r="A68" s="198" t="s">
        <v>482</v>
      </c>
      <c r="B68" s="197">
        <v>0</v>
      </c>
      <c r="C68" s="653">
        <v>0</v>
      </c>
      <c r="D68" s="197">
        <f t="shared" si="2"/>
        <v>0</v>
      </c>
      <c r="E68" s="197">
        <f>D68*5/100+D68</f>
        <v>0</v>
      </c>
    </row>
    <row r="69" spans="1:6" ht="15.75" thickBot="1" x14ac:dyDescent="0.3">
      <c r="A69" s="198" t="s">
        <v>477</v>
      </c>
      <c r="B69" s="199">
        <v>98500000</v>
      </c>
      <c r="C69" s="654">
        <f>EDUCATION!D142</f>
        <v>133448882</v>
      </c>
      <c r="D69" s="245">
        <f t="shared" si="2"/>
        <v>140121326.09999999</v>
      </c>
      <c r="E69" s="245">
        <f>D69*5/100+D69</f>
        <v>147127392.405</v>
      </c>
    </row>
    <row r="70" spans="1:6" ht="27" customHeight="1" x14ac:dyDescent="0.25">
      <c r="A70" s="1394" t="s">
        <v>483</v>
      </c>
      <c r="B70" s="1395">
        <f>SUM(B62+B63+B64+B65+B67+B68+B69)</f>
        <v>221145670</v>
      </c>
      <c r="C70" s="1396">
        <f>SUM(C62+C63+C64+C65+C67+C68+C69)</f>
        <v>340913421</v>
      </c>
      <c r="D70" s="1395">
        <f>SUM(D62+D63+D64+D65+D67+D68+D69)</f>
        <v>357959092.05000001</v>
      </c>
      <c r="E70" s="1395">
        <f>SUM(E62+E63+E64+E65+E67+E68+E69)</f>
        <v>375857046.65250003</v>
      </c>
    </row>
    <row r="71" spans="1:6" x14ac:dyDescent="0.25">
      <c r="A71" s="1969"/>
      <c r="B71" s="1970"/>
      <c r="C71" s="1970"/>
      <c r="D71" s="1970"/>
      <c r="E71" s="1971"/>
      <c r="F71" s="1375"/>
    </row>
    <row r="72" spans="1:6" ht="30.95" customHeight="1" thickBot="1" x14ac:dyDescent="0.3">
      <c r="A72" s="1962" t="s">
        <v>613</v>
      </c>
      <c r="B72" s="1862"/>
      <c r="C72" s="1862"/>
      <c r="D72" s="1963"/>
      <c r="E72" s="1964"/>
    </row>
    <row r="73" spans="1:6" ht="15.75" thickBot="1" x14ac:dyDescent="0.3">
      <c r="A73" s="1941" t="s">
        <v>468</v>
      </c>
      <c r="B73" s="420" t="s">
        <v>503</v>
      </c>
      <c r="C73" s="421" t="s">
        <v>504</v>
      </c>
      <c r="D73" s="1945" t="s">
        <v>505</v>
      </c>
      <c r="E73" s="1946"/>
    </row>
    <row r="74" spans="1:6" ht="15.75" thickBot="1" x14ac:dyDescent="0.3">
      <c r="A74" s="1942"/>
      <c r="B74" s="797" t="s">
        <v>507</v>
      </c>
      <c r="C74" s="241" t="s">
        <v>974</v>
      </c>
      <c r="D74" s="797" t="s">
        <v>975</v>
      </c>
      <c r="E74" s="797" t="s">
        <v>978</v>
      </c>
    </row>
    <row r="75" spans="1:6" ht="24" customHeight="1" thickBot="1" x14ac:dyDescent="0.3">
      <c r="A75" s="196" t="s">
        <v>481</v>
      </c>
      <c r="B75" s="195"/>
      <c r="C75" s="241"/>
      <c r="D75" s="195"/>
      <c r="E75" s="195"/>
    </row>
    <row r="76" spans="1:6" ht="15.75" thickBot="1" x14ac:dyDescent="0.3">
      <c r="A76" s="208" t="s">
        <v>470</v>
      </c>
      <c r="B76" s="211">
        <v>0</v>
      </c>
      <c r="C76" s="653">
        <f>EDUCATION!K17</f>
        <v>0</v>
      </c>
      <c r="D76" s="211">
        <f t="shared" ref="D76:E83" si="3">C76*5/100+C76</f>
        <v>0</v>
      </c>
      <c r="E76" s="211">
        <f t="shared" si="3"/>
        <v>0</v>
      </c>
    </row>
    <row r="77" spans="1:6" ht="15.75" thickBot="1" x14ac:dyDescent="0.3">
      <c r="A77" s="198" t="s">
        <v>471</v>
      </c>
      <c r="B77" s="197">
        <v>0</v>
      </c>
      <c r="C77" s="653">
        <f>EDUCATION!K116</f>
        <v>0</v>
      </c>
      <c r="D77" s="211">
        <f t="shared" si="3"/>
        <v>0</v>
      </c>
      <c r="E77" s="211">
        <f>D77*5/100+D77</f>
        <v>0</v>
      </c>
    </row>
    <row r="78" spans="1:6" ht="15.75" thickBot="1" x14ac:dyDescent="0.3">
      <c r="A78" s="198" t="s">
        <v>472</v>
      </c>
      <c r="B78" s="197">
        <v>0</v>
      </c>
      <c r="C78" s="653">
        <v>0</v>
      </c>
      <c r="D78" s="211">
        <f t="shared" si="3"/>
        <v>0</v>
      </c>
      <c r="E78" s="211">
        <f>D78*5/100+D78</f>
        <v>0</v>
      </c>
    </row>
    <row r="79" spans="1:6" ht="15.75" thickBot="1" x14ac:dyDescent="0.3">
      <c r="A79" s="206" t="s">
        <v>473</v>
      </c>
      <c r="B79" s="207">
        <v>200000000</v>
      </c>
      <c r="C79" s="660">
        <f>EDUCATION!K131</f>
        <v>0</v>
      </c>
      <c r="D79" s="211">
        <f t="shared" si="3"/>
        <v>0</v>
      </c>
      <c r="E79" s="211">
        <f>D79*5/100+D79</f>
        <v>0</v>
      </c>
    </row>
    <row r="80" spans="1:6" ht="24" customHeight="1" thickBot="1" x14ac:dyDescent="0.3">
      <c r="A80" s="259" t="s">
        <v>474</v>
      </c>
      <c r="B80" s="1978"/>
      <c r="C80" s="1979"/>
      <c r="D80" s="1979"/>
      <c r="E80" s="1980"/>
    </row>
    <row r="81" spans="1:6" ht="15.75" thickBot="1" x14ac:dyDescent="0.3">
      <c r="A81" s="198" t="s">
        <v>475</v>
      </c>
      <c r="B81" s="197">
        <v>0</v>
      </c>
      <c r="C81" s="653">
        <v>0</v>
      </c>
      <c r="D81" s="197">
        <f t="shared" si="3"/>
        <v>0</v>
      </c>
      <c r="E81" s="197">
        <f t="shared" si="3"/>
        <v>0</v>
      </c>
    </row>
    <row r="82" spans="1:6" ht="15.75" thickBot="1" x14ac:dyDescent="0.3">
      <c r="A82" s="198" t="s">
        <v>482</v>
      </c>
      <c r="B82" s="197">
        <v>0</v>
      </c>
      <c r="C82" s="653">
        <v>0</v>
      </c>
      <c r="D82" s="197">
        <f t="shared" si="3"/>
        <v>0</v>
      </c>
      <c r="E82" s="197">
        <f>D82*5/100+D82</f>
        <v>0</v>
      </c>
    </row>
    <row r="83" spans="1:6" ht="15.75" thickBot="1" x14ac:dyDescent="0.3">
      <c r="A83" s="198" t="s">
        <v>477</v>
      </c>
      <c r="B83" s="197">
        <v>0</v>
      </c>
      <c r="C83" s="654">
        <f>EDUCATION!K142</f>
        <v>0</v>
      </c>
      <c r="D83" s="245">
        <f t="shared" si="3"/>
        <v>0</v>
      </c>
      <c r="E83" s="245">
        <f>D83*5/100+D83</f>
        <v>0</v>
      </c>
    </row>
    <row r="84" spans="1:6" ht="29.1" customHeight="1" x14ac:dyDescent="0.25">
      <c r="A84" s="1398" t="s">
        <v>483</v>
      </c>
      <c r="B84" s="1399">
        <f>SUM(B76+B77+B78+B79+B81+B82+B83)</f>
        <v>200000000</v>
      </c>
      <c r="C84" s="1396">
        <f>SUM(C76+C77+C78+C79+C81+C82+C83)</f>
        <v>0</v>
      </c>
      <c r="D84" s="1399">
        <f>SUM(D76+D77+D78+D79+D81+D82+D83)</f>
        <v>0</v>
      </c>
      <c r="E84" s="1399">
        <f>SUM(E76+E77+E78+E79+E81+E82+E83)</f>
        <v>0</v>
      </c>
    </row>
    <row r="85" spans="1:6" x14ac:dyDescent="0.25">
      <c r="A85" s="1907"/>
      <c r="B85" s="1908"/>
      <c r="C85" s="1908"/>
      <c r="D85" s="1908"/>
      <c r="E85" s="1909"/>
      <c r="F85" s="1364"/>
    </row>
    <row r="86" spans="1:6" ht="30.95" customHeight="1" thickBot="1" x14ac:dyDescent="0.3">
      <c r="A86" s="1962" t="s">
        <v>614</v>
      </c>
      <c r="B86" s="1862"/>
      <c r="C86" s="1862"/>
      <c r="D86" s="1963"/>
      <c r="E86" s="1964"/>
    </row>
    <row r="87" spans="1:6" ht="15.75" thickBot="1" x14ac:dyDescent="0.3">
      <c r="A87" s="1941" t="s">
        <v>468</v>
      </c>
      <c r="B87" s="420" t="s">
        <v>503</v>
      </c>
      <c r="C87" s="421" t="s">
        <v>504</v>
      </c>
      <c r="D87" s="1945" t="s">
        <v>505</v>
      </c>
      <c r="E87" s="1946"/>
    </row>
    <row r="88" spans="1:6" ht="15.75" thickBot="1" x14ac:dyDescent="0.3">
      <c r="A88" s="1942"/>
      <c r="B88" s="797" t="s">
        <v>507</v>
      </c>
      <c r="C88" s="241" t="s">
        <v>974</v>
      </c>
      <c r="D88" s="797" t="s">
        <v>975</v>
      </c>
      <c r="E88" s="797" t="s">
        <v>978</v>
      </c>
    </row>
    <row r="89" spans="1:6" ht="26.1" customHeight="1" thickBot="1" x14ac:dyDescent="0.3">
      <c r="A89" s="196" t="s">
        <v>481</v>
      </c>
      <c r="B89" s="1981"/>
      <c r="C89" s="1982"/>
      <c r="D89" s="1982"/>
      <c r="E89" s="1983"/>
    </row>
    <row r="90" spans="1:6" ht="15.75" thickBot="1" x14ac:dyDescent="0.3">
      <c r="A90" s="198" t="s">
        <v>470</v>
      </c>
      <c r="B90" s="211">
        <v>0</v>
      </c>
      <c r="C90" s="653">
        <f>EDUCATION!H17</f>
        <v>0</v>
      </c>
      <c r="D90" s="197">
        <f t="shared" ref="D90:E97" si="4">C90*5/100+C90</f>
        <v>0</v>
      </c>
      <c r="E90" s="197">
        <f t="shared" si="4"/>
        <v>0</v>
      </c>
    </row>
    <row r="91" spans="1:6" ht="15.75" thickBot="1" x14ac:dyDescent="0.3">
      <c r="A91" s="198" t="s">
        <v>471</v>
      </c>
      <c r="B91" s="197">
        <v>0</v>
      </c>
      <c r="C91" s="653">
        <f>EDUCATION!H116</f>
        <v>0</v>
      </c>
      <c r="D91" s="197">
        <f t="shared" si="4"/>
        <v>0</v>
      </c>
      <c r="E91" s="197">
        <f>D91*5/100+D91</f>
        <v>0</v>
      </c>
    </row>
    <row r="92" spans="1:6" ht="15.75" thickBot="1" x14ac:dyDescent="0.3">
      <c r="A92" s="198" t="s">
        <v>472</v>
      </c>
      <c r="B92" s="197">
        <v>0</v>
      </c>
      <c r="C92" s="653">
        <v>0</v>
      </c>
      <c r="D92" s="197">
        <f t="shared" si="4"/>
        <v>0</v>
      </c>
      <c r="E92" s="197">
        <f>D92*5/100+D92</f>
        <v>0</v>
      </c>
    </row>
    <row r="93" spans="1:6" ht="15.75" thickBot="1" x14ac:dyDescent="0.3">
      <c r="A93" s="198" t="s">
        <v>473</v>
      </c>
      <c r="B93" s="199">
        <v>200000000</v>
      </c>
      <c r="C93" s="653">
        <f>EDUCATION!H131</f>
        <v>0</v>
      </c>
      <c r="D93" s="197">
        <f t="shared" si="4"/>
        <v>0</v>
      </c>
      <c r="E93" s="197">
        <f>D93*5/100+D93</f>
        <v>0</v>
      </c>
    </row>
    <row r="94" spans="1:6" ht="24" customHeight="1" thickBot="1" x14ac:dyDescent="0.3">
      <c r="A94" s="196" t="s">
        <v>474</v>
      </c>
      <c r="B94" s="1938"/>
      <c r="C94" s="1939"/>
      <c r="D94" s="1939"/>
      <c r="E94" s="1940"/>
    </row>
    <row r="95" spans="1:6" ht="15.75" thickBot="1" x14ac:dyDescent="0.3">
      <c r="A95" s="198" t="s">
        <v>475</v>
      </c>
      <c r="B95" s="197">
        <v>0</v>
      </c>
      <c r="C95" s="653">
        <v>0</v>
      </c>
      <c r="D95" s="197">
        <f t="shared" si="4"/>
        <v>0</v>
      </c>
      <c r="E95" s="197">
        <f>D95*5/100+D95</f>
        <v>0</v>
      </c>
    </row>
    <row r="96" spans="1:6" ht="15.75" thickBot="1" x14ac:dyDescent="0.3">
      <c r="A96" s="198" t="s">
        <v>482</v>
      </c>
      <c r="B96" s="197">
        <v>0</v>
      </c>
      <c r="C96" s="653">
        <v>0</v>
      </c>
      <c r="D96" s="197">
        <f t="shared" si="4"/>
        <v>0</v>
      </c>
      <c r="E96" s="197">
        <f>D96*5/100+D96</f>
        <v>0</v>
      </c>
    </row>
    <row r="97" spans="1:6" ht="15.75" thickBot="1" x14ac:dyDescent="0.3">
      <c r="A97" s="198" t="s">
        <v>477</v>
      </c>
      <c r="B97" s="197">
        <v>0</v>
      </c>
      <c r="C97" s="654">
        <f>EDUCATION!H142</f>
        <v>0</v>
      </c>
      <c r="D97" s="245">
        <f t="shared" si="4"/>
        <v>0</v>
      </c>
      <c r="E97" s="245">
        <f>D97*5/100+D97</f>
        <v>0</v>
      </c>
    </row>
    <row r="98" spans="1:6" ht="27" customHeight="1" x14ac:dyDescent="0.25">
      <c r="A98" s="1394" t="s">
        <v>483</v>
      </c>
      <c r="B98" s="1395">
        <f>SUM(B90+B91+B92+B93+B95+B96+B97)</f>
        <v>200000000</v>
      </c>
      <c r="C98" s="1396">
        <f>SUM(C90+C91+C92+C93+C95+C96+C97)</f>
        <v>0</v>
      </c>
      <c r="D98" s="1395">
        <f>SUM(D90+D91+D92+D93+D95+D96+D97)</f>
        <v>0</v>
      </c>
      <c r="E98" s="1395">
        <f>SUM(E90+E91+E92+E93+E95+E96+E97)</f>
        <v>0</v>
      </c>
    </row>
    <row r="99" spans="1:6" x14ac:dyDescent="0.25">
      <c r="A99" s="1969"/>
      <c r="B99" s="1970"/>
      <c r="C99" s="1970"/>
      <c r="D99" s="1970"/>
      <c r="E99" s="1971"/>
      <c r="F99" s="1375"/>
    </row>
    <row r="100" spans="1:6" ht="29.1" customHeight="1" thickBot="1" x14ac:dyDescent="0.3">
      <c r="A100" s="1962" t="s">
        <v>615</v>
      </c>
      <c r="B100" s="1963"/>
      <c r="C100" s="1963"/>
      <c r="D100" s="1963"/>
      <c r="E100" s="1964"/>
    </row>
    <row r="101" spans="1:6" ht="15.75" thickBot="1" x14ac:dyDescent="0.3">
      <c r="A101" s="1954" t="s">
        <v>468</v>
      </c>
      <c r="B101" s="194" t="s">
        <v>503</v>
      </c>
      <c r="C101" s="240" t="s">
        <v>504</v>
      </c>
      <c r="D101" s="1968" t="s">
        <v>505</v>
      </c>
      <c r="E101" s="1946"/>
    </row>
    <row r="102" spans="1:6" ht="15.75" thickBot="1" x14ac:dyDescent="0.3">
      <c r="A102" s="1942"/>
      <c r="B102" s="797" t="s">
        <v>507</v>
      </c>
      <c r="C102" s="241" t="s">
        <v>974</v>
      </c>
      <c r="D102" s="797" t="s">
        <v>975</v>
      </c>
      <c r="E102" s="797" t="s">
        <v>978</v>
      </c>
    </row>
    <row r="103" spans="1:6" ht="27.95" customHeight="1" thickBot="1" x14ac:dyDescent="0.3">
      <c r="A103" s="220" t="s">
        <v>481</v>
      </c>
      <c r="B103" s="1975"/>
      <c r="C103" s="1976"/>
      <c r="D103" s="1976"/>
      <c r="E103" s="1977"/>
    </row>
    <row r="104" spans="1:6" ht="15.75" thickBot="1" x14ac:dyDescent="0.3">
      <c r="A104" s="198" t="s">
        <v>470</v>
      </c>
      <c r="B104" s="197">
        <v>0</v>
      </c>
      <c r="C104" s="653">
        <f>EDUCATION!Q17</f>
        <v>41516000</v>
      </c>
      <c r="D104" s="197">
        <f t="shared" ref="D104:E111" si="5">C104*5/100+C104</f>
        <v>43591800</v>
      </c>
      <c r="E104" s="197">
        <f t="shared" si="5"/>
        <v>45771390</v>
      </c>
    </row>
    <row r="105" spans="1:6" ht="15.75" thickBot="1" x14ac:dyDescent="0.3">
      <c r="A105" s="198" t="s">
        <v>471</v>
      </c>
      <c r="B105" s="199">
        <v>1500000</v>
      </c>
      <c r="C105" s="654">
        <f>EDUCATION!Q116</f>
        <v>26436000</v>
      </c>
      <c r="D105" s="245">
        <f t="shared" si="5"/>
        <v>27757800</v>
      </c>
      <c r="E105" s="245">
        <f>D105*5/100+D105</f>
        <v>29145690</v>
      </c>
    </row>
    <row r="106" spans="1:6" ht="15.75" thickBot="1" x14ac:dyDescent="0.3">
      <c r="A106" s="198" t="s">
        <v>472</v>
      </c>
      <c r="B106" s="197">
        <v>0</v>
      </c>
      <c r="C106" s="653">
        <v>0</v>
      </c>
      <c r="D106" s="197">
        <f t="shared" si="5"/>
        <v>0</v>
      </c>
      <c r="E106" s="197">
        <f>D106*5/100+D106</f>
        <v>0</v>
      </c>
    </row>
    <row r="107" spans="1:6" ht="15.75" thickBot="1" x14ac:dyDescent="0.3">
      <c r="A107" s="198" t="s">
        <v>473</v>
      </c>
      <c r="B107" s="199">
        <v>5000000</v>
      </c>
      <c r="C107" s="653">
        <f>EDUCATION!Q131</f>
        <v>0</v>
      </c>
      <c r="D107" s="197">
        <f t="shared" si="5"/>
        <v>0</v>
      </c>
      <c r="E107" s="197">
        <f>D107*5/100+D107</f>
        <v>0</v>
      </c>
    </row>
    <row r="108" spans="1:6" ht="27" customHeight="1" thickBot="1" x14ac:dyDescent="0.3">
      <c r="A108" s="196" t="s">
        <v>474</v>
      </c>
      <c r="B108" s="1938"/>
      <c r="C108" s="1939"/>
      <c r="D108" s="1939"/>
      <c r="E108" s="1940"/>
    </row>
    <row r="109" spans="1:6" ht="15.75" thickBot="1" x14ac:dyDescent="0.3">
      <c r="A109" s="198" t="s">
        <v>475</v>
      </c>
      <c r="B109" s="197">
        <v>0</v>
      </c>
      <c r="C109" s="653">
        <v>0</v>
      </c>
      <c r="D109" s="197">
        <f t="shared" si="5"/>
        <v>0</v>
      </c>
      <c r="E109" s="197">
        <f>D109*5/100+D109</f>
        <v>0</v>
      </c>
    </row>
    <row r="110" spans="1:6" ht="15.75" thickBot="1" x14ac:dyDescent="0.3">
      <c r="A110" s="198" t="s">
        <v>482</v>
      </c>
      <c r="B110" s="197">
        <v>0</v>
      </c>
      <c r="C110" s="653">
        <v>0</v>
      </c>
      <c r="D110" s="197">
        <f t="shared" si="5"/>
        <v>0</v>
      </c>
      <c r="E110" s="197">
        <f>D110*5/100+D110</f>
        <v>0</v>
      </c>
    </row>
    <row r="111" spans="1:6" ht="15.75" thickBot="1" x14ac:dyDescent="0.3">
      <c r="A111" s="198" t="s">
        <v>477</v>
      </c>
      <c r="B111" s="199">
        <v>27420367</v>
      </c>
      <c r="C111" s="654">
        <f>EDUCATION!Q142</f>
        <v>6460000</v>
      </c>
      <c r="D111" s="245">
        <f t="shared" si="5"/>
        <v>6783000</v>
      </c>
      <c r="E111" s="245">
        <f>D111*5/100+D111</f>
        <v>7122150</v>
      </c>
    </row>
    <row r="112" spans="1:6" ht="29.1" customHeight="1" x14ac:dyDescent="0.25">
      <c r="A112" s="1394" t="s">
        <v>483</v>
      </c>
      <c r="B112" s="1395">
        <f>SUM(B104+B105+B106+B107+B109+B110+B111)</f>
        <v>33920367</v>
      </c>
      <c r="C112" s="1396">
        <f>SUM(C104+C105+C106+C107+C109+C110+C111)</f>
        <v>74412000</v>
      </c>
      <c r="D112" s="1395">
        <f>SUM(D104+D105+D106+D107+D109+D110+D111)</f>
        <v>78132600</v>
      </c>
      <c r="E112" s="1395">
        <f>SUM(E104+E105+E106+E107+E109+E110+E111)</f>
        <v>82039230</v>
      </c>
    </row>
    <row r="113" spans="1:6" x14ac:dyDescent="0.25">
      <c r="A113" s="1969"/>
      <c r="B113" s="1970"/>
      <c r="C113" s="1970"/>
      <c r="D113" s="1970"/>
      <c r="E113" s="1971"/>
      <c r="F113" s="1375"/>
    </row>
    <row r="114" spans="1:6" ht="23.1" customHeight="1" thickBot="1" x14ac:dyDescent="0.3">
      <c r="A114" s="1962" t="s">
        <v>616</v>
      </c>
      <c r="B114" s="1963"/>
      <c r="C114" s="1963"/>
      <c r="D114" s="1963"/>
      <c r="E114" s="1964"/>
    </row>
    <row r="115" spans="1:6" ht="15.75" thickBot="1" x14ac:dyDescent="0.3">
      <c r="A115" s="1954" t="s">
        <v>468</v>
      </c>
      <c r="B115" s="194" t="s">
        <v>503</v>
      </c>
      <c r="C115" s="240" t="s">
        <v>504</v>
      </c>
      <c r="D115" s="1968" t="s">
        <v>505</v>
      </c>
      <c r="E115" s="1946"/>
    </row>
    <row r="116" spans="1:6" ht="15.75" thickBot="1" x14ac:dyDescent="0.3">
      <c r="A116" s="1942"/>
      <c r="B116" s="797" t="s">
        <v>507</v>
      </c>
      <c r="C116" s="241" t="s">
        <v>974</v>
      </c>
      <c r="D116" s="797" t="s">
        <v>975</v>
      </c>
      <c r="E116" s="797" t="s">
        <v>978</v>
      </c>
    </row>
    <row r="117" spans="1:6" ht="24" customHeight="1" thickBot="1" x14ac:dyDescent="0.3">
      <c r="A117" s="196" t="s">
        <v>481</v>
      </c>
      <c r="B117" s="1972"/>
      <c r="C117" s="1973"/>
      <c r="D117" s="1973"/>
      <c r="E117" s="1974"/>
    </row>
    <row r="118" spans="1:6" ht="15.75" thickBot="1" x14ac:dyDescent="0.3">
      <c r="A118" s="198" t="s">
        <v>470</v>
      </c>
      <c r="B118" s="197">
        <v>0</v>
      </c>
      <c r="C118" s="653">
        <f>EDUCATION!L17</f>
        <v>41516000</v>
      </c>
      <c r="D118" s="197">
        <f t="shared" ref="D118:E125" si="6">C118*5/100+C118</f>
        <v>43591800</v>
      </c>
      <c r="E118" s="197">
        <f t="shared" si="6"/>
        <v>45771390</v>
      </c>
    </row>
    <row r="119" spans="1:6" ht="15.75" thickBot="1" x14ac:dyDescent="0.3">
      <c r="A119" s="198" t="s">
        <v>471</v>
      </c>
      <c r="B119" s="199">
        <v>1500000</v>
      </c>
      <c r="C119" s="654">
        <f>EDUCATION!L116</f>
        <v>26436000</v>
      </c>
      <c r="D119" s="245">
        <f t="shared" si="6"/>
        <v>27757800</v>
      </c>
      <c r="E119" s="245">
        <f>D119*5/100+D119</f>
        <v>29145690</v>
      </c>
    </row>
    <row r="120" spans="1:6" ht="15.75" thickBot="1" x14ac:dyDescent="0.3">
      <c r="A120" s="198" t="s">
        <v>472</v>
      </c>
      <c r="B120" s="197">
        <v>0</v>
      </c>
      <c r="C120" s="653">
        <v>0</v>
      </c>
      <c r="D120" s="197">
        <f t="shared" si="6"/>
        <v>0</v>
      </c>
      <c r="E120" s="197">
        <f>D120*5/100+D120</f>
        <v>0</v>
      </c>
    </row>
    <row r="121" spans="1:6" ht="15.75" thickBot="1" x14ac:dyDescent="0.3">
      <c r="A121" s="198" t="s">
        <v>473</v>
      </c>
      <c r="B121" s="199">
        <v>5000000</v>
      </c>
      <c r="C121" s="653">
        <f>EDUCATION!L131</f>
        <v>0</v>
      </c>
      <c r="D121" s="197">
        <f t="shared" si="6"/>
        <v>0</v>
      </c>
      <c r="E121" s="197">
        <f>D121*5/100+D121</f>
        <v>0</v>
      </c>
    </row>
    <row r="122" spans="1:6" ht="24.95" customHeight="1" thickBot="1" x14ac:dyDescent="0.3">
      <c r="A122" s="196" t="s">
        <v>474</v>
      </c>
      <c r="B122" s="1938"/>
      <c r="C122" s="1939"/>
      <c r="D122" s="1939"/>
      <c r="E122" s="1940"/>
    </row>
    <row r="123" spans="1:6" ht="15.75" thickBot="1" x14ac:dyDescent="0.3">
      <c r="A123" s="206" t="s">
        <v>475</v>
      </c>
      <c r="B123" s="210">
        <v>0</v>
      </c>
      <c r="C123" s="660">
        <v>0</v>
      </c>
      <c r="D123" s="210">
        <f t="shared" si="6"/>
        <v>0</v>
      </c>
      <c r="E123" s="210">
        <f>D123*5/100+D123</f>
        <v>0</v>
      </c>
    </row>
    <row r="124" spans="1:6" ht="15.75" thickBot="1" x14ac:dyDescent="0.3">
      <c r="A124" s="198" t="s">
        <v>482</v>
      </c>
      <c r="B124" s="197">
        <v>0</v>
      </c>
      <c r="C124" s="653">
        <v>0</v>
      </c>
      <c r="D124" s="210">
        <f t="shared" si="6"/>
        <v>0</v>
      </c>
      <c r="E124" s="210">
        <f>D124*5/100+D124</f>
        <v>0</v>
      </c>
    </row>
    <row r="125" spans="1:6" ht="15.75" thickBot="1" x14ac:dyDescent="0.3">
      <c r="A125" s="198" t="s">
        <v>477</v>
      </c>
      <c r="B125" s="199">
        <v>27420367</v>
      </c>
      <c r="C125" s="654">
        <f>EDUCATION!L142</f>
        <v>6460000</v>
      </c>
      <c r="D125" s="250">
        <f t="shared" si="6"/>
        <v>6783000</v>
      </c>
      <c r="E125" s="250">
        <f>D125*5/100+D125</f>
        <v>7122150</v>
      </c>
    </row>
    <row r="126" spans="1:6" ht="30" customHeight="1" x14ac:dyDescent="0.25">
      <c r="A126" s="1394" t="s">
        <v>483</v>
      </c>
      <c r="B126" s="1395">
        <f>SUM(B118+B119+B120+B121+B123+B124+B125)</f>
        <v>33920367</v>
      </c>
      <c r="C126" s="1396">
        <f>SUM(C118+C119+C120+C121+C123+C124+C125)</f>
        <v>74412000</v>
      </c>
      <c r="D126" s="1395">
        <f>SUM(D118+D119+D120+D121+D123+D124+D125)</f>
        <v>78132600</v>
      </c>
      <c r="E126" s="1395">
        <f>SUM(E118+E119+E120+E121+E123+E124+E125)</f>
        <v>82039230</v>
      </c>
    </row>
    <row r="127" spans="1:6" x14ac:dyDescent="0.25">
      <c r="A127" s="1969"/>
      <c r="B127" s="1970"/>
      <c r="C127" s="1970"/>
      <c r="D127" s="1970"/>
      <c r="E127" s="1971"/>
      <c r="F127" s="1375"/>
    </row>
    <row r="128" spans="1:6" ht="30.95" customHeight="1" thickBot="1" x14ac:dyDescent="0.3">
      <c r="A128" s="1962" t="s">
        <v>617</v>
      </c>
      <c r="B128" s="1963"/>
      <c r="C128" s="1963"/>
      <c r="D128" s="1963"/>
      <c r="E128" s="1964"/>
    </row>
    <row r="129" spans="1:6" ht="15.75" thickBot="1" x14ac:dyDescent="0.3">
      <c r="A129" s="1954" t="s">
        <v>468</v>
      </c>
      <c r="B129" s="194" t="s">
        <v>503</v>
      </c>
      <c r="C129" s="240" t="s">
        <v>504</v>
      </c>
      <c r="D129" s="1968" t="s">
        <v>505</v>
      </c>
      <c r="E129" s="1946"/>
    </row>
    <row r="130" spans="1:6" ht="15.75" thickBot="1" x14ac:dyDescent="0.3">
      <c r="A130" s="1942"/>
      <c r="B130" s="797" t="s">
        <v>507</v>
      </c>
      <c r="C130" s="241" t="s">
        <v>974</v>
      </c>
      <c r="D130" s="797" t="s">
        <v>975</v>
      </c>
      <c r="E130" s="797" t="s">
        <v>978</v>
      </c>
    </row>
    <row r="131" spans="1:6" ht="24" customHeight="1" thickBot="1" x14ac:dyDescent="0.3">
      <c r="A131" s="196" t="s">
        <v>481</v>
      </c>
      <c r="B131" s="1938"/>
      <c r="C131" s="1939"/>
      <c r="D131" s="1939"/>
      <c r="E131" s="1940"/>
    </row>
    <row r="132" spans="1:6" ht="15.75" thickBot="1" x14ac:dyDescent="0.3">
      <c r="A132" s="198" t="s">
        <v>470</v>
      </c>
      <c r="B132" s="197">
        <v>0</v>
      </c>
      <c r="C132" s="653">
        <f>EDUCATION!W17</f>
        <v>57436630</v>
      </c>
      <c r="D132" s="245">
        <f t="shared" ref="D132:E139" si="7">C132*5/100+C132</f>
        <v>60308461.5</v>
      </c>
      <c r="E132" s="245">
        <f t="shared" si="7"/>
        <v>63323884.575000003</v>
      </c>
    </row>
    <row r="133" spans="1:6" ht="15.75" thickBot="1" x14ac:dyDescent="0.3">
      <c r="A133" s="198" t="s">
        <v>471</v>
      </c>
      <c r="B133" s="199">
        <v>625000</v>
      </c>
      <c r="C133" s="654">
        <f>EDUCATION!W116</f>
        <v>7750000</v>
      </c>
      <c r="D133" s="245">
        <f t="shared" si="7"/>
        <v>8137500</v>
      </c>
      <c r="E133" s="245">
        <f>D133*5/100+D133</f>
        <v>8544375</v>
      </c>
    </row>
    <row r="134" spans="1:6" ht="15.75" thickBot="1" x14ac:dyDescent="0.3">
      <c r="A134" s="198" t="s">
        <v>472</v>
      </c>
      <c r="B134" s="197">
        <v>0</v>
      </c>
      <c r="C134" s="653">
        <v>0</v>
      </c>
      <c r="D134" s="245">
        <f t="shared" si="7"/>
        <v>0</v>
      </c>
      <c r="E134" s="245">
        <f>D134*5/100+D134</f>
        <v>0</v>
      </c>
    </row>
    <row r="135" spans="1:6" ht="15.75" thickBot="1" x14ac:dyDescent="0.3">
      <c r="A135" s="198" t="s">
        <v>473</v>
      </c>
      <c r="B135" s="197">
        <v>0</v>
      </c>
      <c r="C135" s="653">
        <f>EDUCATION!W131</f>
        <v>0</v>
      </c>
      <c r="D135" s="245">
        <f t="shared" si="7"/>
        <v>0</v>
      </c>
      <c r="E135" s="245">
        <f>D135*5/100+D135</f>
        <v>0</v>
      </c>
    </row>
    <row r="136" spans="1:6" ht="26.1" customHeight="1" thickBot="1" x14ac:dyDescent="0.3">
      <c r="A136" s="196" t="s">
        <v>474</v>
      </c>
      <c r="B136" s="1938"/>
      <c r="C136" s="1939"/>
      <c r="D136" s="1939"/>
      <c r="E136" s="1940"/>
    </row>
    <row r="137" spans="1:6" ht="15.75" thickBot="1" x14ac:dyDescent="0.3">
      <c r="A137" s="198" t="s">
        <v>475</v>
      </c>
      <c r="B137" s="197">
        <v>0</v>
      </c>
      <c r="C137" s="653">
        <v>0</v>
      </c>
      <c r="D137" s="245">
        <f t="shared" si="7"/>
        <v>0</v>
      </c>
      <c r="E137" s="245">
        <f>D137*5/100+D137</f>
        <v>0</v>
      </c>
    </row>
    <row r="138" spans="1:6" ht="15.75" thickBot="1" x14ac:dyDescent="0.3">
      <c r="A138" s="198" t="s">
        <v>482</v>
      </c>
      <c r="B138" s="197">
        <v>0</v>
      </c>
      <c r="C138" s="653">
        <v>0</v>
      </c>
      <c r="D138" s="245">
        <f t="shared" si="7"/>
        <v>0</v>
      </c>
      <c r="E138" s="245">
        <f>D138*5/100+D138</f>
        <v>0</v>
      </c>
    </row>
    <row r="139" spans="1:6" ht="15.75" thickBot="1" x14ac:dyDescent="0.3">
      <c r="A139" s="198" t="s">
        <v>477</v>
      </c>
      <c r="B139" s="199">
        <v>13000000</v>
      </c>
      <c r="C139" s="654">
        <f>EDUCATION!W142</f>
        <v>65100000</v>
      </c>
      <c r="D139" s="245">
        <f t="shared" si="7"/>
        <v>68355000</v>
      </c>
      <c r="E139" s="245">
        <f>D139*5/100+D139</f>
        <v>71772750</v>
      </c>
    </row>
    <row r="140" spans="1:6" ht="27.95" customHeight="1" x14ac:dyDescent="0.25">
      <c r="A140" s="1394" t="s">
        <v>483</v>
      </c>
      <c r="B140" s="1395">
        <f>SUM(B132+B133+B134+B135+B137+B138+B139)</f>
        <v>13625000</v>
      </c>
      <c r="C140" s="1396">
        <f>SUM(C132+C133+C134+C135+C137+C138+C139)</f>
        <v>130286630</v>
      </c>
      <c r="D140" s="1395">
        <f>SUM(D132+D133+D134+D135+D137+D138+D139)</f>
        <v>136800961.5</v>
      </c>
      <c r="E140" s="1395">
        <f>SUM(E132+E133+E134+E135+E137+E138+E139)</f>
        <v>143641009.57499999</v>
      </c>
    </row>
    <row r="141" spans="1:6" x14ac:dyDescent="0.25">
      <c r="A141" s="1969"/>
      <c r="B141" s="1970"/>
      <c r="C141" s="1970"/>
      <c r="D141" s="1970"/>
      <c r="E141" s="1971"/>
      <c r="F141" s="1375"/>
    </row>
    <row r="142" spans="1:6" ht="29.1" customHeight="1" thickBot="1" x14ac:dyDescent="0.3">
      <c r="A142" s="1962" t="s">
        <v>618</v>
      </c>
      <c r="B142" s="1963"/>
      <c r="C142" s="1963"/>
      <c r="D142" s="1963"/>
      <c r="E142" s="1964"/>
    </row>
    <row r="143" spans="1:6" ht="15.75" thickBot="1" x14ac:dyDescent="0.3">
      <c r="A143" s="1954" t="s">
        <v>468</v>
      </c>
      <c r="B143" s="194" t="s">
        <v>503</v>
      </c>
      <c r="C143" s="240" t="s">
        <v>504</v>
      </c>
      <c r="D143" s="1968" t="s">
        <v>505</v>
      </c>
      <c r="E143" s="1946"/>
    </row>
    <row r="144" spans="1:6" ht="15.75" thickBot="1" x14ac:dyDescent="0.3">
      <c r="A144" s="1942"/>
      <c r="B144" s="797" t="s">
        <v>507</v>
      </c>
      <c r="C144" s="241" t="s">
        <v>974</v>
      </c>
      <c r="D144" s="797" t="s">
        <v>975</v>
      </c>
      <c r="E144" s="797" t="s">
        <v>978</v>
      </c>
    </row>
    <row r="145" spans="1:5" ht="30" customHeight="1" thickBot="1" x14ac:dyDescent="0.3">
      <c r="A145" s="196" t="s">
        <v>481</v>
      </c>
      <c r="B145" s="1972"/>
      <c r="C145" s="1973"/>
      <c r="D145" s="1973"/>
      <c r="E145" s="1974"/>
    </row>
    <row r="146" spans="1:5" ht="15.75" thickBot="1" x14ac:dyDescent="0.3">
      <c r="A146" s="198" t="s">
        <v>470</v>
      </c>
      <c r="B146" s="197">
        <v>0</v>
      </c>
      <c r="C146" s="653">
        <f>EDUCATION!R17</f>
        <v>57436630</v>
      </c>
      <c r="D146" s="245">
        <f t="shared" ref="D146:E153" si="8">C146*5/100+C146</f>
        <v>60308461.5</v>
      </c>
      <c r="E146" s="245">
        <f t="shared" si="8"/>
        <v>63323884.575000003</v>
      </c>
    </row>
    <row r="147" spans="1:5" ht="15.75" thickBot="1" x14ac:dyDescent="0.3">
      <c r="A147" s="206" t="s">
        <v>471</v>
      </c>
      <c r="B147" s="207">
        <v>625000</v>
      </c>
      <c r="C147" s="659">
        <f>EDUCATION!R116</f>
        <v>7750000</v>
      </c>
      <c r="D147" s="245">
        <f t="shared" si="8"/>
        <v>8137500</v>
      </c>
      <c r="E147" s="245">
        <f>D147*5/100+D147</f>
        <v>8544375</v>
      </c>
    </row>
    <row r="148" spans="1:5" ht="15.75" thickBot="1" x14ac:dyDescent="0.3">
      <c r="A148" s="198" t="s">
        <v>472</v>
      </c>
      <c r="B148" s="197">
        <v>0</v>
      </c>
      <c r="C148" s="653">
        <v>0</v>
      </c>
      <c r="D148" s="245">
        <f t="shared" si="8"/>
        <v>0</v>
      </c>
      <c r="E148" s="245">
        <f>D148*5/100+D148</f>
        <v>0</v>
      </c>
    </row>
    <row r="149" spans="1:5" ht="15.75" thickBot="1" x14ac:dyDescent="0.3">
      <c r="A149" s="198" t="s">
        <v>473</v>
      </c>
      <c r="B149" s="197">
        <v>0</v>
      </c>
      <c r="C149" s="653">
        <f>EDUCATION!R131</f>
        <v>0</v>
      </c>
      <c r="D149" s="245">
        <f t="shared" si="8"/>
        <v>0</v>
      </c>
      <c r="E149" s="245">
        <f>D149*5/100+D149</f>
        <v>0</v>
      </c>
    </row>
    <row r="150" spans="1:5" ht="26.1" customHeight="1" thickBot="1" x14ac:dyDescent="0.3">
      <c r="A150" s="196" t="s">
        <v>474</v>
      </c>
      <c r="B150" s="1968"/>
      <c r="C150" s="1945"/>
      <c r="D150" s="1945"/>
      <c r="E150" s="1946"/>
    </row>
    <row r="151" spans="1:5" ht="15.75" thickBot="1" x14ac:dyDescent="0.3">
      <c r="A151" s="198" t="s">
        <v>475</v>
      </c>
      <c r="B151" s="197">
        <v>0</v>
      </c>
      <c r="C151" s="653">
        <v>0</v>
      </c>
      <c r="D151" s="245">
        <f t="shared" si="8"/>
        <v>0</v>
      </c>
      <c r="E151" s="245">
        <f>D151*5/100+D151</f>
        <v>0</v>
      </c>
    </row>
    <row r="152" spans="1:5" ht="15.75" thickBot="1" x14ac:dyDescent="0.3">
      <c r="A152" s="198" t="s">
        <v>482</v>
      </c>
      <c r="B152" s="197">
        <v>0</v>
      </c>
      <c r="C152" s="653">
        <v>0</v>
      </c>
      <c r="D152" s="245">
        <f t="shared" si="8"/>
        <v>0</v>
      </c>
      <c r="E152" s="245">
        <f>D152*5/100+D152</f>
        <v>0</v>
      </c>
    </row>
    <row r="153" spans="1:5" ht="15.75" thickBot="1" x14ac:dyDescent="0.3">
      <c r="A153" s="198" t="s">
        <v>477</v>
      </c>
      <c r="B153" s="199">
        <v>13000000</v>
      </c>
      <c r="C153" s="654">
        <f>EDUCATION!R142</f>
        <v>65100000</v>
      </c>
      <c r="D153" s="245">
        <f t="shared" si="8"/>
        <v>68355000</v>
      </c>
      <c r="E153" s="245">
        <f>D153*5/100+D153</f>
        <v>71772750</v>
      </c>
    </row>
    <row r="154" spans="1:5" ht="33" customHeight="1" thickBot="1" x14ac:dyDescent="0.3">
      <c r="A154" s="196" t="s">
        <v>483</v>
      </c>
      <c r="B154" s="200">
        <f>SUM(B146+B147+B148+B149+B151+B152+B153)</f>
        <v>13625000</v>
      </c>
      <c r="C154" s="249">
        <f>SUM(C146+C147+C148+C149+C151+C152+C153)</f>
        <v>130286630</v>
      </c>
      <c r="D154" s="200">
        <f>SUM(D146+D147+D148+D149+D151+D152+D153)</f>
        <v>136800961.5</v>
      </c>
      <c r="E154" s="200">
        <f>SUM(E146+E147+E148+E149+E151+E152+E153)</f>
        <v>143641009.57499999</v>
      </c>
    </row>
    <row r="155" spans="1:5" ht="15.75" x14ac:dyDescent="0.25">
      <c r="A155" s="221"/>
    </row>
  </sheetData>
  <mergeCells count="66">
    <mergeCell ref="A57:E57"/>
    <mergeCell ref="A71:E71"/>
    <mergeCell ref="B108:E108"/>
    <mergeCell ref="B80:E80"/>
    <mergeCell ref="B89:E89"/>
    <mergeCell ref="B94:E94"/>
    <mergeCell ref="A85:E85"/>
    <mergeCell ref="A99:E99"/>
    <mergeCell ref="B61:E61"/>
    <mergeCell ref="B66:E66"/>
    <mergeCell ref="B145:E145"/>
    <mergeCell ref="B150:E150"/>
    <mergeCell ref="B136:E136"/>
    <mergeCell ref="A59:A60"/>
    <mergeCell ref="D59:E59"/>
    <mergeCell ref="A73:A74"/>
    <mergeCell ref="D73:E73"/>
    <mergeCell ref="A87:A88"/>
    <mergeCell ref="D87:E87"/>
    <mergeCell ref="A101:A102"/>
    <mergeCell ref="D101:E101"/>
    <mergeCell ref="A115:A116"/>
    <mergeCell ref="D115:E115"/>
    <mergeCell ref="A129:A130"/>
    <mergeCell ref="D129:E129"/>
    <mergeCell ref="B103:E103"/>
    <mergeCell ref="A143:A144"/>
    <mergeCell ref="D143:E143"/>
    <mergeCell ref="A142:E142"/>
    <mergeCell ref="A58:E58"/>
    <mergeCell ref="A72:E72"/>
    <mergeCell ref="A86:E86"/>
    <mergeCell ref="A100:E100"/>
    <mergeCell ref="A114:E114"/>
    <mergeCell ref="A128:E128"/>
    <mergeCell ref="B122:E122"/>
    <mergeCell ref="B131:E131"/>
    <mergeCell ref="A141:E141"/>
    <mergeCell ref="B117:E117"/>
    <mergeCell ref="A113:E113"/>
    <mergeCell ref="A127:E127"/>
    <mergeCell ref="D23:E23"/>
    <mergeCell ref="A11:A12"/>
    <mergeCell ref="D11:E11"/>
    <mergeCell ref="A2:B2"/>
    <mergeCell ref="A3:A4"/>
    <mergeCell ref="D3:E3"/>
    <mergeCell ref="A5:E5"/>
    <mergeCell ref="A10:E10"/>
    <mergeCell ref="A16:E16"/>
    <mergeCell ref="A17:A18"/>
    <mergeCell ref="D17:E17"/>
    <mergeCell ref="A22:E22"/>
    <mergeCell ref="A23:A24"/>
    <mergeCell ref="A9:E9"/>
    <mergeCell ref="A15:E15"/>
    <mergeCell ref="A21:E21"/>
    <mergeCell ref="B47:E47"/>
    <mergeCell ref="B52:E52"/>
    <mergeCell ref="A30:A31"/>
    <mergeCell ref="D30:E30"/>
    <mergeCell ref="A44:A45"/>
    <mergeCell ref="D44:E44"/>
    <mergeCell ref="A46:E46"/>
    <mergeCell ref="B32:E32"/>
    <mergeCell ref="B37:E37"/>
  </mergeCells>
  <hyperlinks>
    <hyperlink ref="A5" r:id="rId1" location="Sheet1!_ftn1" xr:uid="{00000000-0004-0000-0A00-000000000000}"/>
  </hyperlink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160"/>
  <sheetViews>
    <sheetView view="pageBreakPreview" zoomScale="70" zoomScaleNormal="110" zoomScaleSheetLayoutView="70" zoomScalePageLayoutView="125" workbookViewId="0">
      <pane xSplit="3" topLeftCell="G1" activePane="topRight" state="frozen"/>
      <selection activeCell="B2" sqref="B2"/>
      <selection pane="topRight" activeCell="W34" sqref="W34"/>
    </sheetView>
  </sheetViews>
  <sheetFormatPr defaultColWidth="8.85546875" defaultRowHeight="12.75" x14ac:dyDescent="0.2"/>
  <cols>
    <col min="1" max="1" width="9.7109375" style="1080" customWidth="1"/>
    <col min="2" max="2" width="29.42578125" style="29" customWidth="1"/>
    <col min="3" max="3" width="15" style="29" hidden="1" customWidth="1"/>
    <col min="4" max="4" width="22.7109375" style="29" hidden="1" customWidth="1"/>
    <col min="5" max="5" width="19.85546875" style="29" hidden="1" customWidth="1"/>
    <col min="6" max="6" width="20.28515625" style="29" hidden="1" customWidth="1"/>
    <col min="7" max="7" width="17.28515625" style="29" customWidth="1"/>
    <col min="8" max="8" width="16.140625" style="29" hidden="1" customWidth="1"/>
    <col min="9" max="9" width="16" style="29" hidden="1" customWidth="1"/>
    <col min="10" max="10" width="15.7109375" style="29" hidden="1" customWidth="1"/>
    <col min="11" max="11" width="16.140625" style="29" hidden="1" customWidth="1"/>
    <col min="12" max="12" width="16.28515625" style="29" hidden="1" customWidth="1"/>
    <col min="13" max="14" width="14.5703125" style="29" hidden="1" customWidth="1"/>
    <col min="15" max="15" width="14" style="29" hidden="1" customWidth="1"/>
    <col min="16" max="16" width="13.85546875" style="29" hidden="1" customWidth="1"/>
    <col min="17" max="17" width="13.85546875" style="29" customWidth="1"/>
    <col min="18" max="18" width="16.85546875" style="29" hidden="1" customWidth="1"/>
    <col min="19" max="19" width="12" style="29" hidden="1" customWidth="1"/>
    <col min="20" max="20" width="12.42578125" style="29" hidden="1" customWidth="1"/>
    <col min="21" max="21" width="12.5703125" style="29" hidden="1" customWidth="1"/>
    <col min="22" max="22" width="12" style="29" hidden="1" customWidth="1"/>
    <col min="23" max="23" width="15.5703125" style="29" customWidth="1"/>
    <col min="24" max="24" width="12.42578125" style="29" hidden="1" customWidth="1"/>
    <col min="25" max="25" width="11" style="29" hidden="1" customWidth="1"/>
    <col min="26" max="26" width="12.42578125" style="29" hidden="1" customWidth="1"/>
    <col min="27" max="27" width="10.5703125" style="29" hidden="1" customWidth="1"/>
    <col min="28" max="28" width="11.42578125" style="29" hidden="1" customWidth="1"/>
    <col min="29" max="29" width="12.5703125" style="29" hidden="1" customWidth="1"/>
    <col min="30" max="30" width="12.85546875" style="29" hidden="1" customWidth="1"/>
    <col min="31" max="31" width="13.28515625" style="29" hidden="1" customWidth="1"/>
    <col min="32" max="32" width="14.140625" style="29" hidden="1" customWidth="1"/>
    <col min="33" max="33" width="16.140625" style="29" hidden="1" customWidth="1"/>
    <col min="34" max="34" width="13.7109375" style="29" hidden="1" customWidth="1"/>
    <col min="35" max="35" width="12.5703125" style="29" hidden="1" customWidth="1"/>
    <col min="36" max="36" width="21.5703125" style="42" customWidth="1"/>
    <col min="37" max="37" width="23.5703125" style="29" customWidth="1"/>
    <col min="38" max="38" width="19.42578125" style="29" customWidth="1"/>
    <col min="39" max="39" width="16.140625" style="29" bestFit="1" customWidth="1"/>
    <col min="40" max="256" width="8.85546875" style="29"/>
    <col min="257" max="257" width="25.42578125" style="29" customWidth="1"/>
    <col min="258" max="258" width="25.28515625" style="29" customWidth="1"/>
    <col min="259" max="259" width="30.28515625" style="29" customWidth="1"/>
    <col min="260" max="260" width="28.85546875" style="29" customWidth="1"/>
    <col min="261" max="262" width="0" style="29" hidden="1" customWidth="1"/>
    <col min="263" max="263" width="24.42578125" style="29" bestFit="1" customWidth="1"/>
    <col min="264" max="264" width="27.140625" style="29" customWidth="1"/>
    <col min="265" max="266" width="0" style="29" hidden="1" customWidth="1"/>
    <col min="267" max="267" width="22.7109375" style="29" customWidth="1"/>
    <col min="268" max="268" width="17.7109375" style="29" customWidth="1"/>
    <col min="269" max="272" width="0" style="29" hidden="1" customWidth="1"/>
    <col min="273" max="273" width="22.7109375" style="29" bestFit="1" customWidth="1"/>
    <col min="274" max="274" width="27.42578125" style="29" customWidth="1"/>
    <col min="275" max="278" width="9.140625" style="29" customWidth="1"/>
    <col min="279" max="279" width="22.7109375" style="29" bestFit="1" customWidth="1"/>
    <col min="280" max="291" width="0" style="29" hidden="1" customWidth="1"/>
    <col min="292" max="292" width="23.7109375" style="29" customWidth="1"/>
    <col min="293" max="293" width="15.42578125" style="29" bestFit="1" customWidth="1"/>
    <col min="294" max="294" width="14.42578125" style="29" bestFit="1" customWidth="1"/>
    <col min="295" max="295" width="16.140625" style="29" bestFit="1" customWidth="1"/>
    <col min="296" max="512" width="8.85546875" style="29"/>
    <col min="513" max="513" width="25.42578125" style="29" customWidth="1"/>
    <col min="514" max="514" width="25.28515625" style="29" customWidth="1"/>
    <col min="515" max="515" width="30.28515625" style="29" customWidth="1"/>
    <col min="516" max="516" width="28.85546875" style="29" customWidth="1"/>
    <col min="517" max="518" width="0" style="29" hidden="1" customWidth="1"/>
    <col min="519" max="519" width="24.42578125" style="29" bestFit="1" customWidth="1"/>
    <col min="520" max="520" width="27.140625" style="29" customWidth="1"/>
    <col min="521" max="522" width="0" style="29" hidden="1" customWidth="1"/>
    <col min="523" max="523" width="22.7109375" style="29" customWidth="1"/>
    <col min="524" max="524" width="17.7109375" style="29" customWidth="1"/>
    <col min="525" max="528" width="0" style="29" hidden="1" customWidth="1"/>
    <col min="529" max="529" width="22.7109375" style="29" bestFit="1" customWidth="1"/>
    <col min="530" max="530" width="27.42578125" style="29" customWidth="1"/>
    <col min="531" max="534" width="9.140625" style="29" customWidth="1"/>
    <col min="535" max="535" width="22.7109375" style="29" bestFit="1" customWidth="1"/>
    <col min="536" max="547" width="0" style="29" hidden="1" customWidth="1"/>
    <col min="548" max="548" width="23.7109375" style="29" customWidth="1"/>
    <col min="549" max="549" width="15.42578125" style="29" bestFit="1" customWidth="1"/>
    <col min="550" max="550" width="14.42578125" style="29" bestFit="1" customWidth="1"/>
    <col min="551" max="551" width="16.140625" style="29" bestFit="1" customWidth="1"/>
    <col min="552" max="768" width="8.85546875" style="29"/>
    <col min="769" max="769" width="25.42578125" style="29" customWidth="1"/>
    <col min="770" max="770" width="25.28515625" style="29" customWidth="1"/>
    <col min="771" max="771" width="30.28515625" style="29" customWidth="1"/>
    <col min="772" max="772" width="28.85546875" style="29" customWidth="1"/>
    <col min="773" max="774" width="0" style="29" hidden="1" customWidth="1"/>
    <col min="775" max="775" width="24.42578125" style="29" bestFit="1" customWidth="1"/>
    <col min="776" max="776" width="27.140625" style="29" customWidth="1"/>
    <col min="777" max="778" width="0" style="29" hidden="1" customWidth="1"/>
    <col min="779" max="779" width="22.7109375" style="29" customWidth="1"/>
    <col min="780" max="780" width="17.7109375" style="29" customWidth="1"/>
    <col min="781" max="784" width="0" style="29" hidden="1" customWidth="1"/>
    <col min="785" max="785" width="22.7109375" style="29" bestFit="1" customWidth="1"/>
    <col min="786" max="786" width="27.42578125" style="29" customWidth="1"/>
    <col min="787" max="790" width="9.140625" style="29" customWidth="1"/>
    <col min="791" max="791" width="22.7109375" style="29" bestFit="1" customWidth="1"/>
    <col min="792" max="803" width="0" style="29" hidden="1" customWidth="1"/>
    <col min="804" max="804" width="23.7109375" style="29" customWidth="1"/>
    <col min="805" max="805" width="15.42578125" style="29" bestFit="1" customWidth="1"/>
    <col min="806" max="806" width="14.42578125" style="29" bestFit="1" customWidth="1"/>
    <col min="807" max="807" width="16.140625" style="29" bestFit="1" customWidth="1"/>
    <col min="808" max="1024" width="8.85546875" style="29"/>
    <col min="1025" max="1025" width="25.42578125" style="29" customWidth="1"/>
    <col min="1026" max="1026" width="25.28515625" style="29" customWidth="1"/>
    <col min="1027" max="1027" width="30.28515625" style="29" customWidth="1"/>
    <col min="1028" max="1028" width="28.85546875" style="29" customWidth="1"/>
    <col min="1029" max="1030" width="0" style="29" hidden="1" customWidth="1"/>
    <col min="1031" max="1031" width="24.42578125" style="29" bestFit="1" customWidth="1"/>
    <col min="1032" max="1032" width="27.140625" style="29" customWidth="1"/>
    <col min="1033" max="1034" width="0" style="29" hidden="1" customWidth="1"/>
    <col min="1035" max="1035" width="22.7109375" style="29" customWidth="1"/>
    <col min="1036" max="1036" width="17.7109375" style="29" customWidth="1"/>
    <col min="1037" max="1040" width="0" style="29" hidden="1" customWidth="1"/>
    <col min="1041" max="1041" width="22.7109375" style="29" bestFit="1" customWidth="1"/>
    <col min="1042" max="1042" width="27.42578125" style="29" customWidth="1"/>
    <col min="1043" max="1046" width="9.140625" style="29" customWidth="1"/>
    <col min="1047" max="1047" width="22.7109375" style="29" bestFit="1" customWidth="1"/>
    <col min="1048" max="1059" width="0" style="29" hidden="1" customWidth="1"/>
    <col min="1060" max="1060" width="23.7109375" style="29" customWidth="1"/>
    <col min="1061" max="1061" width="15.42578125" style="29" bestFit="1" customWidth="1"/>
    <col min="1062" max="1062" width="14.42578125" style="29" bestFit="1" customWidth="1"/>
    <col min="1063" max="1063" width="16.140625" style="29" bestFit="1" customWidth="1"/>
    <col min="1064" max="1280" width="8.85546875" style="29"/>
    <col min="1281" max="1281" width="25.42578125" style="29" customWidth="1"/>
    <col min="1282" max="1282" width="25.28515625" style="29" customWidth="1"/>
    <col min="1283" max="1283" width="30.28515625" style="29" customWidth="1"/>
    <col min="1284" max="1284" width="28.85546875" style="29" customWidth="1"/>
    <col min="1285" max="1286" width="0" style="29" hidden="1" customWidth="1"/>
    <col min="1287" max="1287" width="24.42578125" style="29" bestFit="1" customWidth="1"/>
    <col min="1288" max="1288" width="27.140625" style="29" customWidth="1"/>
    <col min="1289" max="1290" width="0" style="29" hidden="1" customWidth="1"/>
    <col min="1291" max="1291" width="22.7109375" style="29" customWidth="1"/>
    <col min="1292" max="1292" width="17.7109375" style="29" customWidth="1"/>
    <col min="1293" max="1296" width="0" style="29" hidden="1" customWidth="1"/>
    <col min="1297" max="1297" width="22.7109375" style="29" bestFit="1" customWidth="1"/>
    <col min="1298" max="1298" width="27.42578125" style="29" customWidth="1"/>
    <col min="1299" max="1302" width="9.140625" style="29" customWidth="1"/>
    <col min="1303" max="1303" width="22.7109375" style="29" bestFit="1" customWidth="1"/>
    <col min="1304" max="1315" width="0" style="29" hidden="1" customWidth="1"/>
    <col min="1316" max="1316" width="23.7109375" style="29" customWidth="1"/>
    <col min="1317" max="1317" width="15.42578125" style="29" bestFit="1" customWidth="1"/>
    <col min="1318" max="1318" width="14.42578125" style="29" bestFit="1" customWidth="1"/>
    <col min="1319" max="1319" width="16.140625" style="29" bestFit="1" customWidth="1"/>
    <col min="1320" max="1536" width="8.85546875" style="29"/>
    <col min="1537" max="1537" width="25.42578125" style="29" customWidth="1"/>
    <col min="1538" max="1538" width="25.28515625" style="29" customWidth="1"/>
    <col min="1539" max="1539" width="30.28515625" style="29" customWidth="1"/>
    <col min="1540" max="1540" width="28.85546875" style="29" customWidth="1"/>
    <col min="1541" max="1542" width="0" style="29" hidden="1" customWidth="1"/>
    <col min="1543" max="1543" width="24.42578125" style="29" bestFit="1" customWidth="1"/>
    <col min="1544" max="1544" width="27.140625" style="29" customWidth="1"/>
    <col min="1545" max="1546" width="0" style="29" hidden="1" customWidth="1"/>
    <col min="1547" max="1547" width="22.7109375" style="29" customWidth="1"/>
    <col min="1548" max="1548" width="17.7109375" style="29" customWidth="1"/>
    <col min="1549" max="1552" width="0" style="29" hidden="1" customWidth="1"/>
    <col min="1553" max="1553" width="22.7109375" style="29" bestFit="1" customWidth="1"/>
    <col min="1554" max="1554" width="27.42578125" style="29" customWidth="1"/>
    <col min="1555" max="1558" width="9.140625" style="29" customWidth="1"/>
    <col min="1559" max="1559" width="22.7109375" style="29" bestFit="1" customWidth="1"/>
    <col min="1560" max="1571" width="0" style="29" hidden="1" customWidth="1"/>
    <col min="1572" max="1572" width="23.7109375" style="29" customWidth="1"/>
    <col min="1573" max="1573" width="15.42578125" style="29" bestFit="1" customWidth="1"/>
    <col min="1574" max="1574" width="14.42578125" style="29" bestFit="1" customWidth="1"/>
    <col min="1575" max="1575" width="16.140625" style="29" bestFit="1" customWidth="1"/>
    <col min="1576" max="1792" width="8.85546875" style="29"/>
    <col min="1793" max="1793" width="25.42578125" style="29" customWidth="1"/>
    <col min="1794" max="1794" width="25.28515625" style="29" customWidth="1"/>
    <col min="1795" max="1795" width="30.28515625" style="29" customWidth="1"/>
    <col min="1796" max="1796" width="28.85546875" style="29" customWidth="1"/>
    <col min="1797" max="1798" width="0" style="29" hidden="1" customWidth="1"/>
    <col min="1799" max="1799" width="24.42578125" style="29" bestFit="1" customWidth="1"/>
    <col min="1800" max="1800" width="27.140625" style="29" customWidth="1"/>
    <col min="1801" max="1802" width="0" style="29" hidden="1" customWidth="1"/>
    <col min="1803" max="1803" width="22.7109375" style="29" customWidth="1"/>
    <col min="1804" max="1804" width="17.7109375" style="29" customWidth="1"/>
    <col min="1805" max="1808" width="0" style="29" hidden="1" customWidth="1"/>
    <col min="1809" max="1809" width="22.7109375" style="29" bestFit="1" customWidth="1"/>
    <col min="1810" max="1810" width="27.42578125" style="29" customWidth="1"/>
    <col min="1811" max="1814" width="9.140625" style="29" customWidth="1"/>
    <col min="1815" max="1815" width="22.7109375" style="29" bestFit="1" customWidth="1"/>
    <col min="1816" max="1827" width="0" style="29" hidden="1" customWidth="1"/>
    <col min="1828" max="1828" width="23.7109375" style="29" customWidth="1"/>
    <col min="1829" max="1829" width="15.42578125" style="29" bestFit="1" customWidth="1"/>
    <col min="1830" max="1830" width="14.42578125" style="29" bestFit="1" customWidth="1"/>
    <col min="1831" max="1831" width="16.140625" style="29" bestFit="1" customWidth="1"/>
    <col min="1832" max="2048" width="8.85546875" style="29"/>
    <col min="2049" max="2049" width="25.42578125" style="29" customWidth="1"/>
    <col min="2050" max="2050" width="25.28515625" style="29" customWidth="1"/>
    <col min="2051" max="2051" width="30.28515625" style="29" customWidth="1"/>
    <col min="2052" max="2052" width="28.85546875" style="29" customWidth="1"/>
    <col min="2053" max="2054" width="0" style="29" hidden="1" customWidth="1"/>
    <col min="2055" max="2055" width="24.42578125" style="29" bestFit="1" customWidth="1"/>
    <col min="2056" max="2056" width="27.140625" style="29" customWidth="1"/>
    <col min="2057" max="2058" width="0" style="29" hidden="1" customWidth="1"/>
    <col min="2059" max="2059" width="22.7109375" style="29" customWidth="1"/>
    <col min="2060" max="2060" width="17.7109375" style="29" customWidth="1"/>
    <col min="2061" max="2064" width="0" style="29" hidden="1" customWidth="1"/>
    <col min="2065" max="2065" width="22.7109375" style="29" bestFit="1" customWidth="1"/>
    <col min="2066" max="2066" width="27.42578125" style="29" customWidth="1"/>
    <col min="2067" max="2070" width="9.140625" style="29" customWidth="1"/>
    <col min="2071" max="2071" width="22.7109375" style="29" bestFit="1" customWidth="1"/>
    <col min="2072" max="2083" width="0" style="29" hidden="1" customWidth="1"/>
    <col min="2084" max="2084" width="23.7109375" style="29" customWidth="1"/>
    <col min="2085" max="2085" width="15.42578125" style="29" bestFit="1" customWidth="1"/>
    <col min="2086" max="2086" width="14.42578125" style="29" bestFit="1" customWidth="1"/>
    <col min="2087" max="2087" width="16.140625" style="29" bestFit="1" customWidth="1"/>
    <col min="2088" max="2304" width="8.85546875" style="29"/>
    <col min="2305" max="2305" width="25.42578125" style="29" customWidth="1"/>
    <col min="2306" max="2306" width="25.28515625" style="29" customWidth="1"/>
    <col min="2307" max="2307" width="30.28515625" style="29" customWidth="1"/>
    <col min="2308" max="2308" width="28.85546875" style="29" customWidth="1"/>
    <col min="2309" max="2310" width="0" style="29" hidden="1" customWidth="1"/>
    <col min="2311" max="2311" width="24.42578125" style="29" bestFit="1" customWidth="1"/>
    <col min="2312" max="2312" width="27.140625" style="29" customWidth="1"/>
    <col min="2313" max="2314" width="0" style="29" hidden="1" customWidth="1"/>
    <col min="2315" max="2315" width="22.7109375" style="29" customWidth="1"/>
    <col min="2316" max="2316" width="17.7109375" style="29" customWidth="1"/>
    <col min="2317" max="2320" width="0" style="29" hidden="1" customWidth="1"/>
    <col min="2321" max="2321" width="22.7109375" style="29" bestFit="1" customWidth="1"/>
    <col min="2322" max="2322" width="27.42578125" style="29" customWidth="1"/>
    <col min="2323" max="2326" width="9.140625" style="29" customWidth="1"/>
    <col min="2327" max="2327" width="22.7109375" style="29" bestFit="1" customWidth="1"/>
    <col min="2328" max="2339" width="0" style="29" hidden="1" customWidth="1"/>
    <col min="2340" max="2340" width="23.7109375" style="29" customWidth="1"/>
    <col min="2341" max="2341" width="15.42578125" style="29" bestFit="1" customWidth="1"/>
    <col min="2342" max="2342" width="14.42578125" style="29" bestFit="1" customWidth="1"/>
    <col min="2343" max="2343" width="16.140625" style="29" bestFit="1" customWidth="1"/>
    <col min="2344" max="2560" width="8.85546875" style="29"/>
    <col min="2561" max="2561" width="25.42578125" style="29" customWidth="1"/>
    <col min="2562" max="2562" width="25.28515625" style="29" customWidth="1"/>
    <col min="2563" max="2563" width="30.28515625" style="29" customWidth="1"/>
    <col min="2564" max="2564" width="28.85546875" style="29" customWidth="1"/>
    <col min="2565" max="2566" width="0" style="29" hidden="1" customWidth="1"/>
    <col min="2567" max="2567" width="24.42578125" style="29" bestFit="1" customWidth="1"/>
    <col min="2568" max="2568" width="27.140625" style="29" customWidth="1"/>
    <col min="2569" max="2570" width="0" style="29" hidden="1" customWidth="1"/>
    <col min="2571" max="2571" width="22.7109375" style="29" customWidth="1"/>
    <col min="2572" max="2572" width="17.7109375" style="29" customWidth="1"/>
    <col min="2573" max="2576" width="0" style="29" hidden="1" customWidth="1"/>
    <col min="2577" max="2577" width="22.7109375" style="29" bestFit="1" customWidth="1"/>
    <col min="2578" max="2578" width="27.42578125" style="29" customWidth="1"/>
    <col min="2579" max="2582" width="9.140625" style="29" customWidth="1"/>
    <col min="2583" max="2583" width="22.7109375" style="29" bestFit="1" customWidth="1"/>
    <col min="2584" max="2595" width="0" style="29" hidden="1" customWidth="1"/>
    <col min="2596" max="2596" width="23.7109375" style="29" customWidth="1"/>
    <col min="2597" max="2597" width="15.42578125" style="29" bestFit="1" customWidth="1"/>
    <col min="2598" max="2598" width="14.42578125" style="29" bestFit="1" customWidth="1"/>
    <col min="2599" max="2599" width="16.140625" style="29" bestFit="1" customWidth="1"/>
    <col min="2600" max="2816" width="8.85546875" style="29"/>
    <col min="2817" max="2817" width="25.42578125" style="29" customWidth="1"/>
    <col min="2818" max="2818" width="25.28515625" style="29" customWidth="1"/>
    <col min="2819" max="2819" width="30.28515625" style="29" customWidth="1"/>
    <col min="2820" max="2820" width="28.85546875" style="29" customWidth="1"/>
    <col min="2821" max="2822" width="0" style="29" hidden="1" customWidth="1"/>
    <col min="2823" max="2823" width="24.42578125" style="29" bestFit="1" customWidth="1"/>
    <col min="2824" max="2824" width="27.140625" style="29" customWidth="1"/>
    <col min="2825" max="2826" width="0" style="29" hidden="1" customWidth="1"/>
    <col min="2827" max="2827" width="22.7109375" style="29" customWidth="1"/>
    <col min="2828" max="2828" width="17.7109375" style="29" customWidth="1"/>
    <col min="2829" max="2832" width="0" style="29" hidden="1" customWidth="1"/>
    <col min="2833" max="2833" width="22.7109375" style="29" bestFit="1" customWidth="1"/>
    <col min="2834" max="2834" width="27.42578125" style="29" customWidth="1"/>
    <col min="2835" max="2838" width="9.140625" style="29" customWidth="1"/>
    <col min="2839" max="2839" width="22.7109375" style="29" bestFit="1" customWidth="1"/>
    <col min="2840" max="2851" width="0" style="29" hidden="1" customWidth="1"/>
    <col min="2852" max="2852" width="23.7109375" style="29" customWidth="1"/>
    <col min="2853" max="2853" width="15.42578125" style="29" bestFit="1" customWidth="1"/>
    <col min="2854" max="2854" width="14.42578125" style="29" bestFit="1" customWidth="1"/>
    <col min="2855" max="2855" width="16.140625" style="29" bestFit="1" customWidth="1"/>
    <col min="2856" max="3072" width="8.85546875" style="29"/>
    <col min="3073" max="3073" width="25.42578125" style="29" customWidth="1"/>
    <col min="3074" max="3074" width="25.28515625" style="29" customWidth="1"/>
    <col min="3075" max="3075" width="30.28515625" style="29" customWidth="1"/>
    <col min="3076" max="3076" width="28.85546875" style="29" customWidth="1"/>
    <col min="3077" max="3078" width="0" style="29" hidden="1" customWidth="1"/>
    <col min="3079" max="3079" width="24.42578125" style="29" bestFit="1" customWidth="1"/>
    <col min="3080" max="3080" width="27.140625" style="29" customWidth="1"/>
    <col min="3081" max="3082" width="0" style="29" hidden="1" customWidth="1"/>
    <col min="3083" max="3083" width="22.7109375" style="29" customWidth="1"/>
    <col min="3084" max="3084" width="17.7109375" style="29" customWidth="1"/>
    <col min="3085" max="3088" width="0" style="29" hidden="1" customWidth="1"/>
    <col min="3089" max="3089" width="22.7109375" style="29" bestFit="1" customWidth="1"/>
    <col min="3090" max="3090" width="27.42578125" style="29" customWidth="1"/>
    <col min="3091" max="3094" width="9.140625" style="29" customWidth="1"/>
    <col min="3095" max="3095" width="22.7109375" style="29" bestFit="1" customWidth="1"/>
    <col min="3096" max="3107" width="0" style="29" hidden="1" customWidth="1"/>
    <col min="3108" max="3108" width="23.7109375" style="29" customWidth="1"/>
    <col min="3109" max="3109" width="15.42578125" style="29" bestFit="1" customWidth="1"/>
    <col min="3110" max="3110" width="14.42578125" style="29" bestFit="1" customWidth="1"/>
    <col min="3111" max="3111" width="16.140625" style="29" bestFit="1" customWidth="1"/>
    <col min="3112" max="3328" width="8.85546875" style="29"/>
    <col min="3329" max="3329" width="25.42578125" style="29" customWidth="1"/>
    <col min="3330" max="3330" width="25.28515625" style="29" customWidth="1"/>
    <col min="3331" max="3331" width="30.28515625" style="29" customWidth="1"/>
    <col min="3332" max="3332" width="28.85546875" style="29" customWidth="1"/>
    <col min="3333" max="3334" width="0" style="29" hidden="1" customWidth="1"/>
    <col min="3335" max="3335" width="24.42578125" style="29" bestFit="1" customWidth="1"/>
    <col min="3336" max="3336" width="27.140625" style="29" customWidth="1"/>
    <col min="3337" max="3338" width="0" style="29" hidden="1" customWidth="1"/>
    <col min="3339" max="3339" width="22.7109375" style="29" customWidth="1"/>
    <col min="3340" max="3340" width="17.7109375" style="29" customWidth="1"/>
    <col min="3341" max="3344" width="0" style="29" hidden="1" customWidth="1"/>
    <col min="3345" max="3345" width="22.7109375" style="29" bestFit="1" customWidth="1"/>
    <col min="3346" max="3346" width="27.42578125" style="29" customWidth="1"/>
    <col min="3347" max="3350" width="9.140625" style="29" customWidth="1"/>
    <col min="3351" max="3351" width="22.7109375" style="29" bestFit="1" customWidth="1"/>
    <col min="3352" max="3363" width="0" style="29" hidden="1" customWidth="1"/>
    <col min="3364" max="3364" width="23.7109375" style="29" customWidth="1"/>
    <col min="3365" max="3365" width="15.42578125" style="29" bestFit="1" customWidth="1"/>
    <col min="3366" max="3366" width="14.42578125" style="29" bestFit="1" customWidth="1"/>
    <col min="3367" max="3367" width="16.140625" style="29" bestFit="1" customWidth="1"/>
    <col min="3368" max="3584" width="8.85546875" style="29"/>
    <col min="3585" max="3585" width="25.42578125" style="29" customWidth="1"/>
    <col min="3586" max="3586" width="25.28515625" style="29" customWidth="1"/>
    <col min="3587" max="3587" width="30.28515625" style="29" customWidth="1"/>
    <col min="3588" max="3588" width="28.85546875" style="29" customWidth="1"/>
    <col min="3589" max="3590" width="0" style="29" hidden="1" customWidth="1"/>
    <col min="3591" max="3591" width="24.42578125" style="29" bestFit="1" customWidth="1"/>
    <col min="3592" max="3592" width="27.140625" style="29" customWidth="1"/>
    <col min="3593" max="3594" width="0" style="29" hidden="1" customWidth="1"/>
    <col min="3595" max="3595" width="22.7109375" style="29" customWidth="1"/>
    <col min="3596" max="3596" width="17.7109375" style="29" customWidth="1"/>
    <col min="3597" max="3600" width="0" style="29" hidden="1" customWidth="1"/>
    <col min="3601" max="3601" width="22.7109375" style="29" bestFit="1" customWidth="1"/>
    <col min="3602" max="3602" width="27.42578125" style="29" customWidth="1"/>
    <col min="3603" max="3606" width="9.140625" style="29" customWidth="1"/>
    <col min="3607" max="3607" width="22.7109375" style="29" bestFit="1" customWidth="1"/>
    <col min="3608" max="3619" width="0" style="29" hidden="1" customWidth="1"/>
    <col min="3620" max="3620" width="23.7109375" style="29" customWidth="1"/>
    <col min="3621" max="3621" width="15.42578125" style="29" bestFit="1" customWidth="1"/>
    <col min="3622" max="3622" width="14.42578125" style="29" bestFit="1" customWidth="1"/>
    <col min="3623" max="3623" width="16.140625" style="29" bestFit="1" customWidth="1"/>
    <col min="3624" max="3840" width="8.85546875" style="29"/>
    <col min="3841" max="3841" width="25.42578125" style="29" customWidth="1"/>
    <col min="3842" max="3842" width="25.28515625" style="29" customWidth="1"/>
    <col min="3843" max="3843" width="30.28515625" style="29" customWidth="1"/>
    <col min="3844" max="3844" width="28.85546875" style="29" customWidth="1"/>
    <col min="3845" max="3846" width="0" style="29" hidden="1" customWidth="1"/>
    <col min="3847" max="3847" width="24.42578125" style="29" bestFit="1" customWidth="1"/>
    <col min="3848" max="3848" width="27.140625" style="29" customWidth="1"/>
    <col min="3849" max="3850" width="0" style="29" hidden="1" customWidth="1"/>
    <col min="3851" max="3851" width="22.7109375" style="29" customWidth="1"/>
    <col min="3852" max="3852" width="17.7109375" style="29" customWidth="1"/>
    <col min="3853" max="3856" width="0" style="29" hidden="1" customWidth="1"/>
    <col min="3857" max="3857" width="22.7109375" style="29" bestFit="1" customWidth="1"/>
    <col min="3858" max="3858" width="27.42578125" style="29" customWidth="1"/>
    <col min="3859" max="3862" width="9.140625" style="29" customWidth="1"/>
    <col min="3863" max="3863" width="22.7109375" style="29" bestFit="1" customWidth="1"/>
    <col min="3864" max="3875" width="0" style="29" hidden="1" customWidth="1"/>
    <col min="3876" max="3876" width="23.7109375" style="29" customWidth="1"/>
    <col min="3877" max="3877" width="15.42578125" style="29" bestFit="1" customWidth="1"/>
    <col min="3878" max="3878" width="14.42578125" style="29" bestFit="1" customWidth="1"/>
    <col min="3879" max="3879" width="16.140625" style="29" bestFit="1" customWidth="1"/>
    <col min="3880" max="4096" width="8.85546875" style="29"/>
    <col min="4097" max="4097" width="25.42578125" style="29" customWidth="1"/>
    <col min="4098" max="4098" width="25.28515625" style="29" customWidth="1"/>
    <col min="4099" max="4099" width="30.28515625" style="29" customWidth="1"/>
    <col min="4100" max="4100" width="28.85546875" style="29" customWidth="1"/>
    <col min="4101" max="4102" width="0" style="29" hidden="1" customWidth="1"/>
    <col min="4103" max="4103" width="24.42578125" style="29" bestFit="1" customWidth="1"/>
    <col min="4104" max="4104" width="27.140625" style="29" customWidth="1"/>
    <col min="4105" max="4106" width="0" style="29" hidden="1" customWidth="1"/>
    <col min="4107" max="4107" width="22.7109375" style="29" customWidth="1"/>
    <col min="4108" max="4108" width="17.7109375" style="29" customWidth="1"/>
    <col min="4109" max="4112" width="0" style="29" hidden="1" customWidth="1"/>
    <col min="4113" max="4113" width="22.7109375" style="29" bestFit="1" customWidth="1"/>
    <col min="4114" max="4114" width="27.42578125" style="29" customWidth="1"/>
    <col min="4115" max="4118" width="9.140625" style="29" customWidth="1"/>
    <col min="4119" max="4119" width="22.7109375" style="29" bestFit="1" customWidth="1"/>
    <col min="4120" max="4131" width="0" style="29" hidden="1" customWidth="1"/>
    <col min="4132" max="4132" width="23.7109375" style="29" customWidth="1"/>
    <col min="4133" max="4133" width="15.42578125" style="29" bestFit="1" customWidth="1"/>
    <col min="4134" max="4134" width="14.42578125" style="29" bestFit="1" customWidth="1"/>
    <col min="4135" max="4135" width="16.140625" style="29" bestFit="1" customWidth="1"/>
    <col min="4136" max="4352" width="8.85546875" style="29"/>
    <col min="4353" max="4353" width="25.42578125" style="29" customWidth="1"/>
    <col min="4354" max="4354" width="25.28515625" style="29" customWidth="1"/>
    <col min="4355" max="4355" width="30.28515625" style="29" customWidth="1"/>
    <col min="4356" max="4356" width="28.85546875" style="29" customWidth="1"/>
    <col min="4357" max="4358" width="0" style="29" hidden="1" customWidth="1"/>
    <col min="4359" max="4359" width="24.42578125" style="29" bestFit="1" customWidth="1"/>
    <col min="4360" max="4360" width="27.140625" style="29" customWidth="1"/>
    <col min="4361" max="4362" width="0" style="29" hidden="1" customWidth="1"/>
    <col min="4363" max="4363" width="22.7109375" style="29" customWidth="1"/>
    <col min="4364" max="4364" width="17.7109375" style="29" customWidth="1"/>
    <col min="4365" max="4368" width="0" style="29" hidden="1" customWidth="1"/>
    <col min="4369" max="4369" width="22.7109375" style="29" bestFit="1" customWidth="1"/>
    <col min="4370" max="4370" width="27.42578125" style="29" customWidth="1"/>
    <col min="4371" max="4374" width="9.140625" style="29" customWidth="1"/>
    <col min="4375" max="4375" width="22.7109375" style="29" bestFit="1" customWidth="1"/>
    <col min="4376" max="4387" width="0" style="29" hidden="1" customWidth="1"/>
    <col min="4388" max="4388" width="23.7109375" style="29" customWidth="1"/>
    <col min="4389" max="4389" width="15.42578125" style="29" bestFit="1" customWidth="1"/>
    <col min="4390" max="4390" width="14.42578125" style="29" bestFit="1" customWidth="1"/>
    <col min="4391" max="4391" width="16.140625" style="29" bestFit="1" customWidth="1"/>
    <col min="4392" max="4608" width="8.85546875" style="29"/>
    <col min="4609" max="4609" width="25.42578125" style="29" customWidth="1"/>
    <col min="4610" max="4610" width="25.28515625" style="29" customWidth="1"/>
    <col min="4611" max="4611" width="30.28515625" style="29" customWidth="1"/>
    <col min="4612" max="4612" width="28.85546875" style="29" customWidth="1"/>
    <col min="4613" max="4614" width="0" style="29" hidden="1" customWidth="1"/>
    <col min="4615" max="4615" width="24.42578125" style="29" bestFit="1" customWidth="1"/>
    <col min="4616" max="4616" width="27.140625" style="29" customWidth="1"/>
    <col min="4617" max="4618" width="0" style="29" hidden="1" customWidth="1"/>
    <col min="4619" max="4619" width="22.7109375" style="29" customWidth="1"/>
    <col min="4620" max="4620" width="17.7109375" style="29" customWidth="1"/>
    <col min="4621" max="4624" width="0" style="29" hidden="1" customWidth="1"/>
    <col min="4625" max="4625" width="22.7109375" style="29" bestFit="1" customWidth="1"/>
    <col min="4626" max="4626" width="27.42578125" style="29" customWidth="1"/>
    <col min="4627" max="4630" width="9.140625" style="29" customWidth="1"/>
    <col min="4631" max="4631" width="22.7109375" style="29" bestFit="1" customWidth="1"/>
    <col min="4632" max="4643" width="0" style="29" hidden="1" customWidth="1"/>
    <col min="4644" max="4644" width="23.7109375" style="29" customWidth="1"/>
    <col min="4645" max="4645" width="15.42578125" style="29" bestFit="1" customWidth="1"/>
    <col min="4646" max="4646" width="14.42578125" style="29" bestFit="1" customWidth="1"/>
    <col min="4647" max="4647" width="16.140625" style="29" bestFit="1" customWidth="1"/>
    <col min="4648" max="4864" width="8.85546875" style="29"/>
    <col min="4865" max="4865" width="25.42578125" style="29" customWidth="1"/>
    <col min="4866" max="4866" width="25.28515625" style="29" customWidth="1"/>
    <col min="4867" max="4867" width="30.28515625" style="29" customWidth="1"/>
    <col min="4868" max="4868" width="28.85546875" style="29" customWidth="1"/>
    <col min="4869" max="4870" width="0" style="29" hidden="1" customWidth="1"/>
    <col min="4871" max="4871" width="24.42578125" style="29" bestFit="1" customWidth="1"/>
    <col min="4872" max="4872" width="27.140625" style="29" customWidth="1"/>
    <col min="4873" max="4874" width="0" style="29" hidden="1" customWidth="1"/>
    <col min="4875" max="4875" width="22.7109375" style="29" customWidth="1"/>
    <col min="4876" max="4876" width="17.7109375" style="29" customWidth="1"/>
    <col min="4877" max="4880" width="0" style="29" hidden="1" customWidth="1"/>
    <col min="4881" max="4881" width="22.7109375" style="29" bestFit="1" customWidth="1"/>
    <col min="4882" max="4882" width="27.42578125" style="29" customWidth="1"/>
    <col min="4883" max="4886" width="9.140625" style="29" customWidth="1"/>
    <col min="4887" max="4887" width="22.7109375" style="29" bestFit="1" customWidth="1"/>
    <col min="4888" max="4899" width="0" style="29" hidden="1" customWidth="1"/>
    <col min="4900" max="4900" width="23.7109375" style="29" customWidth="1"/>
    <col min="4901" max="4901" width="15.42578125" style="29" bestFit="1" customWidth="1"/>
    <col min="4902" max="4902" width="14.42578125" style="29" bestFit="1" customWidth="1"/>
    <col min="4903" max="4903" width="16.140625" style="29" bestFit="1" customWidth="1"/>
    <col min="4904" max="5120" width="8.85546875" style="29"/>
    <col min="5121" max="5121" width="25.42578125" style="29" customWidth="1"/>
    <col min="5122" max="5122" width="25.28515625" style="29" customWidth="1"/>
    <col min="5123" max="5123" width="30.28515625" style="29" customWidth="1"/>
    <col min="5124" max="5124" width="28.85546875" style="29" customWidth="1"/>
    <col min="5125" max="5126" width="0" style="29" hidden="1" customWidth="1"/>
    <col min="5127" max="5127" width="24.42578125" style="29" bestFit="1" customWidth="1"/>
    <col min="5128" max="5128" width="27.140625" style="29" customWidth="1"/>
    <col min="5129" max="5130" width="0" style="29" hidden="1" customWidth="1"/>
    <col min="5131" max="5131" width="22.7109375" style="29" customWidth="1"/>
    <col min="5132" max="5132" width="17.7109375" style="29" customWidth="1"/>
    <col min="5133" max="5136" width="0" style="29" hidden="1" customWidth="1"/>
    <col min="5137" max="5137" width="22.7109375" style="29" bestFit="1" customWidth="1"/>
    <col min="5138" max="5138" width="27.42578125" style="29" customWidth="1"/>
    <col min="5139" max="5142" width="9.140625" style="29" customWidth="1"/>
    <col min="5143" max="5143" width="22.7109375" style="29" bestFit="1" customWidth="1"/>
    <col min="5144" max="5155" width="0" style="29" hidden="1" customWidth="1"/>
    <col min="5156" max="5156" width="23.7109375" style="29" customWidth="1"/>
    <col min="5157" max="5157" width="15.42578125" style="29" bestFit="1" customWidth="1"/>
    <col min="5158" max="5158" width="14.42578125" style="29" bestFit="1" customWidth="1"/>
    <col min="5159" max="5159" width="16.140625" style="29" bestFit="1" customWidth="1"/>
    <col min="5160" max="5376" width="8.85546875" style="29"/>
    <col min="5377" max="5377" width="25.42578125" style="29" customWidth="1"/>
    <col min="5378" max="5378" width="25.28515625" style="29" customWidth="1"/>
    <col min="5379" max="5379" width="30.28515625" style="29" customWidth="1"/>
    <col min="5380" max="5380" width="28.85546875" style="29" customWidth="1"/>
    <col min="5381" max="5382" width="0" style="29" hidden="1" customWidth="1"/>
    <col min="5383" max="5383" width="24.42578125" style="29" bestFit="1" customWidth="1"/>
    <col min="5384" max="5384" width="27.140625" style="29" customWidth="1"/>
    <col min="5385" max="5386" width="0" style="29" hidden="1" customWidth="1"/>
    <col min="5387" max="5387" width="22.7109375" style="29" customWidth="1"/>
    <col min="5388" max="5388" width="17.7109375" style="29" customWidth="1"/>
    <col min="5389" max="5392" width="0" style="29" hidden="1" customWidth="1"/>
    <col min="5393" max="5393" width="22.7109375" style="29" bestFit="1" customWidth="1"/>
    <col min="5394" max="5394" width="27.42578125" style="29" customWidth="1"/>
    <col min="5395" max="5398" width="9.140625" style="29" customWidth="1"/>
    <col min="5399" max="5399" width="22.7109375" style="29" bestFit="1" customWidth="1"/>
    <col min="5400" max="5411" width="0" style="29" hidden="1" customWidth="1"/>
    <col min="5412" max="5412" width="23.7109375" style="29" customWidth="1"/>
    <col min="5413" max="5413" width="15.42578125" style="29" bestFit="1" customWidth="1"/>
    <col min="5414" max="5414" width="14.42578125" style="29" bestFit="1" customWidth="1"/>
    <col min="5415" max="5415" width="16.140625" style="29" bestFit="1" customWidth="1"/>
    <col min="5416" max="5632" width="8.85546875" style="29"/>
    <col min="5633" max="5633" width="25.42578125" style="29" customWidth="1"/>
    <col min="5634" max="5634" width="25.28515625" style="29" customWidth="1"/>
    <col min="5635" max="5635" width="30.28515625" style="29" customWidth="1"/>
    <col min="5636" max="5636" width="28.85546875" style="29" customWidth="1"/>
    <col min="5637" max="5638" width="0" style="29" hidden="1" customWidth="1"/>
    <col min="5639" max="5639" width="24.42578125" style="29" bestFit="1" customWidth="1"/>
    <col min="5640" max="5640" width="27.140625" style="29" customWidth="1"/>
    <col min="5641" max="5642" width="0" style="29" hidden="1" customWidth="1"/>
    <col min="5643" max="5643" width="22.7109375" style="29" customWidth="1"/>
    <col min="5644" max="5644" width="17.7109375" style="29" customWidth="1"/>
    <col min="5645" max="5648" width="0" style="29" hidden="1" customWidth="1"/>
    <col min="5649" max="5649" width="22.7109375" style="29" bestFit="1" customWidth="1"/>
    <col min="5650" max="5650" width="27.42578125" style="29" customWidth="1"/>
    <col min="5651" max="5654" width="9.140625" style="29" customWidth="1"/>
    <col min="5655" max="5655" width="22.7109375" style="29" bestFit="1" customWidth="1"/>
    <col min="5656" max="5667" width="0" style="29" hidden="1" customWidth="1"/>
    <col min="5668" max="5668" width="23.7109375" style="29" customWidth="1"/>
    <col min="5669" max="5669" width="15.42578125" style="29" bestFit="1" customWidth="1"/>
    <col min="5670" max="5670" width="14.42578125" style="29" bestFit="1" customWidth="1"/>
    <col min="5671" max="5671" width="16.140625" style="29" bestFit="1" customWidth="1"/>
    <col min="5672" max="5888" width="8.85546875" style="29"/>
    <col min="5889" max="5889" width="25.42578125" style="29" customWidth="1"/>
    <col min="5890" max="5890" width="25.28515625" style="29" customWidth="1"/>
    <col min="5891" max="5891" width="30.28515625" style="29" customWidth="1"/>
    <col min="5892" max="5892" width="28.85546875" style="29" customWidth="1"/>
    <col min="5893" max="5894" width="0" style="29" hidden="1" customWidth="1"/>
    <col min="5895" max="5895" width="24.42578125" style="29" bestFit="1" customWidth="1"/>
    <col min="5896" max="5896" width="27.140625" style="29" customWidth="1"/>
    <col min="5897" max="5898" width="0" style="29" hidden="1" customWidth="1"/>
    <col min="5899" max="5899" width="22.7109375" style="29" customWidth="1"/>
    <col min="5900" max="5900" width="17.7109375" style="29" customWidth="1"/>
    <col min="5901" max="5904" width="0" style="29" hidden="1" customWidth="1"/>
    <col min="5905" max="5905" width="22.7109375" style="29" bestFit="1" customWidth="1"/>
    <col min="5906" max="5906" width="27.42578125" style="29" customWidth="1"/>
    <col min="5907" max="5910" width="9.140625" style="29" customWidth="1"/>
    <col min="5911" max="5911" width="22.7109375" style="29" bestFit="1" customWidth="1"/>
    <col min="5912" max="5923" width="0" style="29" hidden="1" customWidth="1"/>
    <col min="5924" max="5924" width="23.7109375" style="29" customWidth="1"/>
    <col min="5925" max="5925" width="15.42578125" style="29" bestFit="1" customWidth="1"/>
    <col min="5926" max="5926" width="14.42578125" style="29" bestFit="1" customWidth="1"/>
    <col min="5927" max="5927" width="16.140625" style="29" bestFit="1" customWidth="1"/>
    <col min="5928" max="6144" width="8.85546875" style="29"/>
    <col min="6145" max="6145" width="25.42578125" style="29" customWidth="1"/>
    <col min="6146" max="6146" width="25.28515625" style="29" customWidth="1"/>
    <col min="6147" max="6147" width="30.28515625" style="29" customWidth="1"/>
    <col min="6148" max="6148" width="28.85546875" style="29" customWidth="1"/>
    <col min="6149" max="6150" width="0" style="29" hidden="1" customWidth="1"/>
    <col min="6151" max="6151" width="24.42578125" style="29" bestFit="1" customWidth="1"/>
    <col min="6152" max="6152" width="27.140625" style="29" customWidth="1"/>
    <col min="6153" max="6154" width="0" style="29" hidden="1" customWidth="1"/>
    <col min="6155" max="6155" width="22.7109375" style="29" customWidth="1"/>
    <col min="6156" max="6156" width="17.7109375" style="29" customWidth="1"/>
    <col min="6157" max="6160" width="0" style="29" hidden="1" customWidth="1"/>
    <col min="6161" max="6161" width="22.7109375" style="29" bestFit="1" customWidth="1"/>
    <col min="6162" max="6162" width="27.42578125" style="29" customWidth="1"/>
    <col min="6163" max="6166" width="9.140625" style="29" customWidth="1"/>
    <col min="6167" max="6167" width="22.7109375" style="29" bestFit="1" customWidth="1"/>
    <col min="6168" max="6179" width="0" style="29" hidden="1" customWidth="1"/>
    <col min="6180" max="6180" width="23.7109375" style="29" customWidth="1"/>
    <col min="6181" max="6181" width="15.42578125" style="29" bestFit="1" customWidth="1"/>
    <col min="6182" max="6182" width="14.42578125" style="29" bestFit="1" customWidth="1"/>
    <col min="6183" max="6183" width="16.140625" style="29" bestFit="1" customWidth="1"/>
    <col min="6184" max="6400" width="8.85546875" style="29"/>
    <col min="6401" max="6401" width="25.42578125" style="29" customWidth="1"/>
    <col min="6402" max="6402" width="25.28515625" style="29" customWidth="1"/>
    <col min="6403" max="6403" width="30.28515625" style="29" customWidth="1"/>
    <col min="6404" max="6404" width="28.85546875" style="29" customWidth="1"/>
    <col min="6405" max="6406" width="0" style="29" hidden="1" customWidth="1"/>
    <col min="6407" max="6407" width="24.42578125" style="29" bestFit="1" customWidth="1"/>
    <col min="6408" max="6408" width="27.140625" style="29" customWidth="1"/>
    <col min="6409" max="6410" width="0" style="29" hidden="1" customWidth="1"/>
    <col min="6411" max="6411" width="22.7109375" style="29" customWidth="1"/>
    <col min="6412" max="6412" width="17.7109375" style="29" customWidth="1"/>
    <col min="6413" max="6416" width="0" style="29" hidden="1" customWidth="1"/>
    <col min="6417" max="6417" width="22.7109375" style="29" bestFit="1" customWidth="1"/>
    <col min="6418" max="6418" width="27.42578125" style="29" customWidth="1"/>
    <col min="6419" max="6422" width="9.140625" style="29" customWidth="1"/>
    <col min="6423" max="6423" width="22.7109375" style="29" bestFit="1" customWidth="1"/>
    <col min="6424" max="6435" width="0" style="29" hidden="1" customWidth="1"/>
    <col min="6436" max="6436" width="23.7109375" style="29" customWidth="1"/>
    <col min="6437" max="6437" width="15.42578125" style="29" bestFit="1" customWidth="1"/>
    <col min="6438" max="6438" width="14.42578125" style="29" bestFit="1" customWidth="1"/>
    <col min="6439" max="6439" width="16.140625" style="29" bestFit="1" customWidth="1"/>
    <col min="6440" max="6656" width="8.85546875" style="29"/>
    <col min="6657" max="6657" width="25.42578125" style="29" customWidth="1"/>
    <col min="6658" max="6658" width="25.28515625" style="29" customWidth="1"/>
    <col min="6659" max="6659" width="30.28515625" style="29" customWidth="1"/>
    <col min="6660" max="6660" width="28.85546875" style="29" customWidth="1"/>
    <col min="6661" max="6662" width="0" style="29" hidden="1" customWidth="1"/>
    <col min="6663" max="6663" width="24.42578125" style="29" bestFit="1" customWidth="1"/>
    <col min="6664" max="6664" width="27.140625" style="29" customWidth="1"/>
    <col min="6665" max="6666" width="0" style="29" hidden="1" customWidth="1"/>
    <col min="6667" max="6667" width="22.7109375" style="29" customWidth="1"/>
    <col min="6668" max="6668" width="17.7109375" style="29" customWidth="1"/>
    <col min="6669" max="6672" width="0" style="29" hidden="1" customWidth="1"/>
    <col min="6673" max="6673" width="22.7109375" style="29" bestFit="1" customWidth="1"/>
    <col min="6674" max="6674" width="27.42578125" style="29" customWidth="1"/>
    <col min="6675" max="6678" width="9.140625" style="29" customWidth="1"/>
    <col min="6679" max="6679" width="22.7109375" style="29" bestFit="1" customWidth="1"/>
    <col min="6680" max="6691" width="0" style="29" hidden="1" customWidth="1"/>
    <col min="6692" max="6692" width="23.7109375" style="29" customWidth="1"/>
    <col min="6693" max="6693" width="15.42578125" style="29" bestFit="1" customWidth="1"/>
    <col min="6694" max="6694" width="14.42578125" style="29" bestFit="1" customWidth="1"/>
    <col min="6695" max="6695" width="16.140625" style="29" bestFit="1" customWidth="1"/>
    <col min="6696" max="6912" width="8.85546875" style="29"/>
    <col min="6913" max="6913" width="25.42578125" style="29" customWidth="1"/>
    <col min="6914" max="6914" width="25.28515625" style="29" customWidth="1"/>
    <col min="6915" max="6915" width="30.28515625" style="29" customWidth="1"/>
    <col min="6916" max="6916" width="28.85546875" style="29" customWidth="1"/>
    <col min="6917" max="6918" width="0" style="29" hidden="1" customWidth="1"/>
    <col min="6919" max="6919" width="24.42578125" style="29" bestFit="1" customWidth="1"/>
    <col min="6920" max="6920" width="27.140625" style="29" customWidth="1"/>
    <col min="6921" max="6922" width="0" style="29" hidden="1" customWidth="1"/>
    <col min="6923" max="6923" width="22.7109375" style="29" customWidth="1"/>
    <col min="6924" max="6924" width="17.7109375" style="29" customWidth="1"/>
    <col min="6925" max="6928" width="0" style="29" hidden="1" customWidth="1"/>
    <col min="6929" max="6929" width="22.7109375" style="29" bestFit="1" customWidth="1"/>
    <col min="6930" max="6930" width="27.42578125" style="29" customWidth="1"/>
    <col min="6931" max="6934" width="9.140625" style="29" customWidth="1"/>
    <col min="6935" max="6935" width="22.7109375" style="29" bestFit="1" customWidth="1"/>
    <col min="6936" max="6947" width="0" style="29" hidden="1" customWidth="1"/>
    <col min="6948" max="6948" width="23.7109375" style="29" customWidth="1"/>
    <col min="6949" max="6949" width="15.42578125" style="29" bestFit="1" customWidth="1"/>
    <col min="6950" max="6950" width="14.42578125" style="29" bestFit="1" customWidth="1"/>
    <col min="6951" max="6951" width="16.140625" style="29" bestFit="1" customWidth="1"/>
    <col min="6952" max="7168" width="8.85546875" style="29"/>
    <col min="7169" max="7169" width="25.42578125" style="29" customWidth="1"/>
    <col min="7170" max="7170" width="25.28515625" style="29" customWidth="1"/>
    <col min="7171" max="7171" width="30.28515625" style="29" customWidth="1"/>
    <col min="7172" max="7172" width="28.85546875" style="29" customWidth="1"/>
    <col min="7173" max="7174" width="0" style="29" hidden="1" customWidth="1"/>
    <col min="7175" max="7175" width="24.42578125" style="29" bestFit="1" customWidth="1"/>
    <col min="7176" max="7176" width="27.140625" style="29" customWidth="1"/>
    <col min="7177" max="7178" width="0" style="29" hidden="1" customWidth="1"/>
    <col min="7179" max="7179" width="22.7109375" style="29" customWidth="1"/>
    <col min="7180" max="7180" width="17.7109375" style="29" customWidth="1"/>
    <col min="7181" max="7184" width="0" style="29" hidden="1" customWidth="1"/>
    <col min="7185" max="7185" width="22.7109375" style="29" bestFit="1" customWidth="1"/>
    <col min="7186" max="7186" width="27.42578125" style="29" customWidth="1"/>
    <col min="7187" max="7190" width="9.140625" style="29" customWidth="1"/>
    <col min="7191" max="7191" width="22.7109375" style="29" bestFit="1" customWidth="1"/>
    <col min="7192" max="7203" width="0" style="29" hidden="1" customWidth="1"/>
    <col min="7204" max="7204" width="23.7109375" style="29" customWidth="1"/>
    <col min="7205" max="7205" width="15.42578125" style="29" bestFit="1" customWidth="1"/>
    <col min="7206" max="7206" width="14.42578125" style="29" bestFit="1" customWidth="1"/>
    <col min="7207" max="7207" width="16.140625" style="29" bestFit="1" customWidth="1"/>
    <col min="7208" max="7424" width="8.85546875" style="29"/>
    <col min="7425" max="7425" width="25.42578125" style="29" customWidth="1"/>
    <col min="7426" max="7426" width="25.28515625" style="29" customWidth="1"/>
    <col min="7427" max="7427" width="30.28515625" style="29" customWidth="1"/>
    <col min="7428" max="7428" width="28.85546875" style="29" customWidth="1"/>
    <col min="7429" max="7430" width="0" style="29" hidden="1" customWidth="1"/>
    <col min="7431" max="7431" width="24.42578125" style="29" bestFit="1" customWidth="1"/>
    <col min="7432" max="7432" width="27.140625" style="29" customWidth="1"/>
    <col min="7433" max="7434" width="0" style="29" hidden="1" customWidth="1"/>
    <col min="7435" max="7435" width="22.7109375" style="29" customWidth="1"/>
    <col min="7436" max="7436" width="17.7109375" style="29" customWidth="1"/>
    <col min="7437" max="7440" width="0" style="29" hidden="1" customWidth="1"/>
    <col min="7441" max="7441" width="22.7109375" style="29" bestFit="1" customWidth="1"/>
    <col min="7442" max="7442" width="27.42578125" style="29" customWidth="1"/>
    <col min="7443" max="7446" width="9.140625" style="29" customWidth="1"/>
    <col min="7447" max="7447" width="22.7109375" style="29" bestFit="1" customWidth="1"/>
    <col min="7448" max="7459" width="0" style="29" hidden="1" customWidth="1"/>
    <col min="7460" max="7460" width="23.7109375" style="29" customWidth="1"/>
    <col min="7461" max="7461" width="15.42578125" style="29" bestFit="1" customWidth="1"/>
    <col min="7462" max="7462" width="14.42578125" style="29" bestFit="1" customWidth="1"/>
    <col min="7463" max="7463" width="16.140625" style="29" bestFit="1" customWidth="1"/>
    <col min="7464" max="7680" width="8.85546875" style="29"/>
    <col min="7681" max="7681" width="25.42578125" style="29" customWidth="1"/>
    <col min="7682" max="7682" width="25.28515625" style="29" customWidth="1"/>
    <col min="7683" max="7683" width="30.28515625" style="29" customWidth="1"/>
    <col min="7684" max="7684" width="28.85546875" style="29" customWidth="1"/>
    <col min="7685" max="7686" width="0" style="29" hidden="1" customWidth="1"/>
    <col min="7687" max="7687" width="24.42578125" style="29" bestFit="1" customWidth="1"/>
    <col min="7688" max="7688" width="27.140625" style="29" customWidth="1"/>
    <col min="7689" max="7690" width="0" style="29" hidden="1" customWidth="1"/>
    <col min="7691" max="7691" width="22.7109375" style="29" customWidth="1"/>
    <col min="7692" max="7692" width="17.7109375" style="29" customWidth="1"/>
    <col min="7693" max="7696" width="0" style="29" hidden="1" customWidth="1"/>
    <col min="7697" max="7697" width="22.7109375" style="29" bestFit="1" customWidth="1"/>
    <col min="7698" max="7698" width="27.42578125" style="29" customWidth="1"/>
    <col min="7699" max="7702" width="9.140625" style="29" customWidth="1"/>
    <col min="7703" max="7703" width="22.7109375" style="29" bestFit="1" customWidth="1"/>
    <col min="7704" max="7715" width="0" style="29" hidden="1" customWidth="1"/>
    <col min="7716" max="7716" width="23.7109375" style="29" customWidth="1"/>
    <col min="7717" max="7717" width="15.42578125" style="29" bestFit="1" customWidth="1"/>
    <col min="7718" max="7718" width="14.42578125" style="29" bestFit="1" customWidth="1"/>
    <col min="7719" max="7719" width="16.140625" style="29" bestFit="1" customWidth="1"/>
    <col min="7720" max="7936" width="8.85546875" style="29"/>
    <col min="7937" max="7937" width="25.42578125" style="29" customWidth="1"/>
    <col min="7938" max="7938" width="25.28515625" style="29" customWidth="1"/>
    <col min="7939" max="7939" width="30.28515625" style="29" customWidth="1"/>
    <col min="7940" max="7940" width="28.85546875" style="29" customWidth="1"/>
    <col min="7941" max="7942" width="0" style="29" hidden="1" customWidth="1"/>
    <col min="7943" max="7943" width="24.42578125" style="29" bestFit="1" customWidth="1"/>
    <col min="7944" max="7944" width="27.140625" style="29" customWidth="1"/>
    <col min="7945" max="7946" width="0" style="29" hidden="1" customWidth="1"/>
    <col min="7947" max="7947" width="22.7109375" style="29" customWidth="1"/>
    <col min="7948" max="7948" width="17.7109375" style="29" customWidth="1"/>
    <col min="7949" max="7952" width="0" style="29" hidden="1" customWidth="1"/>
    <col min="7953" max="7953" width="22.7109375" style="29" bestFit="1" customWidth="1"/>
    <col min="7954" max="7954" width="27.42578125" style="29" customWidth="1"/>
    <col min="7955" max="7958" width="9.140625" style="29" customWidth="1"/>
    <col min="7959" max="7959" width="22.7109375" style="29" bestFit="1" customWidth="1"/>
    <col min="7960" max="7971" width="0" style="29" hidden="1" customWidth="1"/>
    <col min="7972" max="7972" width="23.7109375" style="29" customWidth="1"/>
    <col min="7973" max="7973" width="15.42578125" style="29" bestFit="1" customWidth="1"/>
    <col min="7974" max="7974" width="14.42578125" style="29" bestFit="1" customWidth="1"/>
    <col min="7975" max="7975" width="16.140625" style="29" bestFit="1" customWidth="1"/>
    <col min="7976" max="8192" width="8.85546875" style="29"/>
    <col min="8193" max="8193" width="25.42578125" style="29" customWidth="1"/>
    <col min="8194" max="8194" width="25.28515625" style="29" customWidth="1"/>
    <col min="8195" max="8195" width="30.28515625" style="29" customWidth="1"/>
    <col min="8196" max="8196" width="28.85546875" style="29" customWidth="1"/>
    <col min="8197" max="8198" width="0" style="29" hidden="1" customWidth="1"/>
    <col min="8199" max="8199" width="24.42578125" style="29" bestFit="1" customWidth="1"/>
    <col min="8200" max="8200" width="27.140625" style="29" customWidth="1"/>
    <col min="8201" max="8202" width="0" style="29" hidden="1" customWidth="1"/>
    <col min="8203" max="8203" width="22.7109375" style="29" customWidth="1"/>
    <col min="8204" max="8204" width="17.7109375" style="29" customWidth="1"/>
    <col min="8205" max="8208" width="0" style="29" hidden="1" customWidth="1"/>
    <col min="8209" max="8209" width="22.7109375" style="29" bestFit="1" customWidth="1"/>
    <col min="8210" max="8210" width="27.42578125" style="29" customWidth="1"/>
    <col min="8211" max="8214" width="9.140625" style="29" customWidth="1"/>
    <col min="8215" max="8215" width="22.7109375" style="29" bestFit="1" customWidth="1"/>
    <col min="8216" max="8227" width="0" style="29" hidden="1" customWidth="1"/>
    <col min="8228" max="8228" width="23.7109375" style="29" customWidth="1"/>
    <col min="8229" max="8229" width="15.42578125" style="29" bestFit="1" customWidth="1"/>
    <col min="8230" max="8230" width="14.42578125" style="29" bestFit="1" customWidth="1"/>
    <col min="8231" max="8231" width="16.140625" style="29" bestFit="1" customWidth="1"/>
    <col min="8232" max="8448" width="8.85546875" style="29"/>
    <col min="8449" max="8449" width="25.42578125" style="29" customWidth="1"/>
    <col min="8450" max="8450" width="25.28515625" style="29" customWidth="1"/>
    <col min="8451" max="8451" width="30.28515625" style="29" customWidth="1"/>
    <col min="8452" max="8452" width="28.85546875" style="29" customWidth="1"/>
    <col min="8453" max="8454" width="0" style="29" hidden="1" customWidth="1"/>
    <col min="8455" max="8455" width="24.42578125" style="29" bestFit="1" customWidth="1"/>
    <col min="8456" max="8456" width="27.140625" style="29" customWidth="1"/>
    <col min="8457" max="8458" width="0" style="29" hidden="1" customWidth="1"/>
    <col min="8459" max="8459" width="22.7109375" style="29" customWidth="1"/>
    <col min="8460" max="8460" width="17.7109375" style="29" customWidth="1"/>
    <col min="8461" max="8464" width="0" style="29" hidden="1" customWidth="1"/>
    <col min="8465" max="8465" width="22.7109375" style="29" bestFit="1" customWidth="1"/>
    <col min="8466" max="8466" width="27.42578125" style="29" customWidth="1"/>
    <col min="8467" max="8470" width="9.140625" style="29" customWidth="1"/>
    <col min="8471" max="8471" width="22.7109375" style="29" bestFit="1" customWidth="1"/>
    <col min="8472" max="8483" width="0" style="29" hidden="1" customWidth="1"/>
    <col min="8484" max="8484" width="23.7109375" style="29" customWidth="1"/>
    <col min="8485" max="8485" width="15.42578125" style="29" bestFit="1" customWidth="1"/>
    <col min="8486" max="8486" width="14.42578125" style="29" bestFit="1" customWidth="1"/>
    <col min="8487" max="8487" width="16.140625" style="29" bestFit="1" customWidth="1"/>
    <col min="8488" max="8704" width="8.85546875" style="29"/>
    <col min="8705" max="8705" width="25.42578125" style="29" customWidth="1"/>
    <col min="8706" max="8706" width="25.28515625" style="29" customWidth="1"/>
    <col min="8707" max="8707" width="30.28515625" style="29" customWidth="1"/>
    <col min="8708" max="8708" width="28.85546875" style="29" customWidth="1"/>
    <col min="8709" max="8710" width="0" style="29" hidden="1" customWidth="1"/>
    <col min="8711" max="8711" width="24.42578125" style="29" bestFit="1" customWidth="1"/>
    <col min="8712" max="8712" width="27.140625" style="29" customWidth="1"/>
    <col min="8713" max="8714" width="0" style="29" hidden="1" customWidth="1"/>
    <col min="8715" max="8715" width="22.7109375" style="29" customWidth="1"/>
    <col min="8716" max="8716" width="17.7109375" style="29" customWidth="1"/>
    <col min="8717" max="8720" width="0" style="29" hidden="1" customWidth="1"/>
    <col min="8721" max="8721" width="22.7109375" style="29" bestFit="1" customWidth="1"/>
    <col min="8722" max="8722" width="27.42578125" style="29" customWidth="1"/>
    <col min="8723" max="8726" width="9.140625" style="29" customWidth="1"/>
    <col min="8727" max="8727" width="22.7109375" style="29" bestFit="1" customWidth="1"/>
    <col min="8728" max="8739" width="0" style="29" hidden="1" customWidth="1"/>
    <col min="8740" max="8740" width="23.7109375" style="29" customWidth="1"/>
    <col min="8741" max="8741" width="15.42578125" style="29" bestFit="1" customWidth="1"/>
    <col min="8742" max="8742" width="14.42578125" style="29" bestFit="1" customWidth="1"/>
    <col min="8743" max="8743" width="16.140625" style="29" bestFit="1" customWidth="1"/>
    <col min="8744" max="8960" width="8.85546875" style="29"/>
    <col min="8961" max="8961" width="25.42578125" style="29" customWidth="1"/>
    <col min="8962" max="8962" width="25.28515625" style="29" customWidth="1"/>
    <col min="8963" max="8963" width="30.28515625" style="29" customWidth="1"/>
    <col min="8964" max="8964" width="28.85546875" style="29" customWidth="1"/>
    <col min="8965" max="8966" width="0" style="29" hidden="1" customWidth="1"/>
    <col min="8967" max="8967" width="24.42578125" style="29" bestFit="1" customWidth="1"/>
    <col min="8968" max="8968" width="27.140625" style="29" customWidth="1"/>
    <col min="8969" max="8970" width="0" style="29" hidden="1" customWidth="1"/>
    <col min="8971" max="8971" width="22.7109375" style="29" customWidth="1"/>
    <col min="8972" max="8972" width="17.7109375" style="29" customWidth="1"/>
    <col min="8973" max="8976" width="0" style="29" hidden="1" customWidth="1"/>
    <col min="8977" max="8977" width="22.7109375" style="29" bestFit="1" customWidth="1"/>
    <col min="8978" max="8978" width="27.42578125" style="29" customWidth="1"/>
    <col min="8979" max="8982" width="9.140625" style="29" customWidth="1"/>
    <col min="8983" max="8983" width="22.7109375" style="29" bestFit="1" customWidth="1"/>
    <col min="8984" max="8995" width="0" style="29" hidden="1" customWidth="1"/>
    <col min="8996" max="8996" width="23.7109375" style="29" customWidth="1"/>
    <col min="8997" max="8997" width="15.42578125" style="29" bestFit="1" customWidth="1"/>
    <col min="8998" max="8998" width="14.42578125" style="29" bestFit="1" customWidth="1"/>
    <col min="8999" max="8999" width="16.140625" style="29" bestFit="1" customWidth="1"/>
    <col min="9000" max="9216" width="8.85546875" style="29"/>
    <col min="9217" max="9217" width="25.42578125" style="29" customWidth="1"/>
    <col min="9218" max="9218" width="25.28515625" style="29" customWidth="1"/>
    <col min="9219" max="9219" width="30.28515625" style="29" customWidth="1"/>
    <col min="9220" max="9220" width="28.85546875" style="29" customWidth="1"/>
    <col min="9221" max="9222" width="0" style="29" hidden="1" customWidth="1"/>
    <col min="9223" max="9223" width="24.42578125" style="29" bestFit="1" customWidth="1"/>
    <col min="9224" max="9224" width="27.140625" style="29" customWidth="1"/>
    <col min="9225" max="9226" width="0" style="29" hidden="1" customWidth="1"/>
    <col min="9227" max="9227" width="22.7109375" style="29" customWidth="1"/>
    <col min="9228" max="9228" width="17.7109375" style="29" customWidth="1"/>
    <col min="9229" max="9232" width="0" style="29" hidden="1" customWidth="1"/>
    <col min="9233" max="9233" width="22.7109375" style="29" bestFit="1" customWidth="1"/>
    <col min="9234" max="9234" width="27.42578125" style="29" customWidth="1"/>
    <col min="9235" max="9238" width="9.140625" style="29" customWidth="1"/>
    <col min="9239" max="9239" width="22.7109375" style="29" bestFit="1" customWidth="1"/>
    <col min="9240" max="9251" width="0" style="29" hidden="1" customWidth="1"/>
    <col min="9252" max="9252" width="23.7109375" style="29" customWidth="1"/>
    <col min="9253" max="9253" width="15.42578125" style="29" bestFit="1" customWidth="1"/>
    <col min="9254" max="9254" width="14.42578125" style="29" bestFit="1" customWidth="1"/>
    <col min="9255" max="9255" width="16.140625" style="29" bestFit="1" customWidth="1"/>
    <col min="9256" max="9472" width="8.85546875" style="29"/>
    <col min="9473" max="9473" width="25.42578125" style="29" customWidth="1"/>
    <col min="9474" max="9474" width="25.28515625" style="29" customWidth="1"/>
    <col min="9475" max="9475" width="30.28515625" style="29" customWidth="1"/>
    <col min="9476" max="9476" width="28.85546875" style="29" customWidth="1"/>
    <col min="9477" max="9478" width="0" style="29" hidden="1" customWidth="1"/>
    <col min="9479" max="9479" width="24.42578125" style="29" bestFit="1" customWidth="1"/>
    <col min="9480" max="9480" width="27.140625" style="29" customWidth="1"/>
    <col min="9481" max="9482" width="0" style="29" hidden="1" customWidth="1"/>
    <col min="9483" max="9483" width="22.7109375" style="29" customWidth="1"/>
    <col min="9484" max="9484" width="17.7109375" style="29" customWidth="1"/>
    <col min="9485" max="9488" width="0" style="29" hidden="1" customWidth="1"/>
    <col min="9489" max="9489" width="22.7109375" style="29" bestFit="1" customWidth="1"/>
    <col min="9490" max="9490" width="27.42578125" style="29" customWidth="1"/>
    <col min="9491" max="9494" width="9.140625" style="29" customWidth="1"/>
    <col min="9495" max="9495" width="22.7109375" style="29" bestFit="1" customWidth="1"/>
    <col min="9496" max="9507" width="0" style="29" hidden="1" customWidth="1"/>
    <col min="9508" max="9508" width="23.7109375" style="29" customWidth="1"/>
    <col min="9509" max="9509" width="15.42578125" style="29" bestFit="1" customWidth="1"/>
    <col min="9510" max="9510" width="14.42578125" style="29" bestFit="1" customWidth="1"/>
    <col min="9511" max="9511" width="16.140625" style="29" bestFit="1" customWidth="1"/>
    <col min="9512" max="9728" width="8.85546875" style="29"/>
    <col min="9729" max="9729" width="25.42578125" style="29" customWidth="1"/>
    <col min="9730" max="9730" width="25.28515625" style="29" customWidth="1"/>
    <col min="9731" max="9731" width="30.28515625" style="29" customWidth="1"/>
    <col min="9732" max="9732" width="28.85546875" style="29" customWidth="1"/>
    <col min="9733" max="9734" width="0" style="29" hidden="1" customWidth="1"/>
    <col min="9735" max="9735" width="24.42578125" style="29" bestFit="1" customWidth="1"/>
    <col min="9736" max="9736" width="27.140625" style="29" customWidth="1"/>
    <col min="9737" max="9738" width="0" style="29" hidden="1" customWidth="1"/>
    <col min="9739" max="9739" width="22.7109375" style="29" customWidth="1"/>
    <col min="9740" max="9740" width="17.7109375" style="29" customWidth="1"/>
    <col min="9741" max="9744" width="0" style="29" hidden="1" customWidth="1"/>
    <col min="9745" max="9745" width="22.7109375" style="29" bestFit="1" customWidth="1"/>
    <col min="9746" max="9746" width="27.42578125" style="29" customWidth="1"/>
    <col min="9747" max="9750" width="9.140625" style="29" customWidth="1"/>
    <col min="9751" max="9751" width="22.7109375" style="29" bestFit="1" customWidth="1"/>
    <col min="9752" max="9763" width="0" style="29" hidden="1" customWidth="1"/>
    <col min="9764" max="9764" width="23.7109375" style="29" customWidth="1"/>
    <col min="9765" max="9765" width="15.42578125" style="29" bestFit="1" customWidth="1"/>
    <col min="9766" max="9766" width="14.42578125" style="29" bestFit="1" customWidth="1"/>
    <col min="9767" max="9767" width="16.140625" style="29" bestFit="1" customWidth="1"/>
    <col min="9768" max="9984" width="8.85546875" style="29"/>
    <col min="9985" max="9985" width="25.42578125" style="29" customWidth="1"/>
    <col min="9986" max="9986" width="25.28515625" style="29" customWidth="1"/>
    <col min="9987" max="9987" width="30.28515625" style="29" customWidth="1"/>
    <col min="9988" max="9988" width="28.85546875" style="29" customWidth="1"/>
    <col min="9989" max="9990" width="0" style="29" hidden="1" customWidth="1"/>
    <col min="9991" max="9991" width="24.42578125" style="29" bestFit="1" customWidth="1"/>
    <col min="9992" max="9992" width="27.140625" style="29" customWidth="1"/>
    <col min="9993" max="9994" width="0" style="29" hidden="1" customWidth="1"/>
    <col min="9995" max="9995" width="22.7109375" style="29" customWidth="1"/>
    <col min="9996" max="9996" width="17.7109375" style="29" customWidth="1"/>
    <col min="9997" max="10000" width="0" style="29" hidden="1" customWidth="1"/>
    <col min="10001" max="10001" width="22.7109375" style="29" bestFit="1" customWidth="1"/>
    <col min="10002" max="10002" width="27.42578125" style="29" customWidth="1"/>
    <col min="10003" max="10006" width="9.140625" style="29" customWidth="1"/>
    <col min="10007" max="10007" width="22.7109375" style="29" bestFit="1" customWidth="1"/>
    <col min="10008" max="10019" width="0" style="29" hidden="1" customWidth="1"/>
    <col min="10020" max="10020" width="23.7109375" style="29" customWidth="1"/>
    <col min="10021" max="10021" width="15.42578125" style="29" bestFit="1" customWidth="1"/>
    <col min="10022" max="10022" width="14.42578125" style="29" bestFit="1" customWidth="1"/>
    <col min="10023" max="10023" width="16.140625" style="29" bestFit="1" customWidth="1"/>
    <col min="10024" max="10240" width="8.85546875" style="29"/>
    <col min="10241" max="10241" width="25.42578125" style="29" customWidth="1"/>
    <col min="10242" max="10242" width="25.28515625" style="29" customWidth="1"/>
    <col min="10243" max="10243" width="30.28515625" style="29" customWidth="1"/>
    <col min="10244" max="10244" width="28.85546875" style="29" customWidth="1"/>
    <col min="10245" max="10246" width="0" style="29" hidden="1" customWidth="1"/>
    <col min="10247" max="10247" width="24.42578125" style="29" bestFit="1" customWidth="1"/>
    <col min="10248" max="10248" width="27.140625" style="29" customWidth="1"/>
    <col min="10249" max="10250" width="0" style="29" hidden="1" customWidth="1"/>
    <col min="10251" max="10251" width="22.7109375" style="29" customWidth="1"/>
    <col min="10252" max="10252" width="17.7109375" style="29" customWidth="1"/>
    <col min="10253" max="10256" width="0" style="29" hidden="1" customWidth="1"/>
    <col min="10257" max="10257" width="22.7109375" style="29" bestFit="1" customWidth="1"/>
    <col min="10258" max="10258" width="27.42578125" style="29" customWidth="1"/>
    <col min="10259" max="10262" width="9.140625" style="29" customWidth="1"/>
    <col min="10263" max="10263" width="22.7109375" style="29" bestFit="1" customWidth="1"/>
    <col min="10264" max="10275" width="0" style="29" hidden="1" customWidth="1"/>
    <col min="10276" max="10276" width="23.7109375" style="29" customWidth="1"/>
    <col min="10277" max="10277" width="15.42578125" style="29" bestFit="1" customWidth="1"/>
    <col min="10278" max="10278" width="14.42578125" style="29" bestFit="1" customWidth="1"/>
    <col min="10279" max="10279" width="16.140625" style="29" bestFit="1" customWidth="1"/>
    <col min="10280" max="10496" width="8.85546875" style="29"/>
    <col min="10497" max="10497" width="25.42578125" style="29" customWidth="1"/>
    <col min="10498" max="10498" width="25.28515625" style="29" customWidth="1"/>
    <col min="10499" max="10499" width="30.28515625" style="29" customWidth="1"/>
    <col min="10500" max="10500" width="28.85546875" style="29" customWidth="1"/>
    <col min="10501" max="10502" width="0" style="29" hidden="1" customWidth="1"/>
    <col min="10503" max="10503" width="24.42578125" style="29" bestFit="1" customWidth="1"/>
    <col min="10504" max="10504" width="27.140625" style="29" customWidth="1"/>
    <col min="10505" max="10506" width="0" style="29" hidden="1" customWidth="1"/>
    <col min="10507" max="10507" width="22.7109375" style="29" customWidth="1"/>
    <col min="10508" max="10508" width="17.7109375" style="29" customWidth="1"/>
    <col min="10509" max="10512" width="0" style="29" hidden="1" customWidth="1"/>
    <col min="10513" max="10513" width="22.7109375" style="29" bestFit="1" customWidth="1"/>
    <col min="10514" max="10514" width="27.42578125" style="29" customWidth="1"/>
    <col min="10515" max="10518" width="9.140625" style="29" customWidth="1"/>
    <col min="10519" max="10519" width="22.7109375" style="29" bestFit="1" customWidth="1"/>
    <col min="10520" max="10531" width="0" style="29" hidden="1" customWidth="1"/>
    <col min="10532" max="10532" width="23.7109375" style="29" customWidth="1"/>
    <col min="10533" max="10533" width="15.42578125" style="29" bestFit="1" customWidth="1"/>
    <col min="10534" max="10534" width="14.42578125" style="29" bestFit="1" customWidth="1"/>
    <col min="10535" max="10535" width="16.140625" style="29" bestFit="1" customWidth="1"/>
    <col min="10536" max="10752" width="8.85546875" style="29"/>
    <col min="10753" max="10753" width="25.42578125" style="29" customWidth="1"/>
    <col min="10754" max="10754" width="25.28515625" style="29" customWidth="1"/>
    <col min="10755" max="10755" width="30.28515625" style="29" customWidth="1"/>
    <col min="10756" max="10756" width="28.85546875" style="29" customWidth="1"/>
    <col min="10757" max="10758" width="0" style="29" hidden="1" customWidth="1"/>
    <col min="10759" max="10759" width="24.42578125" style="29" bestFit="1" customWidth="1"/>
    <col min="10760" max="10760" width="27.140625" style="29" customWidth="1"/>
    <col min="10761" max="10762" width="0" style="29" hidden="1" customWidth="1"/>
    <col min="10763" max="10763" width="22.7109375" style="29" customWidth="1"/>
    <col min="10764" max="10764" width="17.7109375" style="29" customWidth="1"/>
    <col min="10765" max="10768" width="0" style="29" hidden="1" customWidth="1"/>
    <col min="10769" max="10769" width="22.7109375" style="29" bestFit="1" customWidth="1"/>
    <col min="10770" max="10770" width="27.42578125" style="29" customWidth="1"/>
    <col min="10771" max="10774" width="9.140625" style="29" customWidth="1"/>
    <col min="10775" max="10775" width="22.7109375" style="29" bestFit="1" customWidth="1"/>
    <col min="10776" max="10787" width="0" style="29" hidden="1" customWidth="1"/>
    <col min="10788" max="10788" width="23.7109375" style="29" customWidth="1"/>
    <col min="10789" max="10789" width="15.42578125" style="29" bestFit="1" customWidth="1"/>
    <col min="10790" max="10790" width="14.42578125" style="29" bestFit="1" customWidth="1"/>
    <col min="10791" max="10791" width="16.140625" style="29" bestFit="1" customWidth="1"/>
    <col min="10792" max="11008" width="8.85546875" style="29"/>
    <col min="11009" max="11009" width="25.42578125" style="29" customWidth="1"/>
    <col min="11010" max="11010" width="25.28515625" style="29" customWidth="1"/>
    <col min="11011" max="11011" width="30.28515625" style="29" customWidth="1"/>
    <col min="11012" max="11012" width="28.85546875" style="29" customWidth="1"/>
    <col min="11013" max="11014" width="0" style="29" hidden="1" customWidth="1"/>
    <col min="11015" max="11015" width="24.42578125" style="29" bestFit="1" customWidth="1"/>
    <col min="11016" max="11016" width="27.140625" style="29" customWidth="1"/>
    <col min="11017" max="11018" width="0" style="29" hidden="1" customWidth="1"/>
    <col min="11019" max="11019" width="22.7109375" style="29" customWidth="1"/>
    <col min="11020" max="11020" width="17.7109375" style="29" customWidth="1"/>
    <col min="11021" max="11024" width="0" style="29" hidden="1" customWidth="1"/>
    <col min="11025" max="11025" width="22.7109375" style="29" bestFit="1" customWidth="1"/>
    <col min="11026" max="11026" width="27.42578125" style="29" customWidth="1"/>
    <col min="11027" max="11030" width="9.140625" style="29" customWidth="1"/>
    <col min="11031" max="11031" width="22.7109375" style="29" bestFit="1" customWidth="1"/>
    <col min="11032" max="11043" width="0" style="29" hidden="1" customWidth="1"/>
    <col min="11044" max="11044" width="23.7109375" style="29" customWidth="1"/>
    <col min="11045" max="11045" width="15.42578125" style="29" bestFit="1" customWidth="1"/>
    <col min="11046" max="11046" width="14.42578125" style="29" bestFit="1" customWidth="1"/>
    <col min="11047" max="11047" width="16.140625" style="29" bestFit="1" customWidth="1"/>
    <col min="11048" max="11264" width="8.85546875" style="29"/>
    <col min="11265" max="11265" width="25.42578125" style="29" customWidth="1"/>
    <col min="11266" max="11266" width="25.28515625" style="29" customWidth="1"/>
    <col min="11267" max="11267" width="30.28515625" style="29" customWidth="1"/>
    <col min="11268" max="11268" width="28.85546875" style="29" customWidth="1"/>
    <col min="11269" max="11270" width="0" style="29" hidden="1" customWidth="1"/>
    <col min="11271" max="11271" width="24.42578125" style="29" bestFit="1" customWidth="1"/>
    <col min="11272" max="11272" width="27.140625" style="29" customWidth="1"/>
    <col min="11273" max="11274" width="0" style="29" hidden="1" customWidth="1"/>
    <col min="11275" max="11275" width="22.7109375" style="29" customWidth="1"/>
    <col min="11276" max="11276" width="17.7109375" style="29" customWidth="1"/>
    <col min="11277" max="11280" width="0" style="29" hidden="1" customWidth="1"/>
    <col min="11281" max="11281" width="22.7109375" style="29" bestFit="1" customWidth="1"/>
    <col min="11282" max="11282" width="27.42578125" style="29" customWidth="1"/>
    <col min="11283" max="11286" width="9.140625" style="29" customWidth="1"/>
    <col min="11287" max="11287" width="22.7109375" style="29" bestFit="1" customWidth="1"/>
    <col min="11288" max="11299" width="0" style="29" hidden="1" customWidth="1"/>
    <col min="11300" max="11300" width="23.7109375" style="29" customWidth="1"/>
    <col min="11301" max="11301" width="15.42578125" style="29" bestFit="1" customWidth="1"/>
    <col min="11302" max="11302" width="14.42578125" style="29" bestFit="1" customWidth="1"/>
    <col min="11303" max="11303" width="16.140625" style="29" bestFit="1" customWidth="1"/>
    <col min="11304" max="11520" width="8.85546875" style="29"/>
    <col min="11521" max="11521" width="25.42578125" style="29" customWidth="1"/>
    <col min="11522" max="11522" width="25.28515625" style="29" customWidth="1"/>
    <col min="11523" max="11523" width="30.28515625" style="29" customWidth="1"/>
    <col min="11524" max="11524" width="28.85546875" style="29" customWidth="1"/>
    <col min="11525" max="11526" width="0" style="29" hidden="1" customWidth="1"/>
    <col min="11527" max="11527" width="24.42578125" style="29" bestFit="1" customWidth="1"/>
    <col min="11528" max="11528" width="27.140625" style="29" customWidth="1"/>
    <col min="11529" max="11530" width="0" style="29" hidden="1" customWidth="1"/>
    <col min="11531" max="11531" width="22.7109375" style="29" customWidth="1"/>
    <col min="11532" max="11532" width="17.7109375" style="29" customWidth="1"/>
    <col min="11533" max="11536" width="0" style="29" hidden="1" customWidth="1"/>
    <col min="11537" max="11537" width="22.7109375" style="29" bestFit="1" customWidth="1"/>
    <col min="11538" max="11538" width="27.42578125" style="29" customWidth="1"/>
    <col min="11539" max="11542" width="9.140625" style="29" customWidth="1"/>
    <col min="11543" max="11543" width="22.7109375" style="29" bestFit="1" customWidth="1"/>
    <col min="11544" max="11555" width="0" style="29" hidden="1" customWidth="1"/>
    <col min="11556" max="11556" width="23.7109375" style="29" customWidth="1"/>
    <col min="11557" max="11557" width="15.42578125" style="29" bestFit="1" customWidth="1"/>
    <col min="11558" max="11558" width="14.42578125" style="29" bestFit="1" customWidth="1"/>
    <col min="11559" max="11559" width="16.140625" style="29" bestFit="1" customWidth="1"/>
    <col min="11560" max="11776" width="8.85546875" style="29"/>
    <col min="11777" max="11777" width="25.42578125" style="29" customWidth="1"/>
    <col min="11778" max="11778" width="25.28515625" style="29" customWidth="1"/>
    <col min="11779" max="11779" width="30.28515625" style="29" customWidth="1"/>
    <col min="11780" max="11780" width="28.85546875" style="29" customWidth="1"/>
    <col min="11781" max="11782" width="0" style="29" hidden="1" customWidth="1"/>
    <col min="11783" max="11783" width="24.42578125" style="29" bestFit="1" customWidth="1"/>
    <col min="11784" max="11784" width="27.140625" style="29" customWidth="1"/>
    <col min="11785" max="11786" width="0" style="29" hidden="1" customWidth="1"/>
    <col min="11787" max="11787" width="22.7109375" style="29" customWidth="1"/>
    <col min="11788" max="11788" width="17.7109375" style="29" customWidth="1"/>
    <col min="11789" max="11792" width="0" style="29" hidden="1" customWidth="1"/>
    <col min="11793" max="11793" width="22.7109375" style="29" bestFit="1" customWidth="1"/>
    <col min="11794" max="11794" width="27.42578125" style="29" customWidth="1"/>
    <col min="11795" max="11798" width="9.140625" style="29" customWidth="1"/>
    <col min="11799" max="11799" width="22.7109375" style="29" bestFit="1" customWidth="1"/>
    <col min="11800" max="11811" width="0" style="29" hidden="1" customWidth="1"/>
    <col min="11812" max="11812" width="23.7109375" style="29" customWidth="1"/>
    <col min="11813" max="11813" width="15.42578125" style="29" bestFit="1" customWidth="1"/>
    <col min="11814" max="11814" width="14.42578125" style="29" bestFit="1" customWidth="1"/>
    <col min="11815" max="11815" width="16.140625" style="29" bestFit="1" customWidth="1"/>
    <col min="11816" max="12032" width="8.85546875" style="29"/>
    <col min="12033" max="12033" width="25.42578125" style="29" customWidth="1"/>
    <col min="12034" max="12034" width="25.28515625" style="29" customWidth="1"/>
    <col min="12035" max="12035" width="30.28515625" style="29" customWidth="1"/>
    <col min="12036" max="12036" width="28.85546875" style="29" customWidth="1"/>
    <col min="12037" max="12038" width="0" style="29" hidden="1" customWidth="1"/>
    <col min="12039" max="12039" width="24.42578125" style="29" bestFit="1" customWidth="1"/>
    <col min="12040" max="12040" width="27.140625" style="29" customWidth="1"/>
    <col min="12041" max="12042" width="0" style="29" hidden="1" customWidth="1"/>
    <col min="12043" max="12043" width="22.7109375" style="29" customWidth="1"/>
    <col min="12044" max="12044" width="17.7109375" style="29" customWidth="1"/>
    <col min="12045" max="12048" width="0" style="29" hidden="1" customWidth="1"/>
    <col min="12049" max="12049" width="22.7109375" style="29" bestFit="1" customWidth="1"/>
    <col min="12050" max="12050" width="27.42578125" style="29" customWidth="1"/>
    <col min="12051" max="12054" width="9.140625" style="29" customWidth="1"/>
    <col min="12055" max="12055" width="22.7109375" style="29" bestFit="1" customWidth="1"/>
    <col min="12056" max="12067" width="0" style="29" hidden="1" customWidth="1"/>
    <col min="12068" max="12068" width="23.7109375" style="29" customWidth="1"/>
    <col min="12069" max="12069" width="15.42578125" style="29" bestFit="1" customWidth="1"/>
    <col min="12070" max="12070" width="14.42578125" style="29" bestFit="1" customWidth="1"/>
    <col min="12071" max="12071" width="16.140625" style="29" bestFit="1" customWidth="1"/>
    <col min="12072" max="12288" width="8.85546875" style="29"/>
    <col min="12289" max="12289" width="25.42578125" style="29" customWidth="1"/>
    <col min="12290" max="12290" width="25.28515625" style="29" customWidth="1"/>
    <col min="12291" max="12291" width="30.28515625" style="29" customWidth="1"/>
    <col min="12292" max="12292" width="28.85546875" style="29" customWidth="1"/>
    <col min="12293" max="12294" width="0" style="29" hidden="1" customWidth="1"/>
    <col min="12295" max="12295" width="24.42578125" style="29" bestFit="1" customWidth="1"/>
    <col min="12296" max="12296" width="27.140625" style="29" customWidth="1"/>
    <col min="12297" max="12298" width="0" style="29" hidden="1" customWidth="1"/>
    <col min="12299" max="12299" width="22.7109375" style="29" customWidth="1"/>
    <col min="12300" max="12300" width="17.7109375" style="29" customWidth="1"/>
    <col min="12301" max="12304" width="0" style="29" hidden="1" customWidth="1"/>
    <col min="12305" max="12305" width="22.7109375" style="29" bestFit="1" customWidth="1"/>
    <col min="12306" max="12306" width="27.42578125" style="29" customWidth="1"/>
    <col min="12307" max="12310" width="9.140625" style="29" customWidth="1"/>
    <col min="12311" max="12311" width="22.7109375" style="29" bestFit="1" customWidth="1"/>
    <col min="12312" max="12323" width="0" style="29" hidden="1" customWidth="1"/>
    <col min="12324" max="12324" width="23.7109375" style="29" customWidth="1"/>
    <col min="12325" max="12325" width="15.42578125" style="29" bestFit="1" customWidth="1"/>
    <col min="12326" max="12326" width="14.42578125" style="29" bestFit="1" customWidth="1"/>
    <col min="12327" max="12327" width="16.140625" style="29" bestFit="1" customWidth="1"/>
    <col min="12328" max="12544" width="8.85546875" style="29"/>
    <col min="12545" max="12545" width="25.42578125" style="29" customWidth="1"/>
    <col min="12546" max="12546" width="25.28515625" style="29" customWidth="1"/>
    <col min="12547" max="12547" width="30.28515625" style="29" customWidth="1"/>
    <col min="12548" max="12548" width="28.85546875" style="29" customWidth="1"/>
    <col min="12549" max="12550" width="0" style="29" hidden="1" customWidth="1"/>
    <col min="12551" max="12551" width="24.42578125" style="29" bestFit="1" customWidth="1"/>
    <col min="12552" max="12552" width="27.140625" style="29" customWidth="1"/>
    <col min="12553" max="12554" width="0" style="29" hidden="1" customWidth="1"/>
    <col min="12555" max="12555" width="22.7109375" style="29" customWidth="1"/>
    <col min="12556" max="12556" width="17.7109375" style="29" customWidth="1"/>
    <col min="12557" max="12560" width="0" style="29" hidden="1" customWidth="1"/>
    <col min="12561" max="12561" width="22.7109375" style="29" bestFit="1" customWidth="1"/>
    <col min="12562" max="12562" width="27.42578125" style="29" customWidth="1"/>
    <col min="12563" max="12566" width="9.140625" style="29" customWidth="1"/>
    <col min="12567" max="12567" width="22.7109375" style="29" bestFit="1" customWidth="1"/>
    <col min="12568" max="12579" width="0" style="29" hidden="1" customWidth="1"/>
    <col min="12580" max="12580" width="23.7109375" style="29" customWidth="1"/>
    <col min="12581" max="12581" width="15.42578125" style="29" bestFit="1" customWidth="1"/>
    <col min="12582" max="12582" width="14.42578125" style="29" bestFit="1" customWidth="1"/>
    <col min="12583" max="12583" width="16.140625" style="29" bestFit="1" customWidth="1"/>
    <col min="12584" max="12800" width="8.85546875" style="29"/>
    <col min="12801" max="12801" width="25.42578125" style="29" customWidth="1"/>
    <col min="12802" max="12802" width="25.28515625" style="29" customWidth="1"/>
    <col min="12803" max="12803" width="30.28515625" style="29" customWidth="1"/>
    <col min="12804" max="12804" width="28.85546875" style="29" customWidth="1"/>
    <col min="12805" max="12806" width="0" style="29" hidden="1" customWidth="1"/>
    <col min="12807" max="12807" width="24.42578125" style="29" bestFit="1" customWidth="1"/>
    <col min="12808" max="12808" width="27.140625" style="29" customWidth="1"/>
    <col min="12809" max="12810" width="0" style="29" hidden="1" customWidth="1"/>
    <col min="12811" max="12811" width="22.7109375" style="29" customWidth="1"/>
    <col min="12812" max="12812" width="17.7109375" style="29" customWidth="1"/>
    <col min="12813" max="12816" width="0" style="29" hidden="1" customWidth="1"/>
    <col min="12817" max="12817" width="22.7109375" style="29" bestFit="1" customWidth="1"/>
    <col min="12818" max="12818" width="27.42578125" style="29" customWidth="1"/>
    <col min="12819" max="12822" width="9.140625" style="29" customWidth="1"/>
    <col min="12823" max="12823" width="22.7109375" style="29" bestFit="1" customWidth="1"/>
    <col min="12824" max="12835" width="0" style="29" hidden="1" customWidth="1"/>
    <col min="12836" max="12836" width="23.7109375" style="29" customWidth="1"/>
    <col min="12837" max="12837" width="15.42578125" style="29" bestFit="1" customWidth="1"/>
    <col min="12838" max="12838" width="14.42578125" style="29" bestFit="1" customWidth="1"/>
    <col min="12839" max="12839" width="16.140625" style="29" bestFit="1" customWidth="1"/>
    <col min="12840" max="13056" width="8.85546875" style="29"/>
    <col min="13057" max="13057" width="25.42578125" style="29" customWidth="1"/>
    <col min="13058" max="13058" width="25.28515625" style="29" customWidth="1"/>
    <col min="13059" max="13059" width="30.28515625" style="29" customWidth="1"/>
    <col min="13060" max="13060" width="28.85546875" style="29" customWidth="1"/>
    <col min="13061" max="13062" width="0" style="29" hidden="1" customWidth="1"/>
    <col min="13063" max="13063" width="24.42578125" style="29" bestFit="1" customWidth="1"/>
    <col min="13064" max="13064" width="27.140625" style="29" customWidth="1"/>
    <col min="13065" max="13066" width="0" style="29" hidden="1" customWidth="1"/>
    <col min="13067" max="13067" width="22.7109375" style="29" customWidth="1"/>
    <col min="13068" max="13068" width="17.7109375" style="29" customWidth="1"/>
    <col min="13069" max="13072" width="0" style="29" hidden="1" customWidth="1"/>
    <col min="13073" max="13073" width="22.7109375" style="29" bestFit="1" customWidth="1"/>
    <col min="13074" max="13074" width="27.42578125" style="29" customWidth="1"/>
    <col min="13075" max="13078" width="9.140625" style="29" customWidth="1"/>
    <col min="13079" max="13079" width="22.7109375" style="29" bestFit="1" customWidth="1"/>
    <col min="13080" max="13091" width="0" style="29" hidden="1" customWidth="1"/>
    <col min="13092" max="13092" width="23.7109375" style="29" customWidth="1"/>
    <col min="13093" max="13093" width="15.42578125" style="29" bestFit="1" customWidth="1"/>
    <col min="13094" max="13094" width="14.42578125" style="29" bestFit="1" customWidth="1"/>
    <col min="13095" max="13095" width="16.140625" style="29" bestFit="1" customWidth="1"/>
    <col min="13096" max="13312" width="8.85546875" style="29"/>
    <col min="13313" max="13313" width="25.42578125" style="29" customWidth="1"/>
    <col min="13314" max="13314" width="25.28515625" style="29" customWidth="1"/>
    <col min="13315" max="13315" width="30.28515625" style="29" customWidth="1"/>
    <col min="13316" max="13316" width="28.85546875" style="29" customWidth="1"/>
    <col min="13317" max="13318" width="0" style="29" hidden="1" customWidth="1"/>
    <col min="13319" max="13319" width="24.42578125" style="29" bestFit="1" customWidth="1"/>
    <col min="13320" max="13320" width="27.140625" style="29" customWidth="1"/>
    <col min="13321" max="13322" width="0" style="29" hidden="1" customWidth="1"/>
    <col min="13323" max="13323" width="22.7109375" style="29" customWidth="1"/>
    <col min="13324" max="13324" width="17.7109375" style="29" customWidth="1"/>
    <col min="13325" max="13328" width="0" style="29" hidden="1" customWidth="1"/>
    <col min="13329" max="13329" width="22.7109375" style="29" bestFit="1" customWidth="1"/>
    <col min="13330" max="13330" width="27.42578125" style="29" customWidth="1"/>
    <col min="13331" max="13334" width="9.140625" style="29" customWidth="1"/>
    <col min="13335" max="13335" width="22.7109375" style="29" bestFit="1" customWidth="1"/>
    <col min="13336" max="13347" width="0" style="29" hidden="1" customWidth="1"/>
    <col min="13348" max="13348" width="23.7109375" style="29" customWidth="1"/>
    <col min="13349" max="13349" width="15.42578125" style="29" bestFit="1" customWidth="1"/>
    <col min="13350" max="13350" width="14.42578125" style="29" bestFit="1" customWidth="1"/>
    <col min="13351" max="13351" width="16.140625" style="29" bestFit="1" customWidth="1"/>
    <col min="13352" max="13568" width="8.85546875" style="29"/>
    <col min="13569" max="13569" width="25.42578125" style="29" customWidth="1"/>
    <col min="13570" max="13570" width="25.28515625" style="29" customWidth="1"/>
    <col min="13571" max="13571" width="30.28515625" style="29" customWidth="1"/>
    <col min="13572" max="13572" width="28.85546875" style="29" customWidth="1"/>
    <col min="13573" max="13574" width="0" style="29" hidden="1" customWidth="1"/>
    <col min="13575" max="13575" width="24.42578125" style="29" bestFit="1" customWidth="1"/>
    <col min="13576" max="13576" width="27.140625" style="29" customWidth="1"/>
    <col min="13577" max="13578" width="0" style="29" hidden="1" customWidth="1"/>
    <col min="13579" max="13579" width="22.7109375" style="29" customWidth="1"/>
    <col min="13580" max="13580" width="17.7109375" style="29" customWidth="1"/>
    <col min="13581" max="13584" width="0" style="29" hidden="1" customWidth="1"/>
    <col min="13585" max="13585" width="22.7109375" style="29" bestFit="1" customWidth="1"/>
    <col min="13586" max="13586" width="27.42578125" style="29" customWidth="1"/>
    <col min="13587" max="13590" width="9.140625" style="29" customWidth="1"/>
    <col min="13591" max="13591" width="22.7109375" style="29" bestFit="1" customWidth="1"/>
    <col min="13592" max="13603" width="0" style="29" hidden="1" customWidth="1"/>
    <col min="13604" max="13604" width="23.7109375" style="29" customWidth="1"/>
    <col min="13605" max="13605" width="15.42578125" style="29" bestFit="1" customWidth="1"/>
    <col min="13606" max="13606" width="14.42578125" style="29" bestFit="1" customWidth="1"/>
    <col min="13607" max="13607" width="16.140625" style="29" bestFit="1" customWidth="1"/>
    <col min="13608" max="13824" width="8.85546875" style="29"/>
    <col min="13825" max="13825" width="25.42578125" style="29" customWidth="1"/>
    <col min="13826" max="13826" width="25.28515625" style="29" customWidth="1"/>
    <col min="13827" max="13827" width="30.28515625" style="29" customWidth="1"/>
    <col min="13828" max="13828" width="28.85546875" style="29" customWidth="1"/>
    <col min="13829" max="13830" width="0" style="29" hidden="1" customWidth="1"/>
    <col min="13831" max="13831" width="24.42578125" style="29" bestFit="1" customWidth="1"/>
    <col min="13832" max="13832" width="27.140625" style="29" customWidth="1"/>
    <col min="13833" max="13834" width="0" style="29" hidden="1" customWidth="1"/>
    <col min="13835" max="13835" width="22.7109375" style="29" customWidth="1"/>
    <col min="13836" max="13836" width="17.7109375" style="29" customWidth="1"/>
    <col min="13837" max="13840" width="0" style="29" hidden="1" customWidth="1"/>
    <col min="13841" max="13841" width="22.7109375" style="29" bestFit="1" customWidth="1"/>
    <col min="13842" max="13842" width="27.42578125" style="29" customWidth="1"/>
    <col min="13843" max="13846" width="9.140625" style="29" customWidth="1"/>
    <col min="13847" max="13847" width="22.7109375" style="29" bestFit="1" customWidth="1"/>
    <col min="13848" max="13859" width="0" style="29" hidden="1" customWidth="1"/>
    <col min="13860" max="13860" width="23.7109375" style="29" customWidth="1"/>
    <col min="13861" max="13861" width="15.42578125" style="29" bestFit="1" customWidth="1"/>
    <col min="13862" max="13862" width="14.42578125" style="29" bestFit="1" customWidth="1"/>
    <col min="13863" max="13863" width="16.140625" style="29" bestFit="1" customWidth="1"/>
    <col min="13864" max="14080" width="8.85546875" style="29"/>
    <col min="14081" max="14081" width="25.42578125" style="29" customWidth="1"/>
    <col min="14082" max="14082" width="25.28515625" style="29" customWidth="1"/>
    <col min="14083" max="14083" width="30.28515625" style="29" customWidth="1"/>
    <col min="14084" max="14084" width="28.85546875" style="29" customWidth="1"/>
    <col min="14085" max="14086" width="0" style="29" hidden="1" customWidth="1"/>
    <col min="14087" max="14087" width="24.42578125" style="29" bestFit="1" customWidth="1"/>
    <col min="14088" max="14088" width="27.140625" style="29" customWidth="1"/>
    <col min="14089" max="14090" width="0" style="29" hidden="1" customWidth="1"/>
    <col min="14091" max="14091" width="22.7109375" style="29" customWidth="1"/>
    <col min="14092" max="14092" width="17.7109375" style="29" customWidth="1"/>
    <col min="14093" max="14096" width="0" style="29" hidden="1" customWidth="1"/>
    <col min="14097" max="14097" width="22.7109375" style="29" bestFit="1" customWidth="1"/>
    <col min="14098" max="14098" width="27.42578125" style="29" customWidth="1"/>
    <col min="14099" max="14102" width="9.140625" style="29" customWidth="1"/>
    <col min="14103" max="14103" width="22.7109375" style="29" bestFit="1" customWidth="1"/>
    <col min="14104" max="14115" width="0" style="29" hidden="1" customWidth="1"/>
    <col min="14116" max="14116" width="23.7109375" style="29" customWidth="1"/>
    <col min="14117" max="14117" width="15.42578125" style="29" bestFit="1" customWidth="1"/>
    <col min="14118" max="14118" width="14.42578125" style="29" bestFit="1" customWidth="1"/>
    <col min="14119" max="14119" width="16.140625" style="29" bestFit="1" customWidth="1"/>
    <col min="14120" max="14336" width="8.85546875" style="29"/>
    <col min="14337" max="14337" width="25.42578125" style="29" customWidth="1"/>
    <col min="14338" max="14338" width="25.28515625" style="29" customWidth="1"/>
    <col min="14339" max="14339" width="30.28515625" style="29" customWidth="1"/>
    <col min="14340" max="14340" width="28.85546875" style="29" customWidth="1"/>
    <col min="14341" max="14342" width="0" style="29" hidden="1" customWidth="1"/>
    <col min="14343" max="14343" width="24.42578125" style="29" bestFit="1" customWidth="1"/>
    <col min="14344" max="14344" width="27.140625" style="29" customWidth="1"/>
    <col min="14345" max="14346" width="0" style="29" hidden="1" customWidth="1"/>
    <col min="14347" max="14347" width="22.7109375" style="29" customWidth="1"/>
    <col min="14348" max="14348" width="17.7109375" style="29" customWidth="1"/>
    <col min="14349" max="14352" width="0" style="29" hidden="1" customWidth="1"/>
    <col min="14353" max="14353" width="22.7109375" style="29" bestFit="1" customWidth="1"/>
    <col min="14354" max="14354" width="27.42578125" style="29" customWidth="1"/>
    <col min="14355" max="14358" width="9.140625" style="29" customWidth="1"/>
    <col min="14359" max="14359" width="22.7109375" style="29" bestFit="1" customWidth="1"/>
    <col min="14360" max="14371" width="0" style="29" hidden="1" customWidth="1"/>
    <col min="14372" max="14372" width="23.7109375" style="29" customWidth="1"/>
    <col min="14373" max="14373" width="15.42578125" style="29" bestFit="1" customWidth="1"/>
    <col min="14374" max="14374" width="14.42578125" style="29" bestFit="1" customWidth="1"/>
    <col min="14375" max="14375" width="16.140625" style="29" bestFit="1" customWidth="1"/>
    <col min="14376" max="14592" width="8.85546875" style="29"/>
    <col min="14593" max="14593" width="25.42578125" style="29" customWidth="1"/>
    <col min="14594" max="14594" width="25.28515625" style="29" customWidth="1"/>
    <col min="14595" max="14595" width="30.28515625" style="29" customWidth="1"/>
    <col min="14596" max="14596" width="28.85546875" style="29" customWidth="1"/>
    <col min="14597" max="14598" width="0" style="29" hidden="1" customWidth="1"/>
    <col min="14599" max="14599" width="24.42578125" style="29" bestFit="1" customWidth="1"/>
    <col min="14600" max="14600" width="27.140625" style="29" customWidth="1"/>
    <col min="14601" max="14602" width="0" style="29" hidden="1" customWidth="1"/>
    <col min="14603" max="14603" width="22.7109375" style="29" customWidth="1"/>
    <col min="14604" max="14604" width="17.7109375" style="29" customWidth="1"/>
    <col min="14605" max="14608" width="0" style="29" hidden="1" customWidth="1"/>
    <col min="14609" max="14609" width="22.7109375" style="29" bestFit="1" customWidth="1"/>
    <col min="14610" max="14610" width="27.42578125" style="29" customWidth="1"/>
    <col min="14611" max="14614" width="9.140625" style="29" customWidth="1"/>
    <col min="14615" max="14615" width="22.7109375" style="29" bestFit="1" customWidth="1"/>
    <col min="14616" max="14627" width="0" style="29" hidden="1" customWidth="1"/>
    <col min="14628" max="14628" width="23.7109375" style="29" customWidth="1"/>
    <col min="14629" max="14629" width="15.42578125" style="29" bestFit="1" customWidth="1"/>
    <col min="14630" max="14630" width="14.42578125" style="29" bestFit="1" customWidth="1"/>
    <col min="14631" max="14631" width="16.140625" style="29" bestFit="1" customWidth="1"/>
    <col min="14632" max="14848" width="8.85546875" style="29"/>
    <col min="14849" max="14849" width="25.42578125" style="29" customWidth="1"/>
    <col min="14850" max="14850" width="25.28515625" style="29" customWidth="1"/>
    <col min="14851" max="14851" width="30.28515625" style="29" customWidth="1"/>
    <col min="14852" max="14852" width="28.85546875" style="29" customWidth="1"/>
    <col min="14853" max="14854" width="0" style="29" hidden="1" customWidth="1"/>
    <col min="14855" max="14855" width="24.42578125" style="29" bestFit="1" customWidth="1"/>
    <col min="14856" max="14856" width="27.140625" style="29" customWidth="1"/>
    <col min="14857" max="14858" width="0" style="29" hidden="1" customWidth="1"/>
    <col min="14859" max="14859" width="22.7109375" style="29" customWidth="1"/>
    <col min="14860" max="14860" width="17.7109375" style="29" customWidth="1"/>
    <col min="14861" max="14864" width="0" style="29" hidden="1" customWidth="1"/>
    <col min="14865" max="14865" width="22.7109375" style="29" bestFit="1" customWidth="1"/>
    <col min="14866" max="14866" width="27.42578125" style="29" customWidth="1"/>
    <col min="14867" max="14870" width="9.140625" style="29" customWidth="1"/>
    <col min="14871" max="14871" width="22.7109375" style="29" bestFit="1" customWidth="1"/>
    <col min="14872" max="14883" width="0" style="29" hidden="1" customWidth="1"/>
    <col min="14884" max="14884" width="23.7109375" style="29" customWidth="1"/>
    <col min="14885" max="14885" width="15.42578125" style="29" bestFit="1" customWidth="1"/>
    <col min="14886" max="14886" width="14.42578125" style="29" bestFit="1" customWidth="1"/>
    <col min="14887" max="14887" width="16.140625" style="29" bestFit="1" customWidth="1"/>
    <col min="14888" max="15104" width="8.85546875" style="29"/>
    <col min="15105" max="15105" width="25.42578125" style="29" customWidth="1"/>
    <col min="15106" max="15106" width="25.28515625" style="29" customWidth="1"/>
    <col min="15107" max="15107" width="30.28515625" style="29" customWidth="1"/>
    <col min="15108" max="15108" width="28.85546875" style="29" customWidth="1"/>
    <col min="15109" max="15110" width="0" style="29" hidden="1" customWidth="1"/>
    <col min="15111" max="15111" width="24.42578125" style="29" bestFit="1" customWidth="1"/>
    <col min="15112" max="15112" width="27.140625" style="29" customWidth="1"/>
    <col min="15113" max="15114" width="0" style="29" hidden="1" customWidth="1"/>
    <col min="15115" max="15115" width="22.7109375" style="29" customWidth="1"/>
    <col min="15116" max="15116" width="17.7109375" style="29" customWidth="1"/>
    <col min="15117" max="15120" width="0" style="29" hidden="1" customWidth="1"/>
    <col min="15121" max="15121" width="22.7109375" style="29" bestFit="1" customWidth="1"/>
    <col min="15122" max="15122" width="27.42578125" style="29" customWidth="1"/>
    <col min="15123" max="15126" width="9.140625" style="29" customWidth="1"/>
    <col min="15127" max="15127" width="22.7109375" style="29" bestFit="1" customWidth="1"/>
    <col min="15128" max="15139" width="0" style="29" hidden="1" customWidth="1"/>
    <col min="15140" max="15140" width="23.7109375" style="29" customWidth="1"/>
    <col min="15141" max="15141" width="15.42578125" style="29" bestFit="1" customWidth="1"/>
    <col min="15142" max="15142" width="14.42578125" style="29" bestFit="1" customWidth="1"/>
    <col min="15143" max="15143" width="16.140625" style="29" bestFit="1" customWidth="1"/>
    <col min="15144" max="15360" width="8.85546875" style="29"/>
    <col min="15361" max="15361" width="25.42578125" style="29" customWidth="1"/>
    <col min="15362" max="15362" width="25.28515625" style="29" customWidth="1"/>
    <col min="15363" max="15363" width="30.28515625" style="29" customWidth="1"/>
    <col min="15364" max="15364" width="28.85546875" style="29" customWidth="1"/>
    <col min="15365" max="15366" width="0" style="29" hidden="1" customWidth="1"/>
    <col min="15367" max="15367" width="24.42578125" style="29" bestFit="1" customWidth="1"/>
    <col min="15368" max="15368" width="27.140625" style="29" customWidth="1"/>
    <col min="15369" max="15370" width="0" style="29" hidden="1" customWidth="1"/>
    <col min="15371" max="15371" width="22.7109375" style="29" customWidth="1"/>
    <col min="15372" max="15372" width="17.7109375" style="29" customWidth="1"/>
    <col min="15373" max="15376" width="0" style="29" hidden="1" customWidth="1"/>
    <col min="15377" max="15377" width="22.7109375" style="29" bestFit="1" customWidth="1"/>
    <col min="15378" max="15378" width="27.42578125" style="29" customWidth="1"/>
    <col min="15379" max="15382" width="9.140625" style="29" customWidth="1"/>
    <col min="15383" max="15383" width="22.7109375" style="29" bestFit="1" customWidth="1"/>
    <col min="15384" max="15395" width="0" style="29" hidden="1" customWidth="1"/>
    <col min="15396" max="15396" width="23.7109375" style="29" customWidth="1"/>
    <col min="15397" max="15397" width="15.42578125" style="29" bestFit="1" customWidth="1"/>
    <col min="15398" max="15398" width="14.42578125" style="29" bestFit="1" customWidth="1"/>
    <col min="15399" max="15399" width="16.140625" style="29" bestFit="1" customWidth="1"/>
    <col min="15400" max="15616" width="8.85546875" style="29"/>
    <col min="15617" max="15617" width="25.42578125" style="29" customWidth="1"/>
    <col min="15618" max="15618" width="25.28515625" style="29" customWidth="1"/>
    <col min="15619" max="15619" width="30.28515625" style="29" customWidth="1"/>
    <col min="15620" max="15620" width="28.85546875" style="29" customWidth="1"/>
    <col min="15621" max="15622" width="0" style="29" hidden="1" customWidth="1"/>
    <col min="15623" max="15623" width="24.42578125" style="29" bestFit="1" customWidth="1"/>
    <col min="15624" max="15624" width="27.140625" style="29" customWidth="1"/>
    <col min="15625" max="15626" width="0" style="29" hidden="1" customWidth="1"/>
    <col min="15627" max="15627" width="22.7109375" style="29" customWidth="1"/>
    <col min="15628" max="15628" width="17.7109375" style="29" customWidth="1"/>
    <col min="15629" max="15632" width="0" style="29" hidden="1" customWidth="1"/>
    <col min="15633" max="15633" width="22.7109375" style="29" bestFit="1" customWidth="1"/>
    <col min="15634" max="15634" width="27.42578125" style="29" customWidth="1"/>
    <col min="15635" max="15638" width="9.140625" style="29" customWidth="1"/>
    <col min="15639" max="15639" width="22.7109375" style="29" bestFit="1" customWidth="1"/>
    <col min="15640" max="15651" width="0" style="29" hidden="1" customWidth="1"/>
    <col min="15652" max="15652" width="23.7109375" style="29" customWidth="1"/>
    <col min="15653" max="15653" width="15.42578125" style="29" bestFit="1" customWidth="1"/>
    <col min="15654" max="15654" width="14.42578125" style="29" bestFit="1" customWidth="1"/>
    <col min="15655" max="15655" width="16.140625" style="29" bestFit="1" customWidth="1"/>
    <col min="15656" max="15872" width="8.85546875" style="29"/>
    <col min="15873" max="15873" width="25.42578125" style="29" customWidth="1"/>
    <col min="15874" max="15874" width="25.28515625" style="29" customWidth="1"/>
    <col min="15875" max="15875" width="30.28515625" style="29" customWidth="1"/>
    <col min="15876" max="15876" width="28.85546875" style="29" customWidth="1"/>
    <col min="15877" max="15878" width="0" style="29" hidden="1" customWidth="1"/>
    <col min="15879" max="15879" width="24.42578125" style="29" bestFit="1" customWidth="1"/>
    <col min="15880" max="15880" width="27.140625" style="29" customWidth="1"/>
    <col min="15881" max="15882" width="0" style="29" hidden="1" customWidth="1"/>
    <col min="15883" max="15883" width="22.7109375" style="29" customWidth="1"/>
    <col min="15884" max="15884" width="17.7109375" style="29" customWidth="1"/>
    <col min="15885" max="15888" width="0" style="29" hidden="1" customWidth="1"/>
    <col min="15889" max="15889" width="22.7109375" style="29" bestFit="1" customWidth="1"/>
    <col min="15890" max="15890" width="27.42578125" style="29" customWidth="1"/>
    <col min="15891" max="15894" width="9.140625" style="29" customWidth="1"/>
    <col min="15895" max="15895" width="22.7109375" style="29" bestFit="1" customWidth="1"/>
    <col min="15896" max="15907" width="0" style="29" hidden="1" customWidth="1"/>
    <col min="15908" max="15908" width="23.7109375" style="29" customWidth="1"/>
    <col min="15909" max="15909" width="15.42578125" style="29" bestFit="1" customWidth="1"/>
    <col min="15910" max="15910" width="14.42578125" style="29" bestFit="1" customWidth="1"/>
    <col min="15911" max="15911" width="16.140625" style="29" bestFit="1" customWidth="1"/>
    <col min="15912" max="16128" width="8.85546875" style="29"/>
    <col min="16129" max="16129" width="25.42578125" style="29" customWidth="1"/>
    <col min="16130" max="16130" width="25.28515625" style="29" customWidth="1"/>
    <col min="16131" max="16131" width="30.28515625" style="29" customWidth="1"/>
    <col min="16132" max="16132" width="28.85546875" style="29" customWidth="1"/>
    <col min="16133" max="16134" width="0" style="29" hidden="1" customWidth="1"/>
    <col min="16135" max="16135" width="24.42578125" style="29" bestFit="1" customWidth="1"/>
    <col min="16136" max="16136" width="27.140625" style="29" customWidth="1"/>
    <col min="16137" max="16138" width="0" style="29" hidden="1" customWidth="1"/>
    <col min="16139" max="16139" width="22.7109375" style="29" customWidth="1"/>
    <col min="16140" max="16140" width="17.7109375" style="29" customWidth="1"/>
    <col min="16141" max="16144" width="0" style="29" hidden="1" customWidth="1"/>
    <col min="16145" max="16145" width="22.7109375" style="29" bestFit="1" customWidth="1"/>
    <col min="16146" max="16146" width="27.42578125" style="29" customWidth="1"/>
    <col min="16147" max="16150" width="9.140625" style="29" customWidth="1"/>
    <col min="16151" max="16151" width="22.7109375" style="29" bestFit="1" customWidth="1"/>
    <col min="16152" max="16163" width="0" style="29" hidden="1" customWidth="1"/>
    <col min="16164" max="16164" width="23.7109375" style="29" customWidth="1"/>
    <col min="16165" max="16165" width="15.42578125" style="29" bestFit="1" customWidth="1"/>
    <col min="16166" max="16166" width="14.42578125" style="29" bestFit="1" customWidth="1"/>
    <col min="16167" max="16167" width="16.140625" style="29" bestFit="1" customWidth="1"/>
    <col min="16168" max="16384" width="8.85546875" style="29"/>
  </cols>
  <sheetData>
    <row r="1" spans="1:38" s="1107" customFormat="1" ht="32.25" customHeight="1" x14ac:dyDescent="0.4">
      <c r="A1" s="1985" t="s">
        <v>773</v>
      </c>
      <c r="B1" s="1986"/>
      <c r="C1" s="1986"/>
      <c r="D1" s="1986"/>
      <c r="E1" s="1986"/>
      <c r="F1" s="1986"/>
      <c r="G1" s="1986"/>
      <c r="H1" s="1986"/>
      <c r="I1" s="1986"/>
      <c r="J1" s="1986"/>
      <c r="K1" s="1986"/>
      <c r="L1" s="1986"/>
      <c r="M1" s="1986"/>
      <c r="N1" s="1986"/>
      <c r="O1" s="1986"/>
      <c r="P1" s="1986"/>
      <c r="Q1" s="1986"/>
      <c r="R1" s="1986"/>
      <c r="S1" s="1986"/>
      <c r="T1" s="1986"/>
      <c r="U1" s="1986"/>
      <c r="V1" s="1986"/>
      <c r="W1" s="1986"/>
      <c r="X1" s="1986"/>
      <c r="Y1" s="1986"/>
      <c r="Z1" s="1986"/>
      <c r="AA1" s="1986"/>
      <c r="AB1" s="1986"/>
      <c r="AC1" s="1986"/>
      <c r="AD1" s="1986"/>
      <c r="AE1" s="1986"/>
      <c r="AF1" s="1986"/>
      <c r="AG1" s="1986"/>
      <c r="AH1" s="1986"/>
      <c r="AI1" s="1986"/>
      <c r="AJ1" s="1987"/>
    </row>
    <row r="2" spans="1:38" ht="26.25" customHeight="1" x14ac:dyDescent="0.2">
      <c r="A2" s="1130" t="s">
        <v>0</v>
      </c>
      <c r="B2" s="1131" t="s">
        <v>1</v>
      </c>
      <c r="C2" s="1132" t="s">
        <v>897</v>
      </c>
      <c r="D2" s="1989" t="s">
        <v>171</v>
      </c>
      <c r="E2" s="1989"/>
      <c r="F2" s="1989"/>
      <c r="G2" s="1131" t="s">
        <v>172</v>
      </c>
      <c r="H2" s="1988" t="s">
        <v>173</v>
      </c>
      <c r="I2" s="1988"/>
      <c r="J2" s="1988"/>
      <c r="K2" s="1131" t="s">
        <v>2</v>
      </c>
      <c r="L2" s="1988" t="s">
        <v>174</v>
      </c>
      <c r="M2" s="1988"/>
      <c r="N2" s="1988"/>
      <c r="O2" s="1988"/>
      <c r="P2" s="1988"/>
      <c r="Q2" s="1131" t="s">
        <v>2</v>
      </c>
      <c r="R2" s="1988" t="s">
        <v>175</v>
      </c>
      <c r="S2" s="1988"/>
      <c r="T2" s="1988"/>
      <c r="U2" s="1988"/>
      <c r="V2" s="1988"/>
      <c r="W2" s="1131" t="s">
        <v>2</v>
      </c>
      <c r="X2" s="1988" t="s">
        <v>3</v>
      </c>
      <c r="Y2" s="1988"/>
      <c r="Z2" s="1988"/>
      <c r="AA2" s="1988"/>
      <c r="AB2" s="1988"/>
      <c r="AC2" s="1131" t="s">
        <v>2</v>
      </c>
      <c r="AD2" s="1988" t="s">
        <v>4</v>
      </c>
      <c r="AE2" s="1988"/>
      <c r="AF2" s="1988"/>
      <c r="AG2" s="1988"/>
      <c r="AH2" s="1988"/>
      <c r="AI2" s="1131" t="s">
        <v>2</v>
      </c>
      <c r="AJ2" s="1083" t="s">
        <v>5</v>
      </c>
      <c r="AK2" s="29" t="s">
        <v>5</v>
      </c>
    </row>
    <row r="3" spans="1:38" ht="84.75" customHeight="1" x14ac:dyDescent="0.2">
      <c r="A3" s="1130" t="s">
        <v>0</v>
      </c>
      <c r="B3" s="1131" t="s">
        <v>1</v>
      </c>
      <c r="C3" s="1132"/>
      <c r="D3" s="1131" t="s">
        <v>176</v>
      </c>
      <c r="E3" s="1131"/>
      <c r="F3" s="1131" t="s">
        <v>177</v>
      </c>
      <c r="G3" s="1192" t="s">
        <v>801</v>
      </c>
      <c r="H3" s="1131" t="s">
        <v>178</v>
      </c>
      <c r="I3" s="1131"/>
      <c r="J3" s="1131"/>
      <c r="K3" s="1131"/>
      <c r="L3" s="1131" t="s">
        <v>179</v>
      </c>
      <c r="M3" s="1131" t="s">
        <v>18</v>
      </c>
      <c r="N3" s="1131" t="s">
        <v>7</v>
      </c>
      <c r="O3" s="1131" t="s">
        <v>8</v>
      </c>
      <c r="P3" s="1131" t="s">
        <v>12</v>
      </c>
      <c r="Q3" s="1131" t="s">
        <v>809</v>
      </c>
      <c r="R3" s="1131" t="s">
        <v>180</v>
      </c>
      <c r="S3" s="1131" t="s">
        <v>18</v>
      </c>
      <c r="T3" s="1131" t="s">
        <v>7</v>
      </c>
      <c r="U3" s="1131" t="s">
        <v>8</v>
      </c>
      <c r="V3" s="1131" t="s">
        <v>12</v>
      </c>
      <c r="W3" s="1131" t="s">
        <v>810</v>
      </c>
      <c r="X3" s="1131" t="s">
        <v>17</v>
      </c>
      <c r="Y3" s="1131" t="s">
        <v>18</v>
      </c>
      <c r="Z3" s="1131" t="s">
        <v>7</v>
      </c>
      <c r="AA3" s="1131" t="s">
        <v>8</v>
      </c>
      <c r="AB3" s="1131" t="s">
        <v>12</v>
      </c>
      <c r="AC3" s="1131"/>
      <c r="AD3" s="1131" t="s">
        <v>17</v>
      </c>
      <c r="AE3" s="1131" t="s">
        <v>18</v>
      </c>
      <c r="AF3" s="1131" t="s">
        <v>7</v>
      </c>
      <c r="AG3" s="1131" t="s">
        <v>8</v>
      </c>
      <c r="AH3" s="1131" t="s">
        <v>12</v>
      </c>
      <c r="AI3" s="1131"/>
      <c r="AJ3" s="1083" t="s">
        <v>19</v>
      </c>
      <c r="AK3" s="29" t="s">
        <v>19</v>
      </c>
    </row>
    <row r="4" spans="1:38" ht="31.5" x14ac:dyDescent="0.25">
      <c r="A4" s="1130"/>
      <c r="B4" s="1131" t="s">
        <v>20</v>
      </c>
      <c r="C4" s="1132"/>
      <c r="D4" s="768"/>
      <c r="E4" s="1131"/>
      <c r="F4" s="1131">
        <v>0</v>
      </c>
      <c r="G4" s="1131"/>
      <c r="H4" s="768"/>
      <c r="I4" s="1131"/>
      <c r="J4" s="1131"/>
      <c r="K4" s="1131"/>
      <c r="L4" s="768">
        <v>0</v>
      </c>
      <c r="M4" s="1131"/>
      <c r="N4" s="1131"/>
      <c r="O4" s="1131"/>
      <c r="P4" s="1131"/>
      <c r="Q4" s="1131"/>
      <c r="R4" s="768">
        <v>0</v>
      </c>
      <c r="S4" s="1131"/>
      <c r="T4" s="1131"/>
      <c r="U4" s="1131"/>
      <c r="V4" s="1131"/>
      <c r="W4" s="1131"/>
      <c r="X4" s="768"/>
      <c r="Y4" s="1131"/>
      <c r="Z4" s="1131"/>
      <c r="AA4" s="1131"/>
      <c r="AB4" s="1131"/>
      <c r="AC4" s="1131"/>
      <c r="AD4" s="768"/>
      <c r="AE4" s="1131"/>
      <c r="AF4" s="1131"/>
      <c r="AG4" s="1131"/>
      <c r="AH4" s="1131"/>
      <c r="AI4" s="1131"/>
      <c r="AJ4" s="1135"/>
    </row>
    <row r="5" spans="1:38" ht="15.75" x14ac:dyDescent="0.25">
      <c r="A5" s="1136">
        <v>2110101</v>
      </c>
      <c r="B5" s="768" t="s">
        <v>21</v>
      </c>
      <c r="C5" s="768">
        <v>203181180</v>
      </c>
      <c r="D5" s="768">
        <v>50000000</v>
      </c>
      <c r="E5" s="769"/>
      <c r="F5" s="1131">
        <v>0</v>
      </c>
      <c r="G5" s="769">
        <f>SUM(D5:F5)</f>
        <v>50000000</v>
      </c>
      <c r="H5" s="768">
        <v>0</v>
      </c>
      <c r="I5" s="769"/>
      <c r="J5" s="769"/>
      <c r="K5" s="1131">
        <f>SUM(H5)</f>
        <v>0</v>
      </c>
      <c r="L5" s="768">
        <v>41516000</v>
      </c>
      <c r="M5" s="769"/>
      <c r="N5" s="769"/>
      <c r="O5" s="769"/>
      <c r="P5" s="769"/>
      <c r="Q5" s="1131">
        <f>SUM(L5)</f>
        <v>41516000</v>
      </c>
      <c r="R5" s="768">
        <v>57436630</v>
      </c>
      <c r="S5" s="769"/>
      <c r="T5" s="769"/>
      <c r="U5" s="769"/>
      <c r="V5" s="769"/>
      <c r="W5" s="1131">
        <f>SUM(R5)</f>
        <v>57436630</v>
      </c>
      <c r="X5" s="768"/>
      <c r="Y5" s="769"/>
      <c r="Z5" s="769"/>
      <c r="AA5" s="769"/>
      <c r="AB5" s="769"/>
      <c r="AC5" s="769"/>
      <c r="AD5" s="768"/>
      <c r="AE5" s="769"/>
      <c r="AF5" s="769"/>
      <c r="AG5" s="769"/>
      <c r="AH5" s="769"/>
      <c r="AI5" s="769"/>
      <c r="AJ5" s="1135">
        <f>SUM(W5+Q5+G5)</f>
        <v>148952630</v>
      </c>
      <c r="AK5" s="29">
        <v>148952630</v>
      </c>
      <c r="AL5" s="29">
        <f>SUM(AJ5-AK5)</f>
        <v>0</v>
      </c>
    </row>
    <row r="6" spans="1:38" ht="15.75" x14ac:dyDescent="0.25">
      <c r="A6" s="1136">
        <v>2710102</v>
      </c>
      <c r="B6" s="768" t="s">
        <v>181</v>
      </c>
      <c r="C6" s="768">
        <v>200000</v>
      </c>
      <c r="D6" s="768">
        <v>200000</v>
      </c>
      <c r="E6" s="769"/>
      <c r="F6" s="1131">
        <v>0</v>
      </c>
      <c r="G6" s="769">
        <f t="shared" ref="G6:G16" si="0">SUM(D6:F6)</f>
        <v>200000</v>
      </c>
      <c r="H6" s="768"/>
      <c r="I6" s="769"/>
      <c r="J6" s="769"/>
      <c r="K6" s="1131">
        <f t="shared" ref="K6:K16" si="1">SUM(H6)</f>
        <v>0</v>
      </c>
      <c r="L6" s="768">
        <v>0</v>
      </c>
      <c r="M6" s="769"/>
      <c r="N6" s="769"/>
      <c r="O6" s="769"/>
      <c r="P6" s="769"/>
      <c r="Q6" s="1131">
        <f t="shared" ref="Q6:Q16" si="2">SUM(L6)</f>
        <v>0</v>
      </c>
      <c r="R6" s="768">
        <v>0</v>
      </c>
      <c r="S6" s="769"/>
      <c r="T6" s="769"/>
      <c r="U6" s="769"/>
      <c r="V6" s="769"/>
      <c r="W6" s="1131">
        <f t="shared" ref="W6:W16" si="3">SUM(R6)</f>
        <v>0</v>
      </c>
      <c r="X6" s="768"/>
      <c r="Y6" s="769"/>
      <c r="Z6" s="769"/>
      <c r="AA6" s="769"/>
      <c r="AB6" s="769"/>
      <c r="AC6" s="769"/>
      <c r="AD6" s="768"/>
      <c r="AE6" s="769"/>
      <c r="AF6" s="769"/>
      <c r="AG6" s="769"/>
      <c r="AH6" s="769"/>
      <c r="AI6" s="769"/>
      <c r="AJ6" s="1135">
        <f t="shared" ref="AJ6:AJ16" si="4">SUM(W6+Q6+G6)</f>
        <v>200000</v>
      </c>
      <c r="AK6" s="29">
        <v>200000</v>
      </c>
      <c r="AL6" s="29">
        <f t="shared" ref="AL6:AL69" si="5">SUM(AJ6-AK6)</f>
        <v>0</v>
      </c>
    </row>
    <row r="7" spans="1:38" ht="15.75" x14ac:dyDescent="0.25">
      <c r="A7" s="1136"/>
      <c r="B7" s="768" t="s">
        <v>182</v>
      </c>
      <c r="C7" s="768">
        <v>100000</v>
      </c>
      <c r="D7" s="768">
        <v>100000</v>
      </c>
      <c r="E7" s="769"/>
      <c r="F7" s="1131">
        <v>0</v>
      </c>
      <c r="G7" s="769">
        <f t="shared" si="0"/>
        <v>100000</v>
      </c>
      <c r="H7" s="768"/>
      <c r="I7" s="769"/>
      <c r="J7" s="769"/>
      <c r="K7" s="1131">
        <f t="shared" si="1"/>
        <v>0</v>
      </c>
      <c r="L7" s="768">
        <v>0</v>
      </c>
      <c r="M7" s="769"/>
      <c r="N7" s="769"/>
      <c r="O7" s="769"/>
      <c r="P7" s="769"/>
      <c r="Q7" s="1131">
        <f t="shared" si="2"/>
        <v>0</v>
      </c>
      <c r="R7" s="768">
        <v>0</v>
      </c>
      <c r="S7" s="769"/>
      <c r="T7" s="769"/>
      <c r="U7" s="769"/>
      <c r="V7" s="769"/>
      <c r="W7" s="1131">
        <f t="shared" si="3"/>
        <v>0</v>
      </c>
      <c r="X7" s="768"/>
      <c r="Y7" s="769"/>
      <c r="Z7" s="769"/>
      <c r="AA7" s="769"/>
      <c r="AB7" s="769"/>
      <c r="AC7" s="769"/>
      <c r="AD7" s="768"/>
      <c r="AE7" s="769"/>
      <c r="AF7" s="769"/>
      <c r="AG7" s="769"/>
      <c r="AH7" s="769"/>
      <c r="AI7" s="769"/>
      <c r="AJ7" s="1135">
        <f t="shared" si="4"/>
        <v>100000</v>
      </c>
      <c r="AK7" s="29">
        <v>100000</v>
      </c>
      <c r="AL7" s="29">
        <f t="shared" si="5"/>
        <v>0</v>
      </c>
    </row>
    <row r="8" spans="1:38" ht="15.75" x14ac:dyDescent="0.25">
      <c r="A8" s="1136"/>
      <c r="B8" s="769" t="s">
        <v>183</v>
      </c>
      <c r="C8" s="768"/>
      <c r="D8" s="768"/>
      <c r="E8" s="769"/>
      <c r="F8" s="1131">
        <v>0</v>
      </c>
      <c r="G8" s="769">
        <f t="shared" si="0"/>
        <v>0</v>
      </c>
      <c r="H8" s="768"/>
      <c r="I8" s="769"/>
      <c r="J8" s="769"/>
      <c r="K8" s="1131">
        <f t="shared" si="1"/>
        <v>0</v>
      </c>
      <c r="L8" s="768">
        <v>0</v>
      </c>
      <c r="M8" s="769"/>
      <c r="N8" s="769"/>
      <c r="O8" s="769"/>
      <c r="P8" s="769"/>
      <c r="Q8" s="1131">
        <f t="shared" si="2"/>
        <v>0</v>
      </c>
      <c r="R8" s="768">
        <v>0</v>
      </c>
      <c r="S8" s="769"/>
      <c r="T8" s="769"/>
      <c r="U8" s="769"/>
      <c r="V8" s="769"/>
      <c r="W8" s="1131">
        <f t="shared" si="3"/>
        <v>0</v>
      </c>
      <c r="X8" s="768"/>
      <c r="Y8" s="769"/>
      <c r="Z8" s="769"/>
      <c r="AA8" s="769"/>
      <c r="AB8" s="769"/>
      <c r="AC8" s="769"/>
      <c r="AD8" s="768"/>
      <c r="AE8" s="769"/>
      <c r="AF8" s="769"/>
      <c r="AG8" s="769"/>
      <c r="AH8" s="769"/>
      <c r="AI8" s="769"/>
      <c r="AJ8" s="1135">
        <f t="shared" si="4"/>
        <v>0</v>
      </c>
      <c r="AK8" s="29">
        <v>0</v>
      </c>
      <c r="AL8" s="29">
        <f t="shared" si="5"/>
        <v>0</v>
      </c>
    </row>
    <row r="9" spans="1:38" ht="15.75" x14ac:dyDescent="0.25">
      <c r="A9" s="1136"/>
      <c r="B9" s="769" t="s">
        <v>184</v>
      </c>
      <c r="C9" s="768"/>
      <c r="D9" s="768"/>
      <c r="E9" s="769"/>
      <c r="F9" s="1131">
        <v>0</v>
      </c>
      <c r="G9" s="769">
        <f t="shared" si="0"/>
        <v>0</v>
      </c>
      <c r="H9" s="768"/>
      <c r="I9" s="769"/>
      <c r="J9" s="769"/>
      <c r="K9" s="1131">
        <f t="shared" si="1"/>
        <v>0</v>
      </c>
      <c r="L9" s="768">
        <v>0</v>
      </c>
      <c r="M9" s="769"/>
      <c r="N9" s="769"/>
      <c r="O9" s="769"/>
      <c r="P9" s="769"/>
      <c r="Q9" s="1131">
        <f t="shared" si="2"/>
        <v>0</v>
      </c>
      <c r="R9" s="768">
        <v>0</v>
      </c>
      <c r="S9" s="769"/>
      <c r="T9" s="769"/>
      <c r="U9" s="769"/>
      <c r="V9" s="769"/>
      <c r="W9" s="1131">
        <f t="shared" si="3"/>
        <v>0</v>
      </c>
      <c r="X9" s="768"/>
      <c r="Y9" s="769"/>
      <c r="Z9" s="769"/>
      <c r="AA9" s="769"/>
      <c r="AB9" s="769"/>
      <c r="AC9" s="769"/>
      <c r="AD9" s="768"/>
      <c r="AE9" s="769"/>
      <c r="AF9" s="769"/>
      <c r="AG9" s="769"/>
      <c r="AH9" s="769"/>
      <c r="AI9" s="769"/>
      <c r="AJ9" s="1135">
        <f t="shared" si="4"/>
        <v>0</v>
      </c>
      <c r="AK9" s="29">
        <v>0</v>
      </c>
      <c r="AL9" s="29">
        <f t="shared" si="5"/>
        <v>0</v>
      </c>
    </row>
    <row r="10" spans="1:38" ht="15.75" x14ac:dyDescent="0.25">
      <c r="A10" s="1136">
        <v>2110301</v>
      </c>
      <c r="B10" s="768" t="s">
        <v>26</v>
      </c>
      <c r="C10" s="768">
        <v>7976000</v>
      </c>
      <c r="D10" s="768">
        <v>7976000</v>
      </c>
      <c r="E10" s="769"/>
      <c r="F10" s="1131">
        <v>0</v>
      </c>
      <c r="G10" s="769">
        <f t="shared" si="0"/>
        <v>7976000</v>
      </c>
      <c r="H10" s="768"/>
      <c r="I10" s="769"/>
      <c r="J10" s="769"/>
      <c r="K10" s="1131">
        <f t="shared" si="1"/>
        <v>0</v>
      </c>
      <c r="L10" s="768">
        <v>0</v>
      </c>
      <c r="M10" s="769"/>
      <c r="N10" s="769"/>
      <c r="O10" s="769"/>
      <c r="P10" s="769"/>
      <c r="Q10" s="1131">
        <f t="shared" si="2"/>
        <v>0</v>
      </c>
      <c r="R10" s="768">
        <v>0</v>
      </c>
      <c r="S10" s="769"/>
      <c r="T10" s="769"/>
      <c r="U10" s="769"/>
      <c r="V10" s="769"/>
      <c r="W10" s="1131">
        <f t="shared" si="3"/>
        <v>0</v>
      </c>
      <c r="X10" s="768"/>
      <c r="Y10" s="769"/>
      <c r="Z10" s="769"/>
      <c r="AA10" s="769"/>
      <c r="AB10" s="769"/>
      <c r="AC10" s="769"/>
      <c r="AD10" s="768"/>
      <c r="AE10" s="769"/>
      <c r="AF10" s="769"/>
      <c r="AG10" s="769"/>
      <c r="AH10" s="769"/>
      <c r="AI10" s="769"/>
      <c r="AJ10" s="1135">
        <f t="shared" si="4"/>
        <v>7976000</v>
      </c>
      <c r="AK10" s="29">
        <v>7976000</v>
      </c>
      <c r="AL10" s="29">
        <f t="shared" si="5"/>
        <v>0</v>
      </c>
    </row>
    <row r="11" spans="1:38" ht="15.75" x14ac:dyDescent="0.25">
      <c r="A11" s="1136">
        <v>2110320</v>
      </c>
      <c r="B11" s="768" t="s">
        <v>27</v>
      </c>
      <c r="C11" s="768">
        <v>4460000</v>
      </c>
      <c r="D11" s="768">
        <v>4460000</v>
      </c>
      <c r="E11" s="769"/>
      <c r="F11" s="1131">
        <v>0</v>
      </c>
      <c r="G11" s="769">
        <f t="shared" si="0"/>
        <v>4460000</v>
      </c>
      <c r="H11" s="768"/>
      <c r="I11" s="769"/>
      <c r="J11" s="769"/>
      <c r="K11" s="1131">
        <f t="shared" si="1"/>
        <v>0</v>
      </c>
      <c r="L11" s="768">
        <v>0</v>
      </c>
      <c r="M11" s="769"/>
      <c r="N11" s="769"/>
      <c r="O11" s="769"/>
      <c r="P11" s="769"/>
      <c r="Q11" s="1131">
        <f t="shared" si="2"/>
        <v>0</v>
      </c>
      <c r="R11" s="768">
        <v>0</v>
      </c>
      <c r="S11" s="769"/>
      <c r="T11" s="769"/>
      <c r="U11" s="769"/>
      <c r="V11" s="769"/>
      <c r="W11" s="1131">
        <f t="shared" si="3"/>
        <v>0</v>
      </c>
      <c r="X11" s="768"/>
      <c r="Y11" s="769"/>
      <c r="Z11" s="769"/>
      <c r="AA11" s="769"/>
      <c r="AB11" s="769"/>
      <c r="AC11" s="769"/>
      <c r="AD11" s="768"/>
      <c r="AE11" s="769"/>
      <c r="AF11" s="769"/>
      <c r="AG11" s="769"/>
      <c r="AH11" s="769"/>
      <c r="AI11" s="769"/>
      <c r="AJ11" s="1135">
        <f t="shared" si="4"/>
        <v>4460000</v>
      </c>
      <c r="AK11" s="29">
        <v>4460000</v>
      </c>
      <c r="AL11" s="29">
        <f t="shared" si="5"/>
        <v>0</v>
      </c>
    </row>
    <row r="12" spans="1:38" ht="31.5" x14ac:dyDescent="0.25">
      <c r="A12" s="1136">
        <v>2110314</v>
      </c>
      <c r="B12" s="769" t="s">
        <v>185</v>
      </c>
      <c r="C12" s="768">
        <v>2960000</v>
      </c>
      <c r="D12" s="768">
        <v>2960000</v>
      </c>
      <c r="E12" s="769"/>
      <c r="F12" s="1131">
        <v>0</v>
      </c>
      <c r="G12" s="769">
        <f t="shared" si="0"/>
        <v>2960000</v>
      </c>
      <c r="H12" s="768"/>
      <c r="I12" s="769"/>
      <c r="J12" s="769"/>
      <c r="K12" s="1131">
        <f t="shared" si="1"/>
        <v>0</v>
      </c>
      <c r="L12" s="768">
        <v>0</v>
      </c>
      <c r="M12" s="769"/>
      <c r="N12" s="769"/>
      <c r="O12" s="769"/>
      <c r="P12" s="769"/>
      <c r="Q12" s="1131">
        <f t="shared" si="2"/>
        <v>0</v>
      </c>
      <c r="R12" s="768">
        <v>0</v>
      </c>
      <c r="S12" s="769"/>
      <c r="T12" s="769"/>
      <c r="U12" s="769"/>
      <c r="V12" s="769"/>
      <c r="W12" s="1131">
        <f t="shared" si="3"/>
        <v>0</v>
      </c>
      <c r="X12" s="768"/>
      <c r="Y12" s="769"/>
      <c r="Z12" s="769"/>
      <c r="AA12" s="769"/>
      <c r="AB12" s="769"/>
      <c r="AC12" s="769"/>
      <c r="AD12" s="768"/>
      <c r="AE12" s="769"/>
      <c r="AF12" s="769"/>
      <c r="AG12" s="769"/>
      <c r="AH12" s="769"/>
      <c r="AI12" s="769"/>
      <c r="AJ12" s="1135">
        <f t="shared" si="4"/>
        <v>2960000</v>
      </c>
      <c r="AK12" s="29">
        <v>2960000</v>
      </c>
      <c r="AL12" s="29">
        <f t="shared" si="5"/>
        <v>0</v>
      </c>
    </row>
    <row r="13" spans="1:38" ht="15.75" hidden="1" x14ac:dyDescent="0.25">
      <c r="A13" s="1136">
        <v>2110322</v>
      </c>
      <c r="B13" s="768" t="s">
        <v>29</v>
      </c>
      <c r="C13" s="768"/>
      <c r="D13" s="768">
        <v>9262033</v>
      </c>
      <c r="E13" s="769"/>
      <c r="F13" s="1131">
        <v>0</v>
      </c>
      <c r="G13" s="769">
        <f t="shared" si="0"/>
        <v>9262033</v>
      </c>
      <c r="H13" s="768"/>
      <c r="I13" s="769"/>
      <c r="J13" s="769"/>
      <c r="K13" s="1131">
        <f t="shared" si="1"/>
        <v>0</v>
      </c>
      <c r="L13" s="768">
        <v>0</v>
      </c>
      <c r="M13" s="769"/>
      <c r="N13" s="769"/>
      <c r="O13" s="769"/>
      <c r="P13" s="769"/>
      <c r="Q13" s="1131">
        <f t="shared" si="2"/>
        <v>0</v>
      </c>
      <c r="R13" s="768">
        <v>0</v>
      </c>
      <c r="S13" s="769"/>
      <c r="T13" s="769"/>
      <c r="U13" s="769"/>
      <c r="V13" s="769"/>
      <c r="W13" s="1131">
        <f t="shared" si="3"/>
        <v>0</v>
      </c>
      <c r="X13" s="768"/>
      <c r="Y13" s="769"/>
      <c r="Z13" s="769"/>
      <c r="AA13" s="769"/>
      <c r="AB13" s="769"/>
      <c r="AC13" s="769"/>
      <c r="AD13" s="768"/>
      <c r="AE13" s="769"/>
      <c r="AF13" s="769"/>
      <c r="AG13" s="769"/>
      <c r="AH13" s="769"/>
      <c r="AI13" s="769"/>
      <c r="AJ13" s="1135">
        <f t="shared" si="4"/>
        <v>9262033</v>
      </c>
      <c r="AK13" s="29">
        <v>9262033</v>
      </c>
      <c r="AL13" s="29">
        <f t="shared" si="5"/>
        <v>0</v>
      </c>
    </row>
    <row r="14" spans="1:38" ht="15.75" hidden="1" x14ac:dyDescent="0.25">
      <c r="A14" s="1136">
        <v>2110318</v>
      </c>
      <c r="B14" s="768" t="s">
        <v>186</v>
      </c>
      <c r="C14" s="768">
        <v>27000000</v>
      </c>
      <c r="D14" s="768">
        <v>0</v>
      </c>
      <c r="E14" s="769"/>
      <c r="F14" s="1131">
        <v>0</v>
      </c>
      <c r="G14" s="769">
        <f t="shared" si="0"/>
        <v>0</v>
      </c>
      <c r="H14" s="768"/>
      <c r="I14" s="769"/>
      <c r="J14" s="769"/>
      <c r="K14" s="1131">
        <f t="shared" si="1"/>
        <v>0</v>
      </c>
      <c r="L14" s="768">
        <v>0</v>
      </c>
      <c r="M14" s="769"/>
      <c r="N14" s="769"/>
      <c r="O14" s="769"/>
      <c r="P14" s="769"/>
      <c r="Q14" s="1131">
        <f t="shared" si="2"/>
        <v>0</v>
      </c>
      <c r="R14" s="768">
        <v>0</v>
      </c>
      <c r="S14" s="769"/>
      <c r="T14" s="769"/>
      <c r="U14" s="769"/>
      <c r="V14" s="769"/>
      <c r="W14" s="1131">
        <f t="shared" si="3"/>
        <v>0</v>
      </c>
      <c r="X14" s="768"/>
      <c r="Y14" s="769"/>
      <c r="Z14" s="769"/>
      <c r="AA14" s="769"/>
      <c r="AB14" s="769"/>
      <c r="AC14" s="769"/>
      <c r="AD14" s="768"/>
      <c r="AE14" s="769"/>
      <c r="AF14" s="769"/>
      <c r="AG14" s="769"/>
      <c r="AH14" s="769"/>
      <c r="AI14" s="769"/>
      <c r="AJ14" s="1135">
        <f t="shared" si="4"/>
        <v>0</v>
      </c>
      <c r="AK14" s="29">
        <v>0</v>
      </c>
      <c r="AL14" s="29">
        <f t="shared" si="5"/>
        <v>0</v>
      </c>
    </row>
    <row r="15" spans="1:38" ht="15.75" hidden="1" x14ac:dyDescent="0.25">
      <c r="A15" s="1136">
        <v>2110315</v>
      </c>
      <c r="B15" s="769" t="s">
        <v>31</v>
      </c>
      <c r="C15" s="768"/>
      <c r="D15" s="768">
        <v>0</v>
      </c>
      <c r="E15" s="769"/>
      <c r="F15" s="1131">
        <v>0</v>
      </c>
      <c r="G15" s="769">
        <f t="shared" si="0"/>
        <v>0</v>
      </c>
      <c r="H15" s="768"/>
      <c r="I15" s="769"/>
      <c r="J15" s="769"/>
      <c r="K15" s="1131">
        <f t="shared" si="1"/>
        <v>0</v>
      </c>
      <c r="L15" s="768">
        <v>0</v>
      </c>
      <c r="M15" s="769"/>
      <c r="N15" s="769"/>
      <c r="O15" s="769"/>
      <c r="P15" s="769"/>
      <c r="Q15" s="1131">
        <f t="shared" si="2"/>
        <v>0</v>
      </c>
      <c r="R15" s="768">
        <v>0</v>
      </c>
      <c r="S15" s="769"/>
      <c r="T15" s="769"/>
      <c r="U15" s="769"/>
      <c r="V15" s="769"/>
      <c r="W15" s="1131">
        <f t="shared" si="3"/>
        <v>0</v>
      </c>
      <c r="X15" s="768"/>
      <c r="Y15" s="769"/>
      <c r="Z15" s="769"/>
      <c r="AA15" s="769"/>
      <c r="AB15" s="769"/>
      <c r="AC15" s="769"/>
      <c r="AD15" s="768"/>
      <c r="AE15" s="769"/>
      <c r="AF15" s="769"/>
      <c r="AG15" s="769"/>
      <c r="AH15" s="769"/>
      <c r="AI15" s="769"/>
      <c r="AJ15" s="1135">
        <f t="shared" si="4"/>
        <v>0</v>
      </c>
      <c r="AK15" s="29">
        <v>0</v>
      </c>
      <c r="AL15" s="29">
        <f t="shared" si="5"/>
        <v>0</v>
      </c>
    </row>
    <row r="16" spans="1:38" ht="15.75" hidden="1" x14ac:dyDescent="0.25">
      <c r="A16" s="1136">
        <v>2110317</v>
      </c>
      <c r="B16" s="769" t="s">
        <v>32</v>
      </c>
      <c r="C16" s="768"/>
      <c r="D16" s="768"/>
      <c r="E16" s="769"/>
      <c r="F16" s="1131">
        <v>0</v>
      </c>
      <c r="G16" s="769">
        <f t="shared" si="0"/>
        <v>0</v>
      </c>
      <c r="H16" s="768"/>
      <c r="I16" s="769"/>
      <c r="J16" s="769"/>
      <c r="K16" s="1131">
        <f t="shared" si="1"/>
        <v>0</v>
      </c>
      <c r="L16" s="768">
        <v>0</v>
      </c>
      <c r="M16" s="769"/>
      <c r="N16" s="769"/>
      <c r="O16" s="769"/>
      <c r="P16" s="769"/>
      <c r="Q16" s="1131">
        <f t="shared" si="2"/>
        <v>0</v>
      </c>
      <c r="R16" s="768">
        <v>0</v>
      </c>
      <c r="S16" s="769"/>
      <c r="T16" s="769"/>
      <c r="U16" s="769"/>
      <c r="V16" s="769"/>
      <c r="W16" s="1131">
        <f t="shared" si="3"/>
        <v>0</v>
      </c>
      <c r="X16" s="768"/>
      <c r="Y16" s="769"/>
      <c r="Z16" s="769"/>
      <c r="AA16" s="769"/>
      <c r="AB16" s="769"/>
      <c r="AC16" s="769"/>
      <c r="AD16" s="768"/>
      <c r="AE16" s="769"/>
      <c r="AF16" s="769"/>
      <c r="AG16" s="769"/>
      <c r="AH16" s="769"/>
      <c r="AI16" s="769"/>
      <c r="AJ16" s="1135">
        <f t="shared" si="4"/>
        <v>0</v>
      </c>
      <c r="AK16" s="29">
        <v>0</v>
      </c>
      <c r="AL16" s="29">
        <f t="shared" si="5"/>
        <v>0</v>
      </c>
    </row>
    <row r="17" spans="1:39" s="1060" customFormat="1" ht="15.75" x14ac:dyDescent="0.2">
      <c r="A17" s="1503"/>
      <c r="B17" s="1128" t="s">
        <v>33</v>
      </c>
      <c r="C17" s="1128">
        <f>SUM(C5:C16)</f>
        <v>245877180</v>
      </c>
      <c r="D17" s="1128">
        <f>SUM(D5:D16)</f>
        <v>74958033</v>
      </c>
      <c r="E17" s="1128">
        <f t="shared" ref="E17:AJ17" si="6">SUM(E5:E16)</f>
        <v>0</v>
      </c>
      <c r="F17" s="1128">
        <f t="shared" si="6"/>
        <v>0</v>
      </c>
      <c r="G17" s="1128">
        <f t="shared" si="6"/>
        <v>74958033</v>
      </c>
      <c r="H17" s="1128">
        <f t="shared" si="6"/>
        <v>0</v>
      </c>
      <c r="I17" s="1128">
        <f t="shared" si="6"/>
        <v>0</v>
      </c>
      <c r="J17" s="1128">
        <f t="shared" si="6"/>
        <v>0</v>
      </c>
      <c r="K17" s="1128">
        <f t="shared" si="6"/>
        <v>0</v>
      </c>
      <c r="L17" s="1128">
        <f t="shared" si="6"/>
        <v>41516000</v>
      </c>
      <c r="M17" s="1128">
        <f t="shared" si="6"/>
        <v>0</v>
      </c>
      <c r="N17" s="1128">
        <f t="shared" si="6"/>
        <v>0</v>
      </c>
      <c r="O17" s="1128">
        <f t="shared" si="6"/>
        <v>0</v>
      </c>
      <c r="P17" s="1128">
        <f t="shared" si="6"/>
        <v>0</v>
      </c>
      <c r="Q17" s="1128">
        <f t="shared" si="6"/>
        <v>41516000</v>
      </c>
      <c r="R17" s="1128">
        <f t="shared" si="6"/>
        <v>57436630</v>
      </c>
      <c r="S17" s="1128">
        <f t="shared" si="6"/>
        <v>0</v>
      </c>
      <c r="T17" s="1128">
        <f t="shared" si="6"/>
        <v>0</v>
      </c>
      <c r="U17" s="1128">
        <f t="shared" si="6"/>
        <v>0</v>
      </c>
      <c r="V17" s="1128">
        <f t="shared" si="6"/>
        <v>0</v>
      </c>
      <c r="W17" s="1128">
        <f t="shared" si="6"/>
        <v>57436630</v>
      </c>
      <c r="X17" s="1062">
        <f t="shared" si="6"/>
        <v>0</v>
      </c>
      <c r="Y17" s="1062">
        <f t="shared" si="6"/>
        <v>0</v>
      </c>
      <c r="Z17" s="1062">
        <f t="shared" si="6"/>
        <v>0</v>
      </c>
      <c r="AA17" s="1062">
        <f t="shared" si="6"/>
        <v>0</v>
      </c>
      <c r="AB17" s="1062">
        <f t="shared" si="6"/>
        <v>0</v>
      </c>
      <c r="AC17" s="1062">
        <f t="shared" si="6"/>
        <v>0</v>
      </c>
      <c r="AD17" s="1062">
        <f t="shared" si="6"/>
        <v>0</v>
      </c>
      <c r="AE17" s="1062">
        <f t="shared" si="6"/>
        <v>0</v>
      </c>
      <c r="AF17" s="1062">
        <f t="shared" si="6"/>
        <v>0</v>
      </c>
      <c r="AG17" s="1062">
        <f t="shared" si="6"/>
        <v>0</v>
      </c>
      <c r="AH17" s="1062">
        <f t="shared" si="6"/>
        <v>0</v>
      </c>
      <c r="AI17" s="1062">
        <f t="shared" si="6"/>
        <v>0</v>
      </c>
      <c r="AJ17" s="1083">
        <f t="shared" si="6"/>
        <v>173910663</v>
      </c>
      <c r="AK17" s="29">
        <v>173910663</v>
      </c>
      <c r="AL17" s="29">
        <f t="shared" si="5"/>
        <v>0</v>
      </c>
      <c r="AM17" s="29"/>
    </row>
    <row r="18" spans="1:39" ht="15.75" x14ac:dyDescent="0.25">
      <c r="A18" s="1136"/>
      <c r="B18" s="1131" t="s">
        <v>34</v>
      </c>
      <c r="C18" s="768"/>
      <c r="D18" s="768"/>
      <c r="E18" s="769"/>
      <c r="F18" s="769"/>
      <c r="G18" s="769"/>
      <c r="H18" s="768"/>
      <c r="I18" s="769"/>
      <c r="J18" s="769"/>
      <c r="K18" s="769"/>
      <c r="L18" s="768"/>
      <c r="M18" s="769"/>
      <c r="N18" s="769"/>
      <c r="O18" s="769"/>
      <c r="P18" s="769"/>
      <c r="Q18" s="769"/>
      <c r="R18" s="768"/>
      <c r="S18" s="769"/>
      <c r="T18" s="769"/>
      <c r="U18" s="769"/>
      <c r="V18" s="769"/>
      <c r="W18" s="769"/>
      <c r="X18" s="768"/>
      <c r="Y18" s="769"/>
      <c r="Z18" s="769"/>
      <c r="AA18" s="769"/>
      <c r="AB18" s="769"/>
      <c r="AC18" s="769"/>
      <c r="AD18" s="768"/>
      <c r="AE18" s="769"/>
      <c r="AF18" s="769"/>
      <c r="AG18" s="769"/>
      <c r="AH18" s="769"/>
      <c r="AI18" s="769"/>
      <c r="AJ18" s="1135"/>
    </row>
    <row r="19" spans="1:39" ht="15.75" x14ac:dyDescent="0.25">
      <c r="A19" s="1152">
        <v>2110201</v>
      </c>
      <c r="B19" s="769" t="s">
        <v>35</v>
      </c>
      <c r="C19" s="768">
        <v>200000</v>
      </c>
      <c r="D19" s="768">
        <v>100000</v>
      </c>
      <c r="E19" s="769"/>
      <c r="F19" s="769">
        <v>0</v>
      </c>
      <c r="G19" s="769">
        <f>SUM(D19:F19)</f>
        <v>100000</v>
      </c>
      <c r="H19" s="768"/>
      <c r="I19" s="769"/>
      <c r="J19" s="769"/>
      <c r="K19" s="769">
        <f>SUM(H19)</f>
        <v>0</v>
      </c>
      <c r="L19" s="768">
        <v>0</v>
      </c>
      <c r="M19" s="769"/>
      <c r="N19" s="769"/>
      <c r="O19" s="769"/>
      <c r="P19" s="769"/>
      <c r="Q19" s="769">
        <f>SUM(L19)</f>
        <v>0</v>
      </c>
      <c r="R19" s="768">
        <v>0</v>
      </c>
      <c r="S19" s="769"/>
      <c r="T19" s="769"/>
      <c r="U19" s="769"/>
      <c r="V19" s="769"/>
      <c r="W19" s="769">
        <f>SUM(R19)</f>
        <v>0</v>
      </c>
      <c r="X19" s="768"/>
      <c r="Y19" s="769"/>
      <c r="Z19" s="769"/>
      <c r="AA19" s="769"/>
      <c r="AB19" s="769"/>
      <c r="AC19" s="769"/>
      <c r="AD19" s="768"/>
      <c r="AE19" s="769"/>
      <c r="AF19" s="769"/>
      <c r="AG19" s="769"/>
      <c r="AH19" s="769"/>
      <c r="AI19" s="769"/>
      <c r="AJ19" s="1135">
        <f>SUM(W19+Q19+G19)</f>
        <v>100000</v>
      </c>
      <c r="AK19" s="29">
        <v>100000</v>
      </c>
      <c r="AL19" s="29">
        <f t="shared" si="5"/>
        <v>0</v>
      </c>
    </row>
    <row r="20" spans="1:39" ht="15.75" x14ac:dyDescent="0.25">
      <c r="A20" s="1136">
        <v>2110202</v>
      </c>
      <c r="B20" s="768" t="s">
        <v>36</v>
      </c>
      <c r="C20" s="768">
        <v>100000</v>
      </c>
      <c r="D20" s="768">
        <v>100000</v>
      </c>
      <c r="E20" s="769"/>
      <c r="F20" s="769">
        <v>0</v>
      </c>
      <c r="G20" s="769">
        <f t="shared" ref="G20:G83" si="7">SUM(D20:F20)</f>
        <v>100000</v>
      </c>
      <c r="H20" s="768"/>
      <c r="I20" s="769"/>
      <c r="J20" s="769"/>
      <c r="K20" s="769">
        <f t="shared" ref="K20:K83" si="8">SUM(H20)</f>
        <v>0</v>
      </c>
      <c r="L20" s="768">
        <v>0</v>
      </c>
      <c r="M20" s="769"/>
      <c r="N20" s="769"/>
      <c r="O20" s="769"/>
      <c r="P20" s="769"/>
      <c r="Q20" s="769">
        <f t="shared" ref="Q20:Q83" si="9">SUM(L20)</f>
        <v>0</v>
      </c>
      <c r="R20" s="768">
        <v>0</v>
      </c>
      <c r="S20" s="769"/>
      <c r="T20" s="769"/>
      <c r="U20" s="769"/>
      <c r="V20" s="769"/>
      <c r="W20" s="769">
        <f t="shared" ref="W20:W83" si="10">SUM(R20)</f>
        <v>0</v>
      </c>
      <c r="X20" s="768"/>
      <c r="Y20" s="769"/>
      <c r="Z20" s="769"/>
      <c r="AA20" s="769"/>
      <c r="AB20" s="769"/>
      <c r="AC20" s="769"/>
      <c r="AD20" s="768"/>
      <c r="AE20" s="769"/>
      <c r="AF20" s="769"/>
      <c r="AG20" s="769"/>
      <c r="AH20" s="769"/>
      <c r="AI20" s="769"/>
      <c r="AJ20" s="1135">
        <f t="shared" ref="AJ20:AJ83" si="11">SUM(W20+Q20+G20)</f>
        <v>100000</v>
      </c>
      <c r="AK20" s="29">
        <v>100000</v>
      </c>
      <c r="AL20" s="29">
        <f t="shared" si="5"/>
        <v>0</v>
      </c>
    </row>
    <row r="21" spans="1:39" ht="15.75" x14ac:dyDescent="0.25">
      <c r="A21" s="1136">
        <v>2110302</v>
      </c>
      <c r="B21" s="768" t="s">
        <v>37</v>
      </c>
      <c r="C21" s="768">
        <v>0</v>
      </c>
      <c r="D21" s="768">
        <v>0</v>
      </c>
      <c r="E21" s="769"/>
      <c r="F21" s="769">
        <v>0</v>
      </c>
      <c r="G21" s="769">
        <f t="shared" si="7"/>
        <v>0</v>
      </c>
      <c r="H21" s="768"/>
      <c r="I21" s="769"/>
      <c r="J21" s="769"/>
      <c r="K21" s="769">
        <f t="shared" si="8"/>
        <v>0</v>
      </c>
      <c r="L21" s="768">
        <v>0</v>
      </c>
      <c r="M21" s="769"/>
      <c r="N21" s="769"/>
      <c r="O21" s="769"/>
      <c r="P21" s="769"/>
      <c r="Q21" s="769">
        <f t="shared" si="9"/>
        <v>0</v>
      </c>
      <c r="R21" s="768">
        <v>0</v>
      </c>
      <c r="S21" s="769"/>
      <c r="T21" s="769"/>
      <c r="U21" s="769"/>
      <c r="V21" s="769"/>
      <c r="W21" s="769">
        <f t="shared" si="10"/>
        <v>0</v>
      </c>
      <c r="X21" s="768"/>
      <c r="Y21" s="769"/>
      <c r="Z21" s="769"/>
      <c r="AA21" s="769"/>
      <c r="AB21" s="769"/>
      <c r="AC21" s="769"/>
      <c r="AD21" s="768"/>
      <c r="AE21" s="769"/>
      <c r="AF21" s="769"/>
      <c r="AG21" s="769"/>
      <c r="AH21" s="769"/>
      <c r="AI21" s="769"/>
      <c r="AJ21" s="1135">
        <f t="shared" si="11"/>
        <v>0</v>
      </c>
      <c r="AK21" s="29">
        <v>0</v>
      </c>
      <c r="AL21" s="29">
        <f t="shared" si="5"/>
        <v>0</v>
      </c>
    </row>
    <row r="22" spans="1:39" ht="15.75" x14ac:dyDescent="0.25">
      <c r="A22" s="1152">
        <v>2110312</v>
      </c>
      <c r="B22" s="769" t="s">
        <v>38</v>
      </c>
      <c r="C22" s="768">
        <v>1000000</v>
      </c>
      <c r="D22" s="768">
        <v>0</v>
      </c>
      <c r="E22" s="769"/>
      <c r="F22" s="769">
        <v>0</v>
      </c>
      <c r="G22" s="769">
        <f t="shared" si="7"/>
        <v>0</v>
      </c>
      <c r="H22" s="768"/>
      <c r="I22" s="769"/>
      <c r="J22" s="769"/>
      <c r="K22" s="769">
        <f t="shared" si="8"/>
        <v>0</v>
      </c>
      <c r="L22" s="768">
        <v>500000</v>
      </c>
      <c r="M22" s="769"/>
      <c r="N22" s="769"/>
      <c r="O22" s="769"/>
      <c r="P22" s="769"/>
      <c r="Q22" s="769">
        <f t="shared" si="9"/>
        <v>500000</v>
      </c>
      <c r="R22" s="768">
        <v>500000</v>
      </c>
      <c r="S22" s="769"/>
      <c r="T22" s="769"/>
      <c r="U22" s="769"/>
      <c r="V22" s="769"/>
      <c r="W22" s="769">
        <f t="shared" si="10"/>
        <v>500000</v>
      </c>
      <c r="X22" s="768"/>
      <c r="Y22" s="769"/>
      <c r="Z22" s="769"/>
      <c r="AA22" s="769"/>
      <c r="AB22" s="769"/>
      <c r="AC22" s="769"/>
      <c r="AD22" s="768"/>
      <c r="AE22" s="769"/>
      <c r="AF22" s="769"/>
      <c r="AG22" s="769"/>
      <c r="AH22" s="769"/>
      <c r="AI22" s="769"/>
      <c r="AJ22" s="1135">
        <f t="shared" si="11"/>
        <v>1000000</v>
      </c>
      <c r="AK22" s="29">
        <v>1000000</v>
      </c>
      <c r="AL22" s="29">
        <f t="shared" si="5"/>
        <v>0</v>
      </c>
    </row>
    <row r="23" spans="1:39" ht="15.75" x14ac:dyDescent="0.25">
      <c r="A23" s="1136">
        <v>2110314</v>
      </c>
      <c r="B23" s="768" t="s">
        <v>39</v>
      </c>
      <c r="C23" s="768">
        <v>1800000</v>
      </c>
      <c r="D23" s="768">
        <v>1000000</v>
      </c>
      <c r="E23" s="769"/>
      <c r="F23" s="769">
        <v>0</v>
      </c>
      <c r="G23" s="769">
        <f t="shared" si="7"/>
        <v>1000000</v>
      </c>
      <c r="H23" s="768"/>
      <c r="I23" s="769"/>
      <c r="J23" s="769"/>
      <c r="K23" s="769">
        <f t="shared" si="8"/>
        <v>0</v>
      </c>
      <c r="L23" s="768">
        <v>400000</v>
      </c>
      <c r="M23" s="769"/>
      <c r="N23" s="769"/>
      <c r="O23" s="769"/>
      <c r="P23" s="769"/>
      <c r="Q23" s="769">
        <f t="shared" si="9"/>
        <v>400000</v>
      </c>
      <c r="R23" s="768">
        <v>400000</v>
      </c>
      <c r="S23" s="769"/>
      <c r="T23" s="769"/>
      <c r="U23" s="769"/>
      <c r="V23" s="769"/>
      <c r="W23" s="769">
        <f t="shared" si="10"/>
        <v>400000</v>
      </c>
      <c r="X23" s="768"/>
      <c r="Y23" s="769"/>
      <c r="Z23" s="769"/>
      <c r="AA23" s="769"/>
      <c r="AB23" s="769"/>
      <c r="AC23" s="769"/>
      <c r="AD23" s="768"/>
      <c r="AE23" s="769"/>
      <c r="AF23" s="769"/>
      <c r="AG23" s="769"/>
      <c r="AH23" s="769"/>
      <c r="AI23" s="769"/>
      <c r="AJ23" s="1135">
        <f t="shared" si="11"/>
        <v>1800000</v>
      </c>
      <c r="AK23" s="29">
        <v>1800000</v>
      </c>
      <c r="AL23" s="29">
        <f t="shared" si="5"/>
        <v>0</v>
      </c>
    </row>
    <row r="24" spans="1:39" ht="15.75" hidden="1" x14ac:dyDescent="0.25">
      <c r="A24" s="1136">
        <v>2110316</v>
      </c>
      <c r="B24" s="768" t="s">
        <v>40</v>
      </c>
      <c r="C24" s="768"/>
      <c r="D24" s="768">
        <v>0</v>
      </c>
      <c r="E24" s="769"/>
      <c r="F24" s="769">
        <v>0</v>
      </c>
      <c r="G24" s="769">
        <f t="shared" si="7"/>
        <v>0</v>
      </c>
      <c r="H24" s="768"/>
      <c r="I24" s="769"/>
      <c r="J24" s="769"/>
      <c r="K24" s="769">
        <f t="shared" si="8"/>
        <v>0</v>
      </c>
      <c r="L24" s="768">
        <v>0</v>
      </c>
      <c r="M24" s="769"/>
      <c r="N24" s="769"/>
      <c r="O24" s="769"/>
      <c r="P24" s="769"/>
      <c r="Q24" s="769">
        <f t="shared" si="9"/>
        <v>0</v>
      </c>
      <c r="R24" s="768">
        <v>0</v>
      </c>
      <c r="S24" s="769"/>
      <c r="T24" s="769"/>
      <c r="U24" s="769"/>
      <c r="V24" s="769"/>
      <c r="W24" s="769">
        <f t="shared" si="10"/>
        <v>0</v>
      </c>
      <c r="X24" s="768"/>
      <c r="Y24" s="769"/>
      <c r="Z24" s="769"/>
      <c r="AA24" s="769"/>
      <c r="AB24" s="769"/>
      <c r="AC24" s="769"/>
      <c r="AD24" s="768"/>
      <c r="AE24" s="769"/>
      <c r="AF24" s="769"/>
      <c r="AG24" s="769"/>
      <c r="AH24" s="769"/>
      <c r="AI24" s="769"/>
      <c r="AJ24" s="1135">
        <f t="shared" si="11"/>
        <v>0</v>
      </c>
      <c r="AK24" s="29">
        <v>0</v>
      </c>
      <c r="AL24" s="29">
        <f t="shared" si="5"/>
        <v>0</v>
      </c>
    </row>
    <row r="25" spans="1:39" ht="31.5" hidden="1" x14ac:dyDescent="0.25">
      <c r="A25" s="1152">
        <v>2120103</v>
      </c>
      <c r="B25" s="769" t="s">
        <v>41</v>
      </c>
      <c r="C25" s="768"/>
      <c r="D25" s="768">
        <v>0</v>
      </c>
      <c r="E25" s="769"/>
      <c r="F25" s="769">
        <v>0</v>
      </c>
      <c r="G25" s="769">
        <f t="shared" si="7"/>
        <v>0</v>
      </c>
      <c r="H25" s="768"/>
      <c r="I25" s="769"/>
      <c r="J25" s="769"/>
      <c r="K25" s="769">
        <f t="shared" si="8"/>
        <v>0</v>
      </c>
      <c r="L25" s="768">
        <v>0</v>
      </c>
      <c r="M25" s="769"/>
      <c r="N25" s="769"/>
      <c r="O25" s="769"/>
      <c r="P25" s="769"/>
      <c r="Q25" s="769">
        <f t="shared" si="9"/>
        <v>0</v>
      </c>
      <c r="R25" s="768">
        <v>0</v>
      </c>
      <c r="S25" s="769"/>
      <c r="T25" s="769"/>
      <c r="U25" s="769"/>
      <c r="V25" s="769"/>
      <c r="W25" s="769">
        <f t="shared" si="10"/>
        <v>0</v>
      </c>
      <c r="X25" s="768"/>
      <c r="Y25" s="769"/>
      <c r="Z25" s="769"/>
      <c r="AA25" s="769"/>
      <c r="AB25" s="769"/>
      <c r="AC25" s="769"/>
      <c r="AD25" s="768"/>
      <c r="AE25" s="769"/>
      <c r="AF25" s="769"/>
      <c r="AG25" s="769"/>
      <c r="AH25" s="769"/>
      <c r="AI25" s="769"/>
      <c r="AJ25" s="1135">
        <f t="shared" si="11"/>
        <v>0</v>
      </c>
      <c r="AK25" s="29">
        <v>0</v>
      </c>
      <c r="AL25" s="29">
        <f t="shared" si="5"/>
        <v>0</v>
      </c>
    </row>
    <row r="26" spans="1:39" ht="15.75" x14ac:dyDescent="0.25">
      <c r="A26" s="1136">
        <v>2210101</v>
      </c>
      <c r="B26" s="768" t="s">
        <v>42</v>
      </c>
      <c r="C26" s="768">
        <v>90000</v>
      </c>
      <c r="D26" s="768">
        <v>10000</v>
      </c>
      <c r="E26" s="769"/>
      <c r="F26" s="769">
        <v>0</v>
      </c>
      <c r="G26" s="769">
        <f t="shared" si="7"/>
        <v>10000</v>
      </c>
      <c r="H26" s="768"/>
      <c r="I26" s="769"/>
      <c r="J26" s="769"/>
      <c r="K26" s="769">
        <f t="shared" si="8"/>
        <v>0</v>
      </c>
      <c r="L26" s="768">
        <v>0</v>
      </c>
      <c r="M26" s="769"/>
      <c r="N26" s="769"/>
      <c r="O26" s="769"/>
      <c r="P26" s="769"/>
      <c r="Q26" s="769">
        <f t="shared" si="9"/>
        <v>0</v>
      </c>
      <c r="R26" s="768">
        <v>0</v>
      </c>
      <c r="S26" s="769"/>
      <c r="T26" s="769"/>
      <c r="U26" s="769"/>
      <c r="V26" s="769"/>
      <c r="W26" s="769">
        <f t="shared" si="10"/>
        <v>0</v>
      </c>
      <c r="X26" s="768"/>
      <c r="Y26" s="769"/>
      <c r="Z26" s="769"/>
      <c r="AA26" s="769"/>
      <c r="AB26" s="769"/>
      <c r="AC26" s="769"/>
      <c r="AD26" s="768"/>
      <c r="AE26" s="769"/>
      <c r="AF26" s="769"/>
      <c r="AG26" s="769"/>
      <c r="AH26" s="769"/>
      <c r="AI26" s="769"/>
      <c r="AJ26" s="1135">
        <f t="shared" si="11"/>
        <v>10000</v>
      </c>
      <c r="AK26" s="29">
        <v>100000</v>
      </c>
      <c r="AL26" s="29">
        <f t="shared" si="5"/>
        <v>-90000</v>
      </c>
    </row>
    <row r="27" spans="1:39" ht="15.75" x14ac:dyDescent="0.25">
      <c r="A27" s="1152">
        <v>2210102</v>
      </c>
      <c r="B27" s="769" t="s">
        <v>43</v>
      </c>
      <c r="C27" s="768">
        <v>48000</v>
      </c>
      <c r="D27" s="768">
        <v>48000</v>
      </c>
      <c r="E27" s="769"/>
      <c r="F27" s="769">
        <v>0</v>
      </c>
      <c r="G27" s="769">
        <f t="shared" si="7"/>
        <v>48000</v>
      </c>
      <c r="H27" s="769"/>
      <c r="I27" s="769"/>
      <c r="J27" s="769"/>
      <c r="K27" s="769">
        <f t="shared" si="8"/>
        <v>0</v>
      </c>
      <c r="L27" s="768">
        <v>0</v>
      </c>
      <c r="M27" s="769"/>
      <c r="N27" s="769"/>
      <c r="O27" s="769"/>
      <c r="P27" s="769"/>
      <c r="Q27" s="769">
        <f t="shared" si="9"/>
        <v>0</v>
      </c>
      <c r="R27" s="768">
        <v>0</v>
      </c>
      <c r="S27" s="769"/>
      <c r="T27" s="769"/>
      <c r="U27" s="769"/>
      <c r="V27" s="769"/>
      <c r="W27" s="769">
        <f t="shared" si="10"/>
        <v>0</v>
      </c>
      <c r="X27" s="769"/>
      <c r="Y27" s="769"/>
      <c r="Z27" s="769"/>
      <c r="AA27" s="769"/>
      <c r="AB27" s="769"/>
      <c r="AC27" s="769"/>
      <c r="AD27" s="769"/>
      <c r="AE27" s="769"/>
      <c r="AF27" s="769"/>
      <c r="AG27" s="769"/>
      <c r="AH27" s="769"/>
      <c r="AI27" s="769"/>
      <c r="AJ27" s="1135">
        <f t="shared" si="11"/>
        <v>48000</v>
      </c>
      <c r="AK27" s="29">
        <v>48000</v>
      </c>
      <c r="AL27" s="29">
        <f t="shared" si="5"/>
        <v>0</v>
      </c>
    </row>
    <row r="28" spans="1:39" ht="15.75" x14ac:dyDescent="0.25">
      <c r="A28" s="1136">
        <v>2210103</v>
      </c>
      <c r="B28" s="768" t="s">
        <v>44</v>
      </c>
      <c r="C28" s="768">
        <v>5000</v>
      </c>
      <c r="D28" s="768">
        <v>5000</v>
      </c>
      <c r="E28" s="769"/>
      <c r="F28" s="769">
        <v>0</v>
      </c>
      <c r="G28" s="769">
        <f t="shared" si="7"/>
        <v>5000</v>
      </c>
      <c r="H28" s="768"/>
      <c r="I28" s="769"/>
      <c r="J28" s="769"/>
      <c r="K28" s="769">
        <f t="shared" si="8"/>
        <v>0</v>
      </c>
      <c r="L28" s="768">
        <v>0</v>
      </c>
      <c r="M28" s="769"/>
      <c r="N28" s="769"/>
      <c r="O28" s="769"/>
      <c r="P28" s="769"/>
      <c r="Q28" s="769">
        <f t="shared" si="9"/>
        <v>0</v>
      </c>
      <c r="R28" s="768">
        <v>0</v>
      </c>
      <c r="S28" s="769"/>
      <c r="T28" s="769"/>
      <c r="U28" s="769"/>
      <c r="V28" s="769"/>
      <c r="W28" s="769">
        <f t="shared" si="10"/>
        <v>0</v>
      </c>
      <c r="X28" s="768"/>
      <c r="Y28" s="769"/>
      <c r="Z28" s="769"/>
      <c r="AA28" s="769"/>
      <c r="AB28" s="769"/>
      <c r="AC28" s="769"/>
      <c r="AD28" s="768"/>
      <c r="AE28" s="769"/>
      <c r="AF28" s="769"/>
      <c r="AG28" s="769"/>
      <c r="AH28" s="769"/>
      <c r="AI28" s="769"/>
      <c r="AJ28" s="1135">
        <f t="shared" si="11"/>
        <v>5000</v>
      </c>
      <c r="AK28" s="29">
        <v>5000</v>
      </c>
      <c r="AL28" s="29">
        <f t="shared" si="5"/>
        <v>0</v>
      </c>
    </row>
    <row r="29" spans="1:39" ht="31.5" hidden="1" x14ac:dyDescent="0.25">
      <c r="A29" s="1152">
        <v>2210104</v>
      </c>
      <c r="B29" s="769" t="s">
        <v>45</v>
      </c>
      <c r="C29" s="768"/>
      <c r="D29" s="768">
        <v>0</v>
      </c>
      <c r="E29" s="769"/>
      <c r="F29" s="769">
        <v>0</v>
      </c>
      <c r="G29" s="769">
        <f t="shared" si="7"/>
        <v>0</v>
      </c>
      <c r="H29" s="768"/>
      <c r="I29" s="769"/>
      <c r="J29" s="769"/>
      <c r="K29" s="769">
        <f t="shared" si="8"/>
        <v>0</v>
      </c>
      <c r="L29" s="768">
        <v>0</v>
      </c>
      <c r="M29" s="769"/>
      <c r="N29" s="769"/>
      <c r="O29" s="769"/>
      <c r="P29" s="769"/>
      <c r="Q29" s="769">
        <f t="shared" si="9"/>
        <v>0</v>
      </c>
      <c r="R29" s="768">
        <v>0</v>
      </c>
      <c r="S29" s="769"/>
      <c r="T29" s="769"/>
      <c r="U29" s="769"/>
      <c r="V29" s="769"/>
      <c r="W29" s="769">
        <f t="shared" si="10"/>
        <v>0</v>
      </c>
      <c r="X29" s="768"/>
      <c r="Y29" s="769"/>
      <c r="Z29" s="769"/>
      <c r="AA29" s="769"/>
      <c r="AB29" s="769"/>
      <c r="AC29" s="769"/>
      <c r="AD29" s="768"/>
      <c r="AE29" s="769"/>
      <c r="AF29" s="769"/>
      <c r="AG29" s="769"/>
      <c r="AH29" s="769"/>
      <c r="AI29" s="769"/>
      <c r="AJ29" s="1135">
        <f t="shared" si="11"/>
        <v>0</v>
      </c>
      <c r="AK29" s="29">
        <v>0</v>
      </c>
      <c r="AL29" s="29">
        <f t="shared" si="5"/>
        <v>0</v>
      </c>
    </row>
    <row r="30" spans="1:39" ht="31.5" hidden="1" x14ac:dyDescent="0.25">
      <c r="A30" s="1152">
        <v>2210105</v>
      </c>
      <c r="B30" s="769" t="s">
        <v>46</v>
      </c>
      <c r="C30" s="768"/>
      <c r="D30" s="768">
        <v>0</v>
      </c>
      <c r="E30" s="769"/>
      <c r="F30" s="769">
        <v>0</v>
      </c>
      <c r="G30" s="769">
        <f t="shared" si="7"/>
        <v>0</v>
      </c>
      <c r="H30" s="768"/>
      <c r="I30" s="769"/>
      <c r="J30" s="769"/>
      <c r="K30" s="769">
        <f t="shared" si="8"/>
        <v>0</v>
      </c>
      <c r="L30" s="768">
        <v>0</v>
      </c>
      <c r="M30" s="769"/>
      <c r="N30" s="769"/>
      <c r="O30" s="769"/>
      <c r="P30" s="769"/>
      <c r="Q30" s="769">
        <f t="shared" si="9"/>
        <v>0</v>
      </c>
      <c r="R30" s="768">
        <v>0</v>
      </c>
      <c r="S30" s="769"/>
      <c r="T30" s="769"/>
      <c r="U30" s="769"/>
      <c r="V30" s="769"/>
      <c r="W30" s="769">
        <f t="shared" si="10"/>
        <v>0</v>
      </c>
      <c r="X30" s="768"/>
      <c r="Y30" s="769"/>
      <c r="Z30" s="769"/>
      <c r="AA30" s="769"/>
      <c r="AB30" s="769"/>
      <c r="AC30" s="769"/>
      <c r="AD30" s="768"/>
      <c r="AE30" s="769"/>
      <c r="AF30" s="769"/>
      <c r="AG30" s="769"/>
      <c r="AH30" s="769"/>
      <c r="AI30" s="769"/>
      <c r="AJ30" s="1135">
        <f t="shared" si="11"/>
        <v>0</v>
      </c>
      <c r="AK30" s="29">
        <v>0</v>
      </c>
      <c r="AL30" s="29">
        <f t="shared" si="5"/>
        <v>0</v>
      </c>
    </row>
    <row r="31" spans="1:39" ht="15.75" hidden="1" x14ac:dyDescent="0.25">
      <c r="A31" s="1152">
        <v>2210106</v>
      </c>
      <c r="B31" s="769" t="s">
        <v>47</v>
      </c>
      <c r="C31" s="768"/>
      <c r="D31" s="768">
        <v>0</v>
      </c>
      <c r="E31" s="769"/>
      <c r="F31" s="769">
        <v>0</v>
      </c>
      <c r="G31" s="769">
        <f t="shared" si="7"/>
        <v>0</v>
      </c>
      <c r="H31" s="768"/>
      <c r="I31" s="769"/>
      <c r="J31" s="769"/>
      <c r="K31" s="769">
        <f t="shared" si="8"/>
        <v>0</v>
      </c>
      <c r="L31" s="768">
        <v>0</v>
      </c>
      <c r="M31" s="769"/>
      <c r="N31" s="769"/>
      <c r="O31" s="769"/>
      <c r="P31" s="769"/>
      <c r="Q31" s="769">
        <f t="shared" si="9"/>
        <v>0</v>
      </c>
      <c r="R31" s="768">
        <v>0</v>
      </c>
      <c r="S31" s="769"/>
      <c r="T31" s="769"/>
      <c r="U31" s="769"/>
      <c r="V31" s="769"/>
      <c r="W31" s="769">
        <f t="shared" si="10"/>
        <v>0</v>
      </c>
      <c r="X31" s="768"/>
      <c r="Y31" s="769"/>
      <c r="Z31" s="769"/>
      <c r="AA31" s="769"/>
      <c r="AB31" s="769"/>
      <c r="AC31" s="769"/>
      <c r="AD31" s="768"/>
      <c r="AE31" s="769"/>
      <c r="AF31" s="769"/>
      <c r="AG31" s="769"/>
      <c r="AH31" s="769"/>
      <c r="AI31" s="769"/>
      <c r="AJ31" s="1135">
        <f t="shared" si="11"/>
        <v>0</v>
      </c>
      <c r="AK31" s="29">
        <v>0</v>
      </c>
      <c r="AL31" s="29">
        <f t="shared" si="5"/>
        <v>0</v>
      </c>
    </row>
    <row r="32" spans="1:39" ht="31.5" x14ac:dyDescent="0.25">
      <c r="A32" s="1152">
        <v>2210201</v>
      </c>
      <c r="B32" s="769" t="s">
        <v>48</v>
      </c>
      <c r="C32" s="768">
        <v>200000</v>
      </c>
      <c r="D32" s="768">
        <v>640000</v>
      </c>
      <c r="E32" s="769"/>
      <c r="F32" s="769">
        <v>0</v>
      </c>
      <c r="G32" s="769">
        <f t="shared" si="7"/>
        <v>640000</v>
      </c>
      <c r="H32" s="768"/>
      <c r="I32" s="769"/>
      <c r="J32" s="769"/>
      <c r="K32" s="769">
        <f t="shared" si="8"/>
        <v>0</v>
      </c>
      <c r="L32" s="768">
        <v>0</v>
      </c>
      <c r="M32" s="769"/>
      <c r="N32" s="769"/>
      <c r="O32" s="769"/>
      <c r="P32" s="769"/>
      <c r="Q32" s="769">
        <f t="shared" si="9"/>
        <v>0</v>
      </c>
      <c r="R32" s="768">
        <v>0</v>
      </c>
      <c r="S32" s="769"/>
      <c r="T32" s="769"/>
      <c r="U32" s="769"/>
      <c r="V32" s="769"/>
      <c r="W32" s="769">
        <f t="shared" si="10"/>
        <v>0</v>
      </c>
      <c r="X32" s="768"/>
      <c r="Y32" s="769"/>
      <c r="Z32" s="769"/>
      <c r="AA32" s="769"/>
      <c r="AB32" s="769"/>
      <c r="AC32" s="769"/>
      <c r="AD32" s="768"/>
      <c r="AE32" s="769"/>
      <c r="AF32" s="769"/>
      <c r="AG32" s="769"/>
      <c r="AH32" s="769"/>
      <c r="AI32" s="769"/>
      <c r="AJ32" s="1135">
        <f t="shared" si="11"/>
        <v>640000</v>
      </c>
      <c r="AK32" s="29">
        <v>250000</v>
      </c>
      <c r="AL32" s="29">
        <f t="shared" si="5"/>
        <v>390000</v>
      </c>
    </row>
    <row r="33" spans="1:38" ht="15.75" x14ac:dyDescent="0.25">
      <c r="A33" s="1136">
        <v>2210202</v>
      </c>
      <c r="B33" s="768" t="s">
        <v>49</v>
      </c>
      <c r="C33" s="768"/>
      <c r="D33" s="768">
        <v>0</v>
      </c>
      <c r="E33" s="1178"/>
      <c r="F33" s="769">
        <v>0</v>
      </c>
      <c r="G33" s="769">
        <f t="shared" si="7"/>
        <v>0</v>
      </c>
      <c r="H33" s="768"/>
      <c r="I33" s="1178"/>
      <c r="J33" s="1178"/>
      <c r="K33" s="769">
        <f t="shared" si="8"/>
        <v>0</v>
      </c>
      <c r="L33" s="768">
        <v>0</v>
      </c>
      <c r="M33" s="1178"/>
      <c r="N33" s="1178"/>
      <c r="O33" s="1178"/>
      <c r="P33" s="1178"/>
      <c r="Q33" s="769">
        <f t="shared" si="9"/>
        <v>0</v>
      </c>
      <c r="R33" s="768">
        <v>0</v>
      </c>
      <c r="S33" s="1178"/>
      <c r="T33" s="1178"/>
      <c r="U33" s="1178"/>
      <c r="V33" s="1178"/>
      <c r="W33" s="769">
        <f t="shared" si="10"/>
        <v>0</v>
      </c>
      <c r="X33" s="768"/>
      <c r="Y33" s="1178"/>
      <c r="Z33" s="1178"/>
      <c r="AA33" s="1178"/>
      <c r="AB33" s="1178"/>
      <c r="AC33" s="1178"/>
      <c r="AD33" s="768"/>
      <c r="AE33" s="1178"/>
      <c r="AF33" s="1178"/>
      <c r="AG33" s="1178"/>
      <c r="AH33" s="1178"/>
      <c r="AI33" s="1178"/>
      <c r="AJ33" s="1135">
        <f t="shared" si="11"/>
        <v>0</v>
      </c>
      <c r="AK33" s="29">
        <v>0</v>
      </c>
      <c r="AL33" s="29">
        <f t="shared" si="5"/>
        <v>0</v>
      </c>
    </row>
    <row r="34" spans="1:38" ht="15.75" x14ac:dyDescent="0.25">
      <c r="A34" s="1152">
        <v>2210203</v>
      </c>
      <c r="B34" s="769" t="s">
        <v>50</v>
      </c>
      <c r="C34" s="768">
        <v>10000</v>
      </c>
      <c r="D34" s="768">
        <v>10000</v>
      </c>
      <c r="E34" s="769"/>
      <c r="F34" s="769">
        <v>0</v>
      </c>
      <c r="G34" s="769">
        <f t="shared" si="7"/>
        <v>10000</v>
      </c>
      <c r="H34" s="768"/>
      <c r="I34" s="769"/>
      <c r="J34" s="769"/>
      <c r="K34" s="769">
        <f t="shared" si="8"/>
        <v>0</v>
      </c>
      <c r="L34" s="768">
        <v>0</v>
      </c>
      <c r="M34" s="769"/>
      <c r="N34" s="769"/>
      <c r="O34" s="769"/>
      <c r="P34" s="769"/>
      <c r="Q34" s="769">
        <f t="shared" si="9"/>
        <v>0</v>
      </c>
      <c r="R34" s="768">
        <v>0</v>
      </c>
      <c r="S34" s="769"/>
      <c r="T34" s="769"/>
      <c r="U34" s="769"/>
      <c r="V34" s="769"/>
      <c r="W34" s="769">
        <f t="shared" si="10"/>
        <v>0</v>
      </c>
      <c r="X34" s="768"/>
      <c r="Y34" s="769"/>
      <c r="Z34" s="769"/>
      <c r="AA34" s="769"/>
      <c r="AB34" s="769"/>
      <c r="AC34" s="769"/>
      <c r="AD34" s="768"/>
      <c r="AE34" s="769"/>
      <c r="AF34" s="769"/>
      <c r="AG34" s="769"/>
      <c r="AH34" s="769"/>
      <c r="AI34" s="769"/>
      <c r="AJ34" s="1135">
        <f t="shared" si="11"/>
        <v>10000</v>
      </c>
      <c r="AK34" s="29">
        <v>10000</v>
      </c>
      <c r="AL34" s="29">
        <f t="shared" si="5"/>
        <v>0</v>
      </c>
    </row>
    <row r="35" spans="1:38" ht="31.5" x14ac:dyDescent="0.25">
      <c r="A35" s="1152">
        <v>2210207</v>
      </c>
      <c r="B35" s="769" t="s">
        <v>51</v>
      </c>
      <c r="C35" s="768"/>
      <c r="D35" s="768">
        <v>0</v>
      </c>
      <c r="E35" s="769"/>
      <c r="F35" s="769">
        <v>0</v>
      </c>
      <c r="G35" s="769">
        <f t="shared" si="7"/>
        <v>0</v>
      </c>
      <c r="H35" s="768"/>
      <c r="I35" s="769"/>
      <c r="J35" s="769"/>
      <c r="K35" s="769">
        <f t="shared" si="8"/>
        <v>0</v>
      </c>
      <c r="L35" s="768">
        <v>0</v>
      </c>
      <c r="M35" s="769"/>
      <c r="N35" s="769"/>
      <c r="O35" s="769"/>
      <c r="P35" s="769"/>
      <c r="Q35" s="769">
        <f t="shared" si="9"/>
        <v>0</v>
      </c>
      <c r="R35" s="768">
        <v>0</v>
      </c>
      <c r="S35" s="769"/>
      <c r="T35" s="769"/>
      <c r="U35" s="769"/>
      <c r="V35" s="769"/>
      <c r="W35" s="769">
        <f t="shared" si="10"/>
        <v>0</v>
      </c>
      <c r="X35" s="768"/>
      <c r="Y35" s="769"/>
      <c r="Z35" s="769"/>
      <c r="AA35" s="769"/>
      <c r="AB35" s="769"/>
      <c r="AC35" s="769"/>
      <c r="AD35" s="768"/>
      <c r="AE35" s="769"/>
      <c r="AF35" s="769"/>
      <c r="AG35" s="769"/>
      <c r="AH35" s="769"/>
      <c r="AI35" s="769"/>
      <c r="AJ35" s="1135">
        <f t="shared" si="11"/>
        <v>0</v>
      </c>
      <c r="AK35" s="29">
        <v>0</v>
      </c>
      <c r="AL35" s="29">
        <f t="shared" si="5"/>
        <v>0</v>
      </c>
    </row>
    <row r="36" spans="1:38" ht="31.5" x14ac:dyDescent="0.25">
      <c r="A36" s="1152">
        <v>2210301</v>
      </c>
      <c r="B36" s="769" t="s">
        <v>52</v>
      </c>
      <c r="C36" s="768">
        <v>5600000</v>
      </c>
      <c r="D36" s="768">
        <v>195900</v>
      </c>
      <c r="E36" s="769"/>
      <c r="F36" s="769">
        <v>0</v>
      </c>
      <c r="G36" s="769">
        <f t="shared" si="7"/>
        <v>195900</v>
      </c>
      <c r="H36" s="768"/>
      <c r="I36" s="769"/>
      <c r="J36" s="769"/>
      <c r="K36" s="769">
        <f t="shared" si="8"/>
        <v>0</v>
      </c>
      <c r="L36" s="768">
        <v>1000000</v>
      </c>
      <c r="M36" s="769"/>
      <c r="N36" s="769"/>
      <c r="O36" s="769"/>
      <c r="P36" s="769"/>
      <c r="Q36" s="769">
        <f t="shared" si="9"/>
        <v>1000000</v>
      </c>
      <c r="R36" s="768">
        <v>1000000</v>
      </c>
      <c r="S36" s="769"/>
      <c r="T36" s="769"/>
      <c r="U36" s="769"/>
      <c r="V36" s="769"/>
      <c r="W36" s="769">
        <f t="shared" si="10"/>
        <v>1000000</v>
      </c>
      <c r="X36" s="768"/>
      <c r="Y36" s="769"/>
      <c r="Z36" s="769"/>
      <c r="AA36" s="769"/>
      <c r="AB36" s="769"/>
      <c r="AC36" s="769"/>
      <c r="AD36" s="768"/>
      <c r="AE36" s="769"/>
      <c r="AF36" s="769"/>
      <c r="AG36" s="769"/>
      <c r="AH36" s="769"/>
      <c r="AI36" s="769"/>
      <c r="AJ36" s="1135">
        <f t="shared" si="11"/>
        <v>2195900</v>
      </c>
      <c r="AK36" s="29">
        <v>2195900</v>
      </c>
      <c r="AL36" s="29">
        <f t="shared" si="5"/>
        <v>0</v>
      </c>
    </row>
    <row r="37" spans="1:38" ht="31.5" x14ac:dyDescent="0.25">
      <c r="A37" s="1152">
        <v>2210302</v>
      </c>
      <c r="B37" s="769" t="s">
        <v>53</v>
      </c>
      <c r="C37" s="768"/>
      <c r="D37" s="768">
        <v>0</v>
      </c>
      <c r="E37" s="769"/>
      <c r="F37" s="769">
        <v>0</v>
      </c>
      <c r="G37" s="769">
        <f t="shared" si="7"/>
        <v>0</v>
      </c>
      <c r="H37" s="768"/>
      <c r="I37" s="769"/>
      <c r="J37" s="769"/>
      <c r="K37" s="769">
        <f t="shared" si="8"/>
        <v>0</v>
      </c>
      <c r="L37" s="768">
        <v>0</v>
      </c>
      <c r="M37" s="769"/>
      <c r="N37" s="769"/>
      <c r="O37" s="769"/>
      <c r="P37" s="769"/>
      <c r="Q37" s="769">
        <f t="shared" si="9"/>
        <v>0</v>
      </c>
      <c r="R37" s="768">
        <v>0</v>
      </c>
      <c r="S37" s="769"/>
      <c r="T37" s="769"/>
      <c r="U37" s="769"/>
      <c r="V37" s="769"/>
      <c r="W37" s="769">
        <f t="shared" si="10"/>
        <v>0</v>
      </c>
      <c r="X37" s="768"/>
      <c r="Y37" s="769"/>
      <c r="Z37" s="769"/>
      <c r="AA37" s="769"/>
      <c r="AB37" s="769"/>
      <c r="AC37" s="769"/>
      <c r="AD37" s="768"/>
      <c r="AE37" s="769"/>
      <c r="AF37" s="769"/>
      <c r="AG37" s="769"/>
      <c r="AH37" s="769"/>
      <c r="AI37" s="769"/>
      <c r="AJ37" s="1135">
        <f t="shared" si="11"/>
        <v>0</v>
      </c>
      <c r="AK37" s="29">
        <v>0</v>
      </c>
      <c r="AL37" s="29">
        <f t="shared" si="5"/>
        <v>0</v>
      </c>
    </row>
    <row r="38" spans="1:38" ht="15.75" x14ac:dyDescent="0.25">
      <c r="A38" s="1152">
        <v>2210303</v>
      </c>
      <c r="B38" s="769" t="s">
        <v>54</v>
      </c>
      <c r="C38" s="768">
        <v>4500000</v>
      </c>
      <c r="D38" s="768">
        <v>1000000</v>
      </c>
      <c r="E38" s="769"/>
      <c r="F38" s="769">
        <v>0</v>
      </c>
      <c r="G38" s="769">
        <f t="shared" si="7"/>
        <v>1000000</v>
      </c>
      <c r="H38" s="768"/>
      <c r="I38" s="769"/>
      <c r="J38" s="769"/>
      <c r="K38" s="769">
        <f t="shared" si="8"/>
        <v>0</v>
      </c>
      <c r="L38" s="768">
        <v>1000000</v>
      </c>
      <c r="M38" s="769"/>
      <c r="N38" s="769"/>
      <c r="O38" s="769"/>
      <c r="P38" s="769"/>
      <c r="Q38" s="769">
        <f t="shared" si="9"/>
        <v>1000000</v>
      </c>
      <c r="R38" s="768">
        <v>1000000</v>
      </c>
      <c r="S38" s="769"/>
      <c r="T38" s="769"/>
      <c r="U38" s="769"/>
      <c r="V38" s="769"/>
      <c r="W38" s="769">
        <f t="shared" si="10"/>
        <v>1000000</v>
      </c>
      <c r="X38" s="768"/>
      <c r="Y38" s="769"/>
      <c r="Z38" s="769"/>
      <c r="AA38" s="769"/>
      <c r="AB38" s="769"/>
      <c r="AC38" s="769"/>
      <c r="AD38" s="768"/>
      <c r="AE38" s="769"/>
      <c r="AF38" s="769"/>
      <c r="AG38" s="769"/>
      <c r="AH38" s="769"/>
      <c r="AI38" s="769"/>
      <c r="AJ38" s="1135">
        <f t="shared" si="11"/>
        <v>3000000</v>
      </c>
      <c r="AK38" s="29">
        <v>3000000</v>
      </c>
      <c r="AL38" s="29">
        <f t="shared" si="5"/>
        <v>0</v>
      </c>
    </row>
    <row r="39" spans="1:38" ht="31.5" hidden="1" x14ac:dyDescent="0.25">
      <c r="A39" s="1152">
        <v>2210304</v>
      </c>
      <c r="B39" s="769" t="s">
        <v>55</v>
      </c>
      <c r="C39" s="768"/>
      <c r="D39" s="768">
        <v>0</v>
      </c>
      <c r="E39" s="769"/>
      <c r="F39" s="769">
        <v>0</v>
      </c>
      <c r="G39" s="769">
        <f t="shared" si="7"/>
        <v>0</v>
      </c>
      <c r="H39" s="768"/>
      <c r="I39" s="769"/>
      <c r="J39" s="769"/>
      <c r="K39" s="769">
        <f t="shared" si="8"/>
        <v>0</v>
      </c>
      <c r="L39" s="768">
        <v>0</v>
      </c>
      <c r="M39" s="769"/>
      <c r="N39" s="769"/>
      <c r="O39" s="769"/>
      <c r="P39" s="769"/>
      <c r="Q39" s="769">
        <f t="shared" si="9"/>
        <v>0</v>
      </c>
      <c r="R39" s="768">
        <v>0</v>
      </c>
      <c r="S39" s="769"/>
      <c r="T39" s="769"/>
      <c r="U39" s="769"/>
      <c r="V39" s="769"/>
      <c r="W39" s="769">
        <f t="shared" si="10"/>
        <v>0</v>
      </c>
      <c r="X39" s="768"/>
      <c r="Y39" s="769"/>
      <c r="Z39" s="769"/>
      <c r="AA39" s="769"/>
      <c r="AB39" s="769"/>
      <c r="AC39" s="769"/>
      <c r="AD39" s="768"/>
      <c r="AE39" s="769"/>
      <c r="AF39" s="769"/>
      <c r="AG39" s="769"/>
      <c r="AH39" s="769"/>
      <c r="AI39" s="769"/>
      <c r="AJ39" s="1135">
        <f t="shared" si="11"/>
        <v>0</v>
      </c>
      <c r="AK39" s="29">
        <v>0</v>
      </c>
      <c r="AL39" s="29">
        <f t="shared" si="5"/>
        <v>0</v>
      </c>
    </row>
    <row r="40" spans="1:38" ht="31.5" hidden="1" x14ac:dyDescent="0.25">
      <c r="A40" s="1152">
        <v>2210399</v>
      </c>
      <c r="B40" s="769" t="s">
        <v>56</v>
      </c>
      <c r="C40" s="768"/>
      <c r="D40" s="768">
        <v>0</v>
      </c>
      <c r="E40" s="769"/>
      <c r="F40" s="769">
        <v>0</v>
      </c>
      <c r="G40" s="769">
        <f t="shared" si="7"/>
        <v>0</v>
      </c>
      <c r="H40" s="768"/>
      <c r="I40" s="769"/>
      <c r="J40" s="769"/>
      <c r="K40" s="769">
        <f t="shared" si="8"/>
        <v>0</v>
      </c>
      <c r="L40" s="768">
        <v>0</v>
      </c>
      <c r="M40" s="769"/>
      <c r="N40" s="769"/>
      <c r="O40" s="769"/>
      <c r="P40" s="769"/>
      <c r="Q40" s="769">
        <f t="shared" si="9"/>
        <v>0</v>
      </c>
      <c r="R40" s="768">
        <v>0</v>
      </c>
      <c r="S40" s="769"/>
      <c r="T40" s="769"/>
      <c r="U40" s="769"/>
      <c r="V40" s="769"/>
      <c r="W40" s="769">
        <f t="shared" si="10"/>
        <v>0</v>
      </c>
      <c r="X40" s="768"/>
      <c r="Y40" s="769"/>
      <c r="Z40" s="769"/>
      <c r="AA40" s="769"/>
      <c r="AB40" s="769"/>
      <c r="AC40" s="769"/>
      <c r="AD40" s="768"/>
      <c r="AE40" s="769"/>
      <c r="AF40" s="769"/>
      <c r="AG40" s="769"/>
      <c r="AH40" s="769"/>
      <c r="AI40" s="769"/>
      <c r="AJ40" s="1135">
        <f t="shared" si="11"/>
        <v>0</v>
      </c>
      <c r="AK40" s="29">
        <v>0</v>
      </c>
      <c r="AL40" s="29">
        <f t="shared" si="5"/>
        <v>0</v>
      </c>
    </row>
    <row r="41" spans="1:38" ht="15.75" x14ac:dyDescent="0.25">
      <c r="A41" s="1152">
        <v>2210401</v>
      </c>
      <c r="B41" s="768" t="s">
        <v>57</v>
      </c>
      <c r="C41" s="768"/>
      <c r="D41" s="768">
        <v>0</v>
      </c>
      <c r="E41" s="769"/>
      <c r="F41" s="769">
        <v>0</v>
      </c>
      <c r="G41" s="769">
        <f t="shared" si="7"/>
        <v>0</v>
      </c>
      <c r="H41" s="769"/>
      <c r="I41" s="769"/>
      <c r="J41" s="769"/>
      <c r="K41" s="769">
        <f t="shared" si="8"/>
        <v>0</v>
      </c>
      <c r="L41" s="768">
        <v>0</v>
      </c>
      <c r="M41" s="769"/>
      <c r="N41" s="769"/>
      <c r="O41" s="769"/>
      <c r="P41" s="769"/>
      <c r="Q41" s="769">
        <f t="shared" si="9"/>
        <v>0</v>
      </c>
      <c r="R41" s="768">
        <v>0</v>
      </c>
      <c r="S41" s="769"/>
      <c r="T41" s="769"/>
      <c r="U41" s="769"/>
      <c r="V41" s="769"/>
      <c r="W41" s="769">
        <f t="shared" si="10"/>
        <v>0</v>
      </c>
      <c r="X41" s="769"/>
      <c r="Y41" s="769"/>
      <c r="Z41" s="769"/>
      <c r="AA41" s="769"/>
      <c r="AB41" s="769"/>
      <c r="AC41" s="769"/>
      <c r="AD41" s="769"/>
      <c r="AE41" s="769"/>
      <c r="AF41" s="769"/>
      <c r="AG41" s="769"/>
      <c r="AH41" s="769"/>
      <c r="AI41" s="769"/>
      <c r="AJ41" s="1135">
        <f t="shared" si="11"/>
        <v>0</v>
      </c>
      <c r="AK41" s="29">
        <v>0</v>
      </c>
      <c r="AL41" s="29">
        <f t="shared" si="5"/>
        <v>0</v>
      </c>
    </row>
    <row r="42" spans="1:38" ht="15.75" x14ac:dyDescent="0.25">
      <c r="A42" s="1152">
        <v>2210403</v>
      </c>
      <c r="B42" s="769" t="s">
        <v>54</v>
      </c>
      <c r="C42" s="768">
        <v>2056700</v>
      </c>
      <c r="D42" s="768">
        <v>373300</v>
      </c>
      <c r="E42" s="769"/>
      <c r="F42" s="769">
        <v>0</v>
      </c>
      <c r="G42" s="769">
        <f t="shared" si="7"/>
        <v>373300</v>
      </c>
      <c r="H42" s="768"/>
      <c r="I42" s="769"/>
      <c r="J42" s="769"/>
      <c r="K42" s="769">
        <f t="shared" si="8"/>
        <v>0</v>
      </c>
      <c r="L42" s="768">
        <v>500000</v>
      </c>
      <c r="M42" s="769"/>
      <c r="N42" s="769"/>
      <c r="O42" s="769"/>
      <c r="P42" s="769"/>
      <c r="Q42" s="769">
        <f t="shared" si="9"/>
        <v>500000</v>
      </c>
      <c r="R42" s="768">
        <v>500000</v>
      </c>
      <c r="S42" s="769"/>
      <c r="T42" s="769"/>
      <c r="U42" s="769"/>
      <c r="V42" s="769"/>
      <c r="W42" s="769">
        <f t="shared" si="10"/>
        <v>500000</v>
      </c>
      <c r="X42" s="768"/>
      <c r="Y42" s="769"/>
      <c r="Z42" s="769"/>
      <c r="AA42" s="769"/>
      <c r="AB42" s="769"/>
      <c r="AC42" s="769"/>
      <c r="AD42" s="768"/>
      <c r="AE42" s="769"/>
      <c r="AF42" s="769"/>
      <c r="AG42" s="769"/>
      <c r="AH42" s="769"/>
      <c r="AI42" s="769"/>
      <c r="AJ42" s="1135">
        <f t="shared" si="11"/>
        <v>1373300</v>
      </c>
      <c r="AK42" s="29">
        <v>1000000</v>
      </c>
      <c r="AL42" s="29">
        <f t="shared" si="5"/>
        <v>373300</v>
      </c>
    </row>
    <row r="43" spans="1:38" ht="31.5" hidden="1" x14ac:dyDescent="0.25">
      <c r="A43" s="1152">
        <v>2210499</v>
      </c>
      <c r="B43" s="769" t="s">
        <v>58</v>
      </c>
      <c r="C43" s="768">
        <v>500000</v>
      </c>
      <c r="D43" s="768">
        <v>0</v>
      </c>
      <c r="E43" s="769"/>
      <c r="F43" s="769">
        <v>0</v>
      </c>
      <c r="G43" s="769">
        <f t="shared" si="7"/>
        <v>0</v>
      </c>
      <c r="H43" s="768"/>
      <c r="I43" s="769"/>
      <c r="J43" s="769"/>
      <c r="K43" s="769">
        <f t="shared" si="8"/>
        <v>0</v>
      </c>
      <c r="L43" s="768">
        <v>0</v>
      </c>
      <c r="M43" s="769"/>
      <c r="N43" s="769"/>
      <c r="O43" s="769"/>
      <c r="P43" s="769"/>
      <c r="Q43" s="769">
        <f t="shared" si="9"/>
        <v>0</v>
      </c>
      <c r="R43" s="768">
        <v>0</v>
      </c>
      <c r="S43" s="769"/>
      <c r="T43" s="769"/>
      <c r="U43" s="769"/>
      <c r="V43" s="769"/>
      <c r="W43" s="769">
        <f t="shared" si="10"/>
        <v>0</v>
      </c>
      <c r="X43" s="768"/>
      <c r="Y43" s="769"/>
      <c r="Z43" s="769"/>
      <c r="AA43" s="769"/>
      <c r="AB43" s="769"/>
      <c r="AC43" s="769"/>
      <c r="AD43" s="768"/>
      <c r="AE43" s="769"/>
      <c r="AF43" s="769"/>
      <c r="AG43" s="769"/>
      <c r="AH43" s="769"/>
      <c r="AI43" s="769"/>
      <c r="AJ43" s="1135">
        <f t="shared" si="11"/>
        <v>0</v>
      </c>
      <c r="AK43" s="29">
        <v>0</v>
      </c>
      <c r="AL43" s="29">
        <f t="shared" si="5"/>
        <v>0</v>
      </c>
    </row>
    <row r="44" spans="1:38" ht="31.5" hidden="1" x14ac:dyDescent="0.25">
      <c r="A44" s="1152">
        <v>2210502</v>
      </c>
      <c r="B44" s="769" t="s">
        <v>59</v>
      </c>
      <c r="C44" s="768">
        <v>2550000</v>
      </c>
      <c r="D44" s="768">
        <v>0</v>
      </c>
      <c r="E44" s="769"/>
      <c r="F44" s="769">
        <v>0</v>
      </c>
      <c r="G44" s="769">
        <f t="shared" si="7"/>
        <v>0</v>
      </c>
      <c r="H44" s="768"/>
      <c r="I44" s="769"/>
      <c r="J44" s="769"/>
      <c r="K44" s="769">
        <f t="shared" si="8"/>
        <v>0</v>
      </c>
      <c r="L44" s="768">
        <v>0</v>
      </c>
      <c r="M44" s="769"/>
      <c r="N44" s="769"/>
      <c r="O44" s="769"/>
      <c r="P44" s="769"/>
      <c r="Q44" s="769">
        <f t="shared" si="9"/>
        <v>0</v>
      </c>
      <c r="R44" s="768">
        <v>0</v>
      </c>
      <c r="S44" s="769"/>
      <c r="T44" s="769"/>
      <c r="U44" s="769"/>
      <c r="V44" s="769"/>
      <c r="W44" s="769">
        <f t="shared" si="10"/>
        <v>0</v>
      </c>
      <c r="X44" s="768"/>
      <c r="Y44" s="769"/>
      <c r="Z44" s="769"/>
      <c r="AA44" s="769"/>
      <c r="AB44" s="769"/>
      <c r="AC44" s="769"/>
      <c r="AD44" s="768"/>
      <c r="AE44" s="769"/>
      <c r="AF44" s="769"/>
      <c r="AG44" s="769"/>
      <c r="AH44" s="769"/>
      <c r="AI44" s="769"/>
      <c r="AJ44" s="1135">
        <f t="shared" si="11"/>
        <v>0</v>
      </c>
      <c r="AK44" s="29">
        <v>500000</v>
      </c>
      <c r="AL44" s="29">
        <f t="shared" si="5"/>
        <v>-500000</v>
      </c>
    </row>
    <row r="45" spans="1:38" ht="31.5" x14ac:dyDescent="0.25">
      <c r="A45" s="1152">
        <v>2210503</v>
      </c>
      <c r="B45" s="769" t="s">
        <v>60</v>
      </c>
      <c r="C45" s="768">
        <v>200000</v>
      </c>
      <c r="D45" s="768">
        <v>150000</v>
      </c>
      <c r="E45" s="769"/>
      <c r="F45" s="769">
        <v>0</v>
      </c>
      <c r="G45" s="769">
        <f t="shared" si="7"/>
        <v>150000</v>
      </c>
      <c r="H45" s="769"/>
      <c r="I45" s="769"/>
      <c r="J45" s="769"/>
      <c r="K45" s="769">
        <f t="shared" si="8"/>
        <v>0</v>
      </c>
      <c r="L45" s="768">
        <v>0</v>
      </c>
      <c r="M45" s="769"/>
      <c r="N45" s="769"/>
      <c r="O45" s="769"/>
      <c r="P45" s="769"/>
      <c r="Q45" s="769">
        <f t="shared" si="9"/>
        <v>0</v>
      </c>
      <c r="R45" s="768">
        <v>0</v>
      </c>
      <c r="S45" s="769"/>
      <c r="T45" s="769"/>
      <c r="U45" s="769"/>
      <c r="V45" s="769"/>
      <c r="W45" s="769">
        <f t="shared" si="10"/>
        <v>0</v>
      </c>
      <c r="X45" s="769"/>
      <c r="Y45" s="769"/>
      <c r="Z45" s="769"/>
      <c r="AA45" s="769"/>
      <c r="AB45" s="769"/>
      <c r="AC45" s="769"/>
      <c r="AD45" s="769"/>
      <c r="AE45" s="769"/>
      <c r="AF45" s="769"/>
      <c r="AG45" s="769"/>
      <c r="AH45" s="769"/>
      <c r="AI45" s="769"/>
      <c r="AJ45" s="1135">
        <f t="shared" si="11"/>
        <v>150000</v>
      </c>
      <c r="AK45" s="29">
        <v>150000</v>
      </c>
      <c r="AL45" s="29">
        <f t="shared" si="5"/>
        <v>0</v>
      </c>
    </row>
    <row r="46" spans="1:38" ht="31.5" x14ac:dyDescent="0.25">
      <c r="A46" s="1152">
        <v>2210504</v>
      </c>
      <c r="B46" s="769" t="s">
        <v>61</v>
      </c>
      <c r="C46" s="768">
        <v>3000000</v>
      </c>
      <c r="D46" s="768">
        <v>0</v>
      </c>
      <c r="E46" s="769"/>
      <c r="F46" s="769">
        <v>0</v>
      </c>
      <c r="G46" s="769">
        <f t="shared" si="7"/>
        <v>0</v>
      </c>
      <c r="H46" s="768"/>
      <c r="I46" s="769"/>
      <c r="J46" s="769"/>
      <c r="K46" s="769">
        <f t="shared" si="8"/>
        <v>0</v>
      </c>
      <c r="L46" s="768">
        <v>235000</v>
      </c>
      <c r="M46" s="769"/>
      <c r="N46" s="769"/>
      <c r="O46" s="769"/>
      <c r="P46" s="769"/>
      <c r="Q46" s="769">
        <f t="shared" si="9"/>
        <v>235000</v>
      </c>
      <c r="R46" s="768">
        <v>0</v>
      </c>
      <c r="S46" s="769"/>
      <c r="T46" s="769"/>
      <c r="U46" s="769"/>
      <c r="V46" s="769"/>
      <c r="W46" s="769">
        <f t="shared" si="10"/>
        <v>0</v>
      </c>
      <c r="X46" s="768"/>
      <c r="Y46" s="769"/>
      <c r="Z46" s="769"/>
      <c r="AA46" s="769"/>
      <c r="AB46" s="769"/>
      <c r="AC46" s="769"/>
      <c r="AD46" s="768"/>
      <c r="AE46" s="769"/>
      <c r="AF46" s="769"/>
      <c r="AG46" s="769"/>
      <c r="AH46" s="769"/>
      <c r="AI46" s="769"/>
      <c r="AJ46" s="1135">
        <f t="shared" si="11"/>
        <v>235000</v>
      </c>
      <c r="AK46" s="29">
        <v>1000000</v>
      </c>
      <c r="AL46" s="29">
        <f t="shared" si="5"/>
        <v>-765000</v>
      </c>
    </row>
    <row r="47" spans="1:38" ht="15.75" x14ac:dyDescent="0.25">
      <c r="A47" s="1152">
        <v>2210505</v>
      </c>
      <c r="B47" s="769" t="s">
        <v>62</v>
      </c>
      <c r="C47" s="768">
        <v>1100000</v>
      </c>
      <c r="D47" s="768">
        <v>0</v>
      </c>
      <c r="E47" s="769"/>
      <c r="F47" s="769">
        <v>0</v>
      </c>
      <c r="G47" s="769">
        <f t="shared" si="7"/>
        <v>0</v>
      </c>
      <c r="H47" s="768"/>
      <c r="I47" s="769"/>
      <c r="J47" s="769"/>
      <c r="K47" s="769">
        <f t="shared" si="8"/>
        <v>0</v>
      </c>
      <c r="L47" s="768">
        <v>0</v>
      </c>
      <c r="M47" s="769"/>
      <c r="N47" s="769"/>
      <c r="O47" s="769"/>
      <c r="P47" s="769"/>
      <c r="Q47" s="769">
        <f t="shared" si="9"/>
        <v>0</v>
      </c>
      <c r="R47" s="768">
        <v>0</v>
      </c>
      <c r="S47" s="769"/>
      <c r="T47" s="769"/>
      <c r="U47" s="769"/>
      <c r="V47" s="769"/>
      <c r="W47" s="769">
        <f t="shared" si="10"/>
        <v>0</v>
      </c>
      <c r="X47" s="768"/>
      <c r="Y47" s="769"/>
      <c r="Z47" s="769"/>
      <c r="AA47" s="769"/>
      <c r="AB47" s="769"/>
      <c r="AC47" s="769"/>
      <c r="AD47" s="768"/>
      <c r="AE47" s="769"/>
      <c r="AF47" s="769"/>
      <c r="AG47" s="769"/>
      <c r="AH47" s="769"/>
      <c r="AI47" s="769"/>
      <c r="AJ47" s="1135">
        <f t="shared" si="11"/>
        <v>0</v>
      </c>
      <c r="AK47" s="29">
        <v>0</v>
      </c>
      <c r="AL47" s="29">
        <f t="shared" si="5"/>
        <v>0</v>
      </c>
    </row>
    <row r="48" spans="1:38" ht="15.75" x14ac:dyDescent="0.25">
      <c r="A48" s="1152">
        <v>2210599</v>
      </c>
      <c r="B48" s="769" t="s">
        <v>63</v>
      </c>
      <c r="C48" s="768">
        <v>1800000</v>
      </c>
      <c r="D48" s="768">
        <v>0</v>
      </c>
      <c r="E48" s="769"/>
      <c r="F48" s="769">
        <v>0</v>
      </c>
      <c r="G48" s="769">
        <f t="shared" si="7"/>
        <v>0</v>
      </c>
      <c r="H48" s="768"/>
      <c r="I48" s="769"/>
      <c r="J48" s="769"/>
      <c r="K48" s="769">
        <f t="shared" si="8"/>
        <v>0</v>
      </c>
      <c r="L48" s="768">
        <v>0</v>
      </c>
      <c r="M48" s="769"/>
      <c r="N48" s="769"/>
      <c r="O48" s="769"/>
      <c r="P48" s="769"/>
      <c r="Q48" s="769">
        <f t="shared" si="9"/>
        <v>0</v>
      </c>
      <c r="R48" s="768">
        <v>350000</v>
      </c>
      <c r="S48" s="769"/>
      <c r="T48" s="769"/>
      <c r="U48" s="769"/>
      <c r="V48" s="769"/>
      <c r="W48" s="769">
        <f t="shared" si="10"/>
        <v>350000</v>
      </c>
      <c r="X48" s="768"/>
      <c r="Y48" s="769"/>
      <c r="Z48" s="769"/>
      <c r="AA48" s="769"/>
      <c r="AB48" s="769"/>
      <c r="AC48" s="769"/>
      <c r="AD48" s="768"/>
      <c r="AE48" s="769"/>
      <c r="AF48" s="769"/>
      <c r="AG48" s="769"/>
      <c r="AH48" s="769"/>
      <c r="AI48" s="769"/>
      <c r="AJ48" s="1135">
        <f t="shared" si="11"/>
        <v>350000</v>
      </c>
      <c r="AK48" s="29">
        <v>500000</v>
      </c>
      <c r="AL48" s="29">
        <f t="shared" si="5"/>
        <v>-150000</v>
      </c>
    </row>
    <row r="49" spans="1:38" ht="31.5" hidden="1" x14ac:dyDescent="0.25">
      <c r="A49" s="1152">
        <v>2210602</v>
      </c>
      <c r="B49" s="769" t="s">
        <v>64</v>
      </c>
      <c r="C49" s="768"/>
      <c r="D49" s="768">
        <v>0</v>
      </c>
      <c r="E49" s="769"/>
      <c r="F49" s="769">
        <v>0</v>
      </c>
      <c r="G49" s="769">
        <f t="shared" si="7"/>
        <v>0</v>
      </c>
      <c r="H49" s="768"/>
      <c r="I49" s="769"/>
      <c r="J49" s="769"/>
      <c r="K49" s="769">
        <f t="shared" si="8"/>
        <v>0</v>
      </c>
      <c r="L49" s="768">
        <v>0</v>
      </c>
      <c r="M49" s="769"/>
      <c r="N49" s="769"/>
      <c r="O49" s="769"/>
      <c r="P49" s="769"/>
      <c r="Q49" s="769">
        <f t="shared" si="9"/>
        <v>0</v>
      </c>
      <c r="R49" s="768">
        <v>0</v>
      </c>
      <c r="S49" s="769"/>
      <c r="T49" s="769"/>
      <c r="U49" s="769"/>
      <c r="V49" s="769"/>
      <c r="W49" s="769">
        <f t="shared" si="10"/>
        <v>0</v>
      </c>
      <c r="X49" s="768"/>
      <c r="Y49" s="769"/>
      <c r="Z49" s="769"/>
      <c r="AA49" s="769"/>
      <c r="AB49" s="769"/>
      <c r="AC49" s="769"/>
      <c r="AD49" s="768"/>
      <c r="AE49" s="769"/>
      <c r="AF49" s="769"/>
      <c r="AG49" s="769"/>
      <c r="AH49" s="769"/>
      <c r="AI49" s="769"/>
      <c r="AJ49" s="1135">
        <f t="shared" si="11"/>
        <v>0</v>
      </c>
      <c r="AK49" s="29">
        <v>0</v>
      </c>
      <c r="AL49" s="29">
        <f t="shared" si="5"/>
        <v>0</v>
      </c>
    </row>
    <row r="50" spans="1:38" ht="31.5" hidden="1" x14ac:dyDescent="0.25">
      <c r="A50" s="1152">
        <v>2210603</v>
      </c>
      <c r="B50" s="769" t="s">
        <v>65</v>
      </c>
      <c r="C50" s="768"/>
      <c r="D50" s="768">
        <v>0</v>
      </c>
      <c r="E50" s="769"/>
      <c r="F50" s="769">
        <v>0</v>
      </c>
      <c r="G50" s="769">
        <f t="shared" si="7"/>
        <v>0</v>
      </c>
      <c r="H50" s="768"/>
      <c r="I50" s="769"/>
      <c r="J50" s="769"/>
      <c r="K50" s="769">
        <f t="shared" si="8"/>
        <v>0</v>
      </c>
      <c r="L50" s="768">
        <v>0</v>
      </c>
      <c r="M50" s="769"/>
      <c r="N50" s="769"/>
      <c r="O50" s="769"/>
      <c r="P50" s="769"/>
      <c r="Q50" s="769">
        <f t="shared" si="9"/>
        <v>0</v>
      </c>
      <c r="R50" s="768">
        <v>0</v>
      </c>
      <c r="S50" s="769"/>
      <c r="T50" s="769"/>
      <c r="U50" s="769"/>
      <c r="V50" s="769"/>
      <c r="W50" s="769">
        <f t="shared" si="10"/>
        <v>0</v>
      </c>
      <c r="X50" s="768"/>
      <c r="Y50" s="769"/>
      <c r="Z50" s="769"/>
      <c r="AA50" s="769"/>
      <c r="AB50" s="769"/>
      <c r="AC50" s="769"/>
      <c r="AD50" s="768"/>
      <c r="AE50" s="769"/>
      <c r="AF50" s="769"/>
      <c r="AG50" s="769"/>
      <c r="AH50" s="769"/>
      <c r="AI50" s="769"/>
      <c r="AJ50" s="1135">
        <f t="shared" si="11"/>
        <v>0</v>
      </c>
      <c r="AK50" s="29">
        <v>0</v>
      </c>
      <c r="AL50" s="29">
        <f t="shared" si="5"/>
        <v>0</v>
      </c>
    </row>
    <row r="51" spans="1:38" ht="15.75" hidden="1" x14ac:dyDescent="0.25">
      <c r="A51" s="1152">
        <v>2210604</v>
      </c>
      <c r="B51" s="769" t="s">
        <v>66</v>
      </c>
      <c r="C51" s="768">
        <v>100000</v>
      </c>
      <c r="D51" s="768">
        <v>0</v>
      </c>
      <c r="E51" s="769"/>
      <c r="F51" s="769">
        <v>0</v>
      </c>
      <c r="G51" s="769">
        <f t="shared" si="7"/>
        <v>0</v>
      </c>
      <c r="H51" s="768"/>
      <c r="I51" s="769"/>
      <c r="J51" s="769"/>
      <c r="K51" s="769">
        <f t="shared" si="8"/>
        <v>0</v>
      </c>
      <c r="L51" s="768">
        <v>0</v>
      </c>
      <c r="M51" s="769"/>
      <c r="N51" s="769"/>
      <c r="O51" s="769"/>
      <c r="P51" s="769"/>
      <c r="Q51" s="769">
        <f t="shared" si="9"/>
        <v>0</v>
      </c>
      <c r="R51" s="768">
        <v>0</v>
      </c>
      <c r="S51" s="769"/>
      <c r="T51" s="769"/>
      <c r="U51" s="769"/>
      <c r="V51" s="769"/>
      <c r="W51" s="769">
        <f t="shared" si="10"/>
        <v>0</v>
      </c>
      <c r="X51" s="768"/>
      <c r="Y51" s="769"/>
      <c r="Z51" s="769"/>
      <c r="AA51" s="769"/>
      <c r="AB51" s="769"/>
      <c r="AC51" s="769"/>
      <c r="AD51" s="768"/>
      <c r="AE51" s="769"/>
      <c r="AF51" s="769"/>
      <c r="AG51" s="769"/>
      <c r="AH51" s="769"/>
      <c r="AI51" s="769"/>
      <c r="AJ51" s="1135">
        <f t="shared" si="11"/>
        <v>0</v>
      </c>
      <c r="AK51" s="29">
        <v>0</v>
      </c>
      <c r="AL51" s="29">
        <f t="shared" si="5"/>
        <v>0</v>
      </c>
    </row>
    <row r="52" spans="1:38" ht="31.5" hidden="1" x14ac:dyDescent="0.25">
      <c r="A52" s="1152">
        <v>2210606</v>
      </c>
      <c r="B52" s="769" t="s">
        <v>67</v>
      </c>
      <c r="C52" s="768">
        <v>100000</v>
      </c>
      <c r="D52" s="768">
        <v>0</v>
      </c>
      <c r="E52" s="769"/>
      <c r="F52" s="769">
        <v>0</v>
      </c>
      <c r="G52" s="769">
        <f t="shared" si="7"/>
        <v>0</v>
      </c>
      <c r="H52" s="768"/>
      <c r="I52" s="769"/>
      <c r="J52" s="769"/>
      <c r="K52" s="769">
        <f t="shared" si="8"/>
        <v>0</v>
      </c>
      <c r="L52" s="768">
        <v>0</v>
      </c>
      <c r="M52" s="769"/>
      <c r="N52" s="769"/>
      <c r="O52" s="769"/>
      <c r="P52" s="769"/>
      <c r="Q52" s="769">
        <f t="shared" si="9"/>
        <v>0</v>
      </c>
      <c r="R52" s="768">
        <v>0</v>
      </c>
      <c r="S52" s="769"/>
      <c r="T52" s="769"/>
      <c r="U52" s="769"/>
      <c r="V52" s="769"/>
      <c r="W52" s="769">
        <f t="shared" si="10"/>
        <v>0</v>
      </c>
      <c r="X52" s="768"/>
      <c r="Y52" s="769"/>
      <c r="Z52" s="769"/>
      <c r="AA52" s="769"/>
      <c r="AB52" s="769"/>
      <c r="AC52" s="769"/>
      <c r="AD52" s="768"/>
      <c r="AE52" s="769"/>
      <c r="AF52" s="769"/>
      <c r="AG52" s="769"/>
      <c r="AH52" s="769"/>
      <c r="AI52" s="769"/>
      <c r="AJ52" s="1135">
        <f t="shared" si="11"/>
        <v>0</v>
      </c>
      <c r="AK52" s="29">
        <v>0</v>
      </c>
      <c r="AL52" s="29">
        <f t="shared" si="5"/>
        <v>0</v>
      </c>
    </row>
    <row r="53" spans="1:38" ht="31.5" hidden="1" x14ac:dyDescent="0.25">
      <c r="A53" s="1152">
        <v>2210701</v>
      </c>
      <c r="B53" s="769" t="s">
        <v>187</v>
      </c>
      <c r="C53" s="768"/>
      <c r="D53" s="768">
        <v>0</v>
      </c>
      <c r="E53" s="769"/>
      <c r="F53" s="769">
        <v>0</v>
      </c>
      <c r="G53" s="769">
        <f t="shared" si="7"/>
        <v>0</v>
      </c>
      <c r="H53" s="768"/>
      <c r="I53" s="769"/>
      <c r="J53" s="769"/>
      <c r="K53" s="769">
        <f t="shared" si="8"/>
        <v>0</v>
      </c>
      <c r="L53" s="768">
        <v>0</v>
      </c>
      <c r="M53" s="769"/>
      <c r="N53" s="769"/>
      <c r="O53" s="769"/>
      <c r="P53" s="769"/>
      <c r="Q53" s="769">
        <f t="shared" si="9"/>
        <v>0</v>
      </c>
      <c r="R53" s="768">
        <v>0</v>
      </c>
      <c r="S53" s="769"/>
      <c r="T53" s="769"/>
      <c r="U53" s="769"/>
      <c r="V53" s="769"/>
      <c r="W53" s="769">
        <f t="shared" si="10"/>
        <v>0</v>
      </c>
      <c r="X53" s="768"/>
      <c r="Y53" s="769"/>
      <c r="Z53" s="769"/>
      <c r="AA53" s="769"/>
      <c r="AB53" s="769"/>
      <c r="AC53" s="769"/>
      <c r="AD53" s="768"/>
      <c r="AE53" s="769"/>
      <c r="AF53" s="769"/>
      <c r="AG53" s="769"/>
      <c r="AH53" s="769"/>
      <c r="AI53" s="769"/>
      <c r="AJ53" s="1135">
        <f t="shared" si="11"/>
        <v>0</v>
      </c>
      <c r="AK53" s="29">
        <v>0</v>
      </c>
      <c r="AL53" s="29">
        <f t="shared" si="5"/>
        <v>0</v>
      </c>
    </row>
    <row r="54" spans="1:38" ht="31.5" x14ac:dyDescent="0.25">
      <c r="A54" s="1152">
        <v>2210702</v>
      </c>
      <c r="B54" s="769" t="s">
        <v>69</v>
      </c>
      <c r="C54" s="768">
        <v>500000</v>
      </c>
      <c r="D54" s="768">
        <v>300000</v>
      </c>
      <c r="E54" s="769"/>
      <c r="F54" s="769">
        <v>0</v>
      </c>
      <c r="G54" s="769">
        <f t="shared" si="7"/>
        <v>300000</v>
      </c>
      <c r="H54" s="768"/>
      <c r="I54" s="769"/>
      <c r="J54" s="769"/>
      <c r="K54" s="769">
        <f t="shared" si="8"/>
        <v>0</v>
      </c>
      <c r="L54" s="768">
        <v>0</v>
      </c>
      <c r="M54" s="769"/>
      <c r="N54" s="769"/>
      <c r="O54" s="769"/>
      <c r="P54" s="769"/>
      <c r="Q54" s="769">
        <f t="shared" si="9"/>
        <v>0</v>
      </c>
      <c r="R54" s="768">
        <v>0</v>
      </c>
      <c r="S54" s="769"/>
      <c r="T54" s="769"/>
      <c r="U54" s="769"/>
      <c r="V54" s="769"/>
      <c r="W54" s="769">
        <f t="shared" si="10"/>
        <v>0</v>
      </c>
      <c r="X54" s="768"/>
      <c r="Y54" s="769"/>
      <c r="Z54" s="769"/>
      <c r="AA54" s="769"/>
      <c r="AB54" s="769"/>
      <c r="AC54" s="769"/>
      <c r="AD54" s="768"/>
      <c r="AE54" s="769"/>
      <c r="AF54" s="769"/>
      <c r="AG54" s="769"/>
      <c r="AH54" s="769"/>
      <c r="AI54" s="769"/>
      <c r="AJ54" s="1135">
        <f t="shared" si="11"/>
        <v>300000</v>
      </c>
      <c r="AK54" s="29">
        <v>300000</v>
      </c>
      <c r="AL54" s="29">
        <f t="shared" si="5"/>
        <v>0</v>
      </c>
    </row>
    <row r="55" spans="1:38" ht="15.75" x14ac:dyDescent="0.25">
      <c r="A55" s="1152">
        <v>2210703</v>
      </c>
      <c r="B55" s="768" t="s">
        <v>70</v>
      </c>
      <c r="C55" s="768"/>
      <c r="D55" s="768">
        <v>0</v>
      </c>
      <c r="E55" s="769"/>
      <c r="F55" s="769">
        <v>0</v>
      </c>
      <c r="G55" s="769">
        <f t="shared" si="7"/>
        <v>0</v>
      </c>
      <c r="H55" s="768"/>
      <c r="I55" s="769"/>
      <c r="J55" s="769"/>
      <c r="K55" s="769">
        <f t="shared" si="8"/>
        <v>0</v>
      </c>
      <c r="L55" s="768">
        <v>0</v>
      </c>
      <c r="M55" s="769"/>
      <c r="N55" s="769"/>
      <c r="O55" s="769"/>
      <c r="P55" s="769"/>
      <c r="Q55" s="769">
        <f t="shared" si="9"/>
        <v>0</v>
      </c>
      <c r="R55" s="768">
        <v>0</v>
      </c>
      <c r="S55" s="769"/>
      <c r="T55" s="769"/>
      <c r="U55" s="769"/>
      <c r="V55" s="769"/>
      <c r="W55" s="769">
        <f t="shared" si="10"/>
        <v>0</v>
      </c>
      <c r="X55" s="768"/>
      <c r="Y55" s="769"/>
      <c r="Z55" s="769"/>
      <c r="AA55" s="769"/>
      <c r="AB55" s="769"/>
      <c r="AC55" s="769"/>
      <c r="AD55" s="768"/>
      <c r="AE55" s="769"/>
      <c r="AF55" s="769"/>
      <c r="AG55" s="769"/>
      <c r="AH55" s="769"/>
      <c r="AI55" s="769"/>
      <c r="AJ55" s="1135">
        <f t="shared" si="11"/>
        <v>0</v>
      </c>
      <c r="AK55" s="29">
        <v>0</v>
      </c>
      <c r="AL55" s="29">
        <f t="shared" si="5"/>
        <v>0</v>
      </c>
    </row>
    <row r="56" spans="1:38" ht="31.5" x14ac:dyDescent="0.25">
      <c r="A56" s="1152">
        <v>2210714</v>
      </c>
      <c r="B56" s="769" t="s">
        <v>71</v>
      </c>
      <c r="C56" s="768">
        <v>2500000</v>
      </c>
      <c r="D56" s="768">
        <v>0</v>
      </c>
      <c r="E56" s="769"/>
      <c r="F56" s="769">
        <v>0</v>
      </c>
      <c r="G56" s="769">
        <f t="shared" si="7"/>
        <v>0</v>
      </c>
      <c r="H56" s="768"/>
      <c r="I56" s="769"/>
      <c r="J56" s="769"/>
      <c r="K56" s="769">
        <f t="shared" si="8"/>
        <v>0</v>
      </c>
      <c r="L56" s="768">
        <v>1000</v>
      </c>
      <c r="M56" s="769"/>
      <c r="N56" s="769"/>
      <c r="O56" s="769"/>
      <c r="P56" s="769"/>
      <c r="Q56" s="769">
        <f t="shared" si="9"/>
        <v>1000</v>
      </c>
      <c r="R56" s="768">
        <v>0</v>
      </c>
      <c r="S56" s="769"/>
      <c r="T56" s="769"/>
      <c r="U56" s="769"/>
      <c r="V56" s="769"/>
      <c r="W56" s="769">
        <f t="shared" si="10"/>
        <v>0</v>
      </c>
      <c r="X56" s="768"/>
      <c r="Y56" s="769"/>
      <c r="Z56" s="769"/>
      <c r="AA56" s="769"/>
      <c r="AB56" s="769"/>
      <c r="AC56" s="769"/>
      <c r="AD56" s="768"/>
      <c r="AE56" s="769"/>
      <c r="AF56" s="769"/>
      <c r="AG56" s="769"/>
      <c r="AH56" s="769"/>
      <c r="AI56" s="769"/>
      <c r="AJ56" s="1135">
        <f t="shared" si="11"/>
        <v>1000</v>
      </c>
      <c r="AK56" s="29">
        <v>500000</v>
      </c>
      <c r="AL56" s="29">
        <f t="shared" si="5"/>
        <v>-499000</v>
      </c>
    </row>
    <row r="57" spans="1:38" ht="31.5" x14ac:dyDescent="0.25">
      <c r="A57" s="1152">
        <v>2210799</v>
      </c>
      <c r="B57" s="769" t="s">
        <v>72</v>
      </c>
      <c r="C57" s="768">
        <v>6000000</v>
      </c>
      <c r="D57" s="768">
        <v>1978900</v>
      </c>
      <c r="E57" s="769"/>
      <c r="F57" s="769">
        <v>0</v>
      </c>
      <c r="G57" s="769">
        <f t="shared" si="7"/>
        <v>1978900</v>
      </c>
      <c r="H57" s="769"/>
      <c r="I57" s="769"/>
      <c r="J57" s="769"/>
      <c r="K57" s="769">
        <f t="shared" si="8"/>
        <v>0</v>
      </c>
      <c r="L57" s="768">
        <v>1000000</v>
      </c>
      <c r="M57" s="769"/>
      <c r="N57" s="769"/>
      <c r="O57" s="769"/>
      <c r="P57" s="769"/>
      <c r="Q57" s="769">
        <f t="shared" si="9"/>
        <v>1000000</v>
      </c>
      <c r="R57" s="768">
        <v>1000000</v>
      </c>
      <c r="S57" s="769"/>
      <c r="T57" s="769"/>
      <c r="U57" s="769"/>
      <c r="V57" s="769"/>
      <c r="W57" s="769">
        <f t="shared" si="10"/>
        <v>1000000</v>
      </c>
      <c r="X57" s="769"/>
      <c r="Y57" s="769"/>
      <c r="Z57" s="769"/>
      <c r="AA57" s="769"/>
      <c r="AB57" s="769"/>
      <c r="AC57" s="769"/>
      <c r="AD57" s="769"/>
      <c r="AE57" s="769"/>
      <c r="AF57" s="769"/>
      <c r="AG57" s="769"/>
      <c r="AH57" s="769"/>
      <c r="AI57" s="769"/>
      <c r="AJ57" s="1135">
        <f t="shared" si="11"/>
        <v>3978900</v>
      </c>
      <c r="AK57" s="29">
        <v>2300000</v>
      </c>
      <c r="AL57" s="29">
        <f t="shared" si="5"/>
        <v>1678900</v>
      </c>
    </row>
    <row r="58" spans="1:38" ht="47.25" x14ac:dyDescent="0.25">
      <c r="A58" s="1152">
        <v>2210801</v>
      </c>
      <c r="B58" s="769" t="s">
        <v>73</v>
      </c>
      <c r="C58" s="768">
        <v>500000</v>
      </c>
      <c r="D58" s="768">
        <v>500000</v>
      </c>
      <c r="E58" s="769"/>
      <c r="F58" s="769">
        <v>0</v>
      </c>
      <c r="G58" s="769">
        <f t="shared" si="7"/>
        <v>500000</v>
      </c>
      <c r="H58" s="769"/>
      <c r="I58" s="769"/>
      <c r="J58" s="769"/>
      <c r="K58" s="769">
        <f t="shared" si="8"/>
        <v>0</v>
      </c>
      <c r="L58" s="768">
        <v>0</v>
      </c>
      <c r="M58" s="769"/>
      <c r="N58" s="769"/>
      <c r="O58" s="769"/>
      <c r="P58" s="769"/>
      <c r="Q58" s="769">
        <f t="shared" si="9"/>
        <v>0</v>
      </c>
      <c r="R58" s="768">
        <v>0</v>
      </c>
      <c r="S58" s="769"/>
      <c r="T58" s="769"/>
      <c r="U58" s="769"/>
      <c r="V58" s="769"/>
      <c r="W58" s="769">
        <f t="shared" si="10"/>
        <v>0</v>
      </c>
      <c r="X58" s="769"/>
      <c r="Y58" s="769"/>
      <c r="Z58" s="769"/>
      <c r="AA58" s="769"/>
      <c r="AB58" s="769"/>
      <c r="AC58" s="769"/>
      <c r="AD58" s="769"/>
      <c r="AE58" s="769"/>
      <c r="AF58" s="769"/>
      <c r="AG58" s="769"/>
      <c r="AH58" s="769"/>
      <c r="AI58" s="769"/>
      <c r="AJ58" s="1135">
        <f t="shared" si="11"/>
        <v>500000</v>
      </c>
      <c r="AK58" s="29">
        <v>500000</v>
      </c>
      <c r="AL58" s="29">
        <f t="shared" si="5"/>
        <v>0</v>
      </c>
    </row>
    <row r="59" spans="1:38" ht="47.25" x14ac:dyDescent="0.25">
      <c r="A59" s="1152">
        <v>2210802</v>
      </c>
      <c r="B59" s="769" t="s">
        <v>74</v>
      </c>
      <c r="C59" s="768">
        <v>3500000</v>
      </c>
      <c r="D59" s="768">
        <v>431673</v>
      </c>
      <c r="E59" s="769"/>
      <c r="F59" s="769">
        <v>0</v>
      </c>
      <c r="G59" s="769">
        <f t="shared" si="7"/>
        <v>431673</v>
      </c>
      <c r="H59" s="769"/>
      <c r="I59" s="769"/>
      <c r="J59" s="769"/>
      <c r="K59" s="769">
        <f t="shared" si="8"/>
        <v>0</v>
      </c>
      <c r="L59" s="768">
        <v>800000</v>
      </c>
      <c r="M59" s="769"/>
      <c r="N59" s="769"/>
      <c r="O59" s="769"/>
      <c r="P59" s="769"/>
      <c r="Q59" s="769">
        <f t="shared" si="9"/>
        <v>800000</v>
      </c>
      <c r="R59" s="768">
        <v>800000</v>
      </c>
      <c r="S59" s="769"/>
      <c r="T59" s="769"/>
      <c r="U59" s="769"/>
      <c r="V59" s="769"/>
      <c r="W59" s="769">
        <f t="shared" si="10"/>
        <v>800000</v>
      </c>
      <c r="X59" s="769"/>
      <c r="Y59" s="769"/>
      <c r="Z59" s="769"/>
      <c r="AA59" s="769"/>
      <c r="AB59" s="769"/>
      <c r="AC59" s="769"/>
      <c r="AD59" s="769"/>
      <c r="AE59" s="769"/>
      <c r="AF59" s="769"/>
      <c r="AG59" s="769"/>
      <c r="AH59" s="769"/>
      <c r="AI59" s="769"/>
      <c r="AJ59" s="1135">
        <f t="shared" si="11"/>
        <v>2031673</v>
      </c>
      <c r="AK59" s="29">
        <v>2031673</v>
      </c>
      <c r="AL59" s="29">
        <f t="shared" si="5"/>
        <v>0</v>
      </c>
    </row>
    <row r="60" spans="1:38" ht="15.75" x14ac:dyDescent="0.25">
      <c r="A60" s="1136">
        <v>2210805</v>
      </c>
      <c r="B60" s="768" t="s">
        <v>75</v>
      </c>
      <c r="C60" s="768"/>
      <c r="D60" s="768">
        <v>0</v>
      </c>
      <c r="E60" s="769"/>
      <c r="F60" s="769">
        <v>0</v>
      </c>
      <c r="G60" s="769">
        <f t="shared" si="7"/>
        <v>0</v>
      </c>
      <c r="H60" s="768"/>
      <c r="I60" s="769"/>
      <c r="J60" s="769"/>
      <c r="K60" s="769">
        <f t="shared" si="8"/>
        <v>0</v>
      </c>
      <c r="L60" s="768">
        <v>0</v>
      </c>
      <c r="M60" s="769"/>
      <c r="N60" s="769"/>
      <c r="O60" s="769"/>
      <c r="P60" s="769"/>
      <c r="Q60" s="769">
        <f t="shared" si="9"/>
        <v>0</v>
      </c>
      <c r="R60" s="768">
        <v>0</v>
      </c>
      <c r="S60" s="769"/>
      <c r="T60" s="769"/>
      <c r="U60" s="769"/>
      <c r="V60" s="769"/>
      <c r="W60" s="769">
        <f t="shared" si="10"/>
        <v>0</v>
      </c>
      <c r="X60" s="768"/>
      <c r="Y60" s="769"/>
      <c r="Z60" s="769"/>
      <c r="AA60" s="769"/>
      <c r="AB60" s="769"/>
      <c r="AC60" s="769"/>
      <c r="AD60" s="768"/>
      <c r="AE60" s="769"/>
      <c r="AF60" s="769"/>
      <c r="AG60" s="769"/>
      <c r="AH60" s="769"/>
      <c r="AI60" s="769"/>
      <c r="AJ60" s="1135">
        <f t="shared" si="11"/>
        <v>0</v>
      </c>
      <c r="AK60" s="29">
        <v>0</v>
      </c>
      <c r="AL60" s="29">
        <f t="shared" si="5"/>
        <v>0</v>
      </c>
    </row>
    <row r="61" spans="1:38" ht="15.75" x14ac:dyDescent="0.25">
      <c r="A61" s="1136">
        <v>2210809</v>
      </c>
      <c r="B61" s="768" t="s">
        <v>76</v>
      </c>
      <c r="C61" s="768"/>
      <c r="D61" s="768">
        <v>0</v>
      </c>
      <c r="E61" s="769"/>
      <c r="F61" s="769">
        <v>0</v>
      </c>
      <c r="G61" s="769">
        <f t="shared" si="7"/>
        <v>0</v>
      </c>
      <c r="H61" s="768"/>
      <c r="I61" s="769"/>
      <c r="J61" s="769"/>
      <c r="K61" s="769">
        <f t="shared" si="8"/>
        <v>0</v>
      </c>
      <c r="L61" s="768">
        <v>0</v>
      </c>
      <c r="M61" s="769"/>
      <c r="N61" s="769"/>
      <c r="O61" s="769"/>
      <c r="P61" s="769"/>
      <c r="Q61" s="769">
        <f t="shared" si="9"/>
        <v>0</v>
      </c>
      <c r="R61" s="768">
        <v>0</v>
      </c>
      <c r="S61" s="769"/>
      <c r="T61" s="769"/>
      <c r="U61" s="769"/>
      <c r="V61" s="769"/>
      <c r="W61" s="769">
        <f t="shared" si="10"/>
        <v>0</v>
      </c>
      <c r="X61" s="768"/>
      <c r="Y61" s="769"/>
      <c r="Z61" s="769"/>
      <c r="AA61" s="769"/>
      <c r="AB61" s="769"/>
      <c r="AC61" s="769"/>
      <c r="AD61" s="768"/>
      <c r="AE61" s="769"/>
      <c r="AF61" s="769"/>
      <c r="AG61" s="769"/>
      <c r="AH61" s="769"/>
      <c r="AI61" s="769"/>
      <c r="AJ61" s="1135">
        <f t="shared" si="11"/>
        <v>0</v>
      </c>
      <c r="AK61" s="29">
        <v>0</v>
      </c>
      <c r="AL61" s="29">
        <f t="shared" si="5"/>
        <v>0</v>
      </c>
    </row>
    <row r="62" spans="1:38" ht="15.75" x14ac:dyDescent="0.25">
      <c r="A62" s="1152">
        <v>2210904</v>
      </c>
      <c r="B62" s="769" t="s">
        <v>77</v>
      </c>
      <c r="C62" s="768">
        <v>100000</v>
      </c>
      <c r="D62" s="768">
        <v>5000</v>
      </c>
      <c r="E62" s="769"/>
      <c r="F62" s="769">
        <v>0</v>
      </c>
      <c r="G62" s="769">
        <f t="shared" si="7"/>
        <v>5000</v>
      </c>
      <c r="H62" s="768"/>
      <c r="I62" s="769"/>
      <c r="J62" s="769"/>
      <c r="K62" s="769">
        <f t="shared" si="8"/>
        <v>0</v>
      </c>
      <c r="L62" s="768">
        <v>0</v>
      </c>
      <c r="M62" s="769"/>
      <c r="N62" s="769"/>
      <c r="O62" s="769"/>
      <c r="P62" s="769"/>
      <c r="Q62" s="769">
        <f t="shared" si="9"/>
        <v>0</v>
      </c>
      <c r="R62" s="768">
        <v>0</v>
      </c>
      <c r="S62" s="769"/>
      <c r="T62" s="769"/>
      <c r="U62" s="769"/>
      <c r="V62" s="769"/>
      <c r="W62" s="769">
        <f t="shared" si="10"/>
        <v>0</v>
      </c>
      <c r="X62" s="768"/>
      <c r="Y62" s="769"/>
      <c r="Z62" s="769"/>
      <c r="AA62" s="769"/>
      <c r="AB62" s="769"/>
      <c r="AC62" s="769"/>
      <c r="AD62" s="768"/>
      <c r="AE62" s="769"/>
      <c r="AF62" s="769"/>
      <c r="AG62" s="769"/>
      <c r="AH62" s="769"/>
      <c r="AI62" s="769"/>
      <c r="AJ62" s="1135">
        <f t="shared" si="11"/>
        <v>5000</v>
      </c>
      <c r="AK62" s="29">
        <v>50000</v>
      </c>
      <c r="AL62" s="29">
        <f t="shared" si="5"/>
        <v>-45000</v>
      </c>
    </row>
    <row r="63" spans="1:38" ht="15.75" x14ac:dyDescent="0.25">
      <c r="A63" s="1136">
        <v>2210910</v>
      </c>
      <c r="B63" s="768" t="s">
        <v>78</v>
      </c>
      <c r="C63" s="768">
        <v>4000000</v>
      </c>
      <c r="D63" s="768">
        <v>700000</v>
      </c>
      <c r="E63" s="769"/>
      <c r="F63" s="769">
        <v>0</v>
      </c>
      <c r="G63" s="769">
        <f t="shared" si="7"/>
        <v>700000</v>
      </c>
      <c r="H63" s="768"/>
      <c r="I63" s="769"/>
      <c r="J63" s="769"/>
      <c r="K63" s="769">
        <f t="shared" si="8"/>
        <v>0</v>
      </c>
      <c r="L63" s="768">
        <v>0</v>
      </c>
      <c r="M63" s="769"/>
      <c r="N63" s="769"/>
      <c r="O63" s="769"/>
      <c r="P63" s="769"/>
      <c r="Q63" s="769">
        <f t="shared" si="9"/>
        <v>0</v>
      </c>
      <c r="R63" s="768">
        <v>0</v>
      </c>
      <c r="S63" s="769"/>
      <c r="T63" s="769"/>
      <c r="U63" s="769"/>
      <c r="V63" s="769"/>
      <c r="W63" s="769">
        <f t="shared" si="10"/>
        <v>0</v>
      </c>
      <c r="X63" s="768"/>
      <c r="Y63" s="769"/>
      <c r="Z63" s="769"/>
      <c r="AA63" s="769"/>
      <c r="AB63" s="769"/>
      <c r="AC63" s="769"/>
      <c r="AD63" s="768"/>
      <c r="AE63" s="769"/>
      <c r="AF63" s="769"/>
      <c r="AG63" s="769"/>
      <c r="AH63" s="769"/>
      <c r="AI63" s="769"/>
      <c r="AJ63" s="1135">
        <f t="shared" si="11"/>
        <v>700000</v>
      </c>
      <c r="AK63" s="29">
        <v>1000000</v>
      </c>
      <c r="AL63" s="29">
        <f t="shared" si="5"/>
        <v>-300000</v>
      </c>
    </row>
    <row r="64" spans="1:38" ht="15.75" x14ac:dyDescent="0.25">
      <c r="A64" s="1136">
        <v>2211001</v>
      </c>
      <c r="B64" s="768" t="s">
        <v>79</v>
      </c>
      <c r="C64" s="768"/>
      <c r="D64" s="768">
        <v>0</v>
      </c>
      <c r="E64" s="769"/>
      <c r="F64" s="769">
        <v>0</v>
      </c>
      <c r="G64" s="769">
        <f t="shared" si="7"/>
        <v>0</v>
      </c>
      <c r="H64" s="768"/>
      <c r="I64" s="769"/>
      <c r="J64" s="769"/>
      <c r="K64" s="769">
        <f t="shared" si="8"/>
        <v>0</v>
      </c>
      <c r="L64" s="768">
        <v>0</v>
      </c>
      <c r="M64" s="769"/>
      <c r="N64" s="769"/>
      <c r="O64" s="769"/>
      <c r="P64" s="769"/>
      <c r="Q64" s="769">
        <f t="shared" si="9"/>
        <v>0</v>
      </c>
      <c r="R64" s="768">
        <v>0</v>
      </c>
      <c r="S64" s="769"/>
      <c r="T64" s="769"/>
      <c r="U64" s="769"/>
      <c r="V64" s="769"/>
      <c r="W64" s="769">
        <f t="shared" si="10"/>
        <v>0</v>
      </c>
      <c r="X64" s="768"/>
      <c r="Y64" s="769"/>
      <c r="Z64" s="769"/>
      <c r="AA64" s="769"/>
      <c r="AB64" s="769"/>
      <c r="AC64" s="769"/>
      <c r="AD64" s="768"/>
      <c r="AE64" s="769"/>
      <c r="AF64" s="769"/>
      <c r="AG64" s="769"/>
      <c r="AH64" s="769"/>
      <c r="AI64" s="769"/>
      <c r="AJ64" s="1135">
        <f t="shared" si="11"/>
        <v>0</v>
      </c>
      <c r="AK64" s="29">
        <v>0</v>
      </c>
      <c r="AL64" s="29">
        <f t="shared" si="5"/>
        <v>0</v>
      </c>
    </row>
    <row r="65" spans="1:38" ht="31.5" hidden="1" x14ac:dyDescent="0.25">
      <c r="A65" s="1152">
        <v>2211002</v>
      </c>
      <c r="B65" s="769" t="s">
        <v>80</v>
      </c>
      <c r="C65" s="768"/>
      <c r="D65" s="768">
        <v>0</v>
      </c>
      <c r="E65" s="769"/>
      <c r="F65" s="769">
        <v>0</v>
      </c>
      <c r="G65" s="769">
        <f t="shared" si="7"/>
        <v>0</v>
      </c>
      <c r="H65" s="768"/>
      <c r="I65" s="769"/>
      <c r="J65" s="769"/>
      <c r="K65" s="769">
        <f t="shared" si="8"/>
        <v>0</v>
      </c>
      <c r="L65" s="768">
        <v>0</v>
      </c>
      <c r="M65" s="769"/>
      <c r="N65" s="769"/>
      <c r="O65" s="769"/>
      <c r="P65" s="769"/>
      <c r="Q65" s="769">
        <f t="shared" si="9"/>
        <v>0</v>
      </c>
      <c r="R65" s="768">
        <v>0</v>
      </c>
      <c r="S65" s="769"/>
      <c r="T65" s="769"/>
      <c r="U65" s="769"/>
      <c r="V65" s="769"/>
      <c r="W65" s="769">
        <f t="shared" si="10"/>
        <v>0</v>
      </c>
      <c r="X65" s="768"/>
      <c r="Y65" s="769"/>
      <c r="Z65" s="769"/>
      <c r="AA65" s="769"/>
      <c r="AB65" s="769"/>
      <c r="AC65" s="769"/>
      <c r="AD65" s="768"/>
      <c r="AE65" s="769"/>
      <c r="AF65" s="769"/>
      <c r="AG65" s="769"/>
      <c r="AH65" s="769"/>
      <c r="AI65" s="769"/>
      <c r="AJ65" s="1135">
        <f t="shared" si="11"/>
        <v>0</v>
      </c>
      <c r="AK65" s="29">
        <v>0</v>
      </c>
      <c r="AL65" s="29">
        <f t="shared" si="5"/>
        <v>0</v>
      </c>
    </row>
    <row r="66" spans="1:38" ht="31.5" hidden="1" x14ac:dyDescent="0.25">
      <c r="A66" s="1152">
        <v>2211003</v>
      </c>
      <c r="B66" s="769" t="s">
        <v>81</v>
      </c>
      <c r="C66" s="768"/>
      <c r="D66" s="768">
        <v>0</v>
      </c>
      <c r="E66" s="769"/>
      <c r="F66" s="769">
        <v>0</v>
      </c>
      <c r="G66" s="769">
        <f t="shared" si="7"/>
        <v>0</v>
      </c>
      <c r="H66" s="768"/>
      <c r="I66" s="769"/>
      <c r="J66" s="769"/>
      <c r="K66" s="769">
        <f t="shared" si="8"/>
        <v>0</v>
      </c>
      <c r="L66" s="768">
        <v>0</v>
      </c>
      <c r="M66" s="769"/>
      <c r="N66" s="769"/>
      <c r="O66" s="769"/>
      <c r="P66" s="769"/>
      <c r="Q66" s="769">
        <f t="shared" si="9"/>
        <v>0</v>
      </c>
      <c r="R66" s="768">
        <v>0</v>
      </c>
      <c r="S66" s="769"/>
      <c r="T66" s="769"/>
      <c r="U66" s="769"/>
      <c r="V66" s="769"/>
      <c r="W66" s="769">
        <f t="shared" si="10"/>
        <v>0</v>
      </c>
      <c r="X66" s="768"/>
      <c r="Y66" s="769"/>
      <c r="Z66" s="769"/>
      <c r="AA66" s="769"/>
      <c r="AB66" s="769"/>
      <c r="AC66" s="769"/>
      <c r="AD66" s="768"/>
      <c r="AE66" s="769"/>
      <c r="AF66" s="769"/>
      <c r="AG66" s="769"/>
      <c r="AH66" s="769"/>
      <c r="AI66" s="769"/>
      <c r="AJ66" s="1135">
        <f t="shared" si="11"/>
        <v>0</v>
      </c>
      <c r="AK66" s="29">
        <v>0</v>
      </c>
      <c r="AL66" s="29">
        <f t="shared" si="5"/>
        <v>0</v>
      </c>
    </row>
    <row r="67" spans="1:38" ht="31.5" hidden="1" x14ac:dyDescent="0.25">
      <c r="A67" s="1152">
        <v>2211004</v>
      </c>
      <c r="B67" s="769" t="s">
        <v>82</v>
      </c>
      <c r="C67" s="768"/>
      <c r="D67" s="768">
        <v>0</v>
      </c>
      <c r="E67" s="769"/>
      <c r="F67" s="769">
        <v>0</v>
      </c>
      <c r="G67" s="769">
        <f t="shared" si="7"/>
        <v>0</v>
      </c>
      <c r="H67" s="768"/>
      <c r="I67" s="769"/>
      <c r="J67" s="769"/>
      <c r="K67" s="769">
        <f t="shared" si="8"/>
        <v>0</v>
      </c>
      <c r="L67" s="768">
        <v>0</v>
      </c>
      <c r="M67" s="769"/>
      <c r="N67" s="769"/>
      <c r="O67" s="769"/>
      <c r="P67" s="769"/>
      <c r="Q67" s="769">
        <f t="shared" si="9"/>
        <v>0</v>
      </c>
      <c r="R67" s="768">
        <v>0</v>
      </c>
      <c r="S67" s="769"/>
      <c r="T67" s="769"/>
      <c r="U67" s="769"/>
      <c r="V67" s="769"/>
      <c r="W67" s="769">
        <f t="shared" si="10"/>
        <v>0</v>
      </c>
      <c r="X67" s="768"/>
      <c r="Y67" s="769"/>
      <c r="Z67" s="769"/>
      <c r="AA67" s="769"/>
      <c r="AB67" s="769"/>
      <c r="AC67" s="769"/>
      <c r="AD67" s="768"/>
      <c r="AE67" s="769"/>
      <c r="AF67" s="769"/>
      <c r="AG67" s="769"/>
      <c r="AH67" s="769"/>
      <c r="AI67" s="769"/>
      <c r="AJ67" s="1135">
        <f t="shared" si="11"/>
        <v>0</v>
      </c>
      <c r="AK67" s="29">
        <v>0</v>
      </c>
      <c r="AL67" s="29">
        <f t="shared" si="5"/>
        <v>0</v>
      </c>
    </row>
    <row r="68" spans="1:38" ht="15.75" hidden="1" x14ac:dyDescent="0.25">
      <c r="A68" s="1152">
        <v>2211005</v>
      </c>
      <c r="B68" s="769" t="s">
        <v>83</v>
      </c>
      <c r="C68" s="768"/>
      <c r="D68" s="768">
        <v>0</v>
      </c>
      <c r="E68" s="769"/>
      <c r="F68" s="769">
        <v>0</v>
      </c>
      <c r="G68" s="769">
        <f t="shared" si="7"/>
        <v>0</v>
      </c>
      <c r="H68" s="768"/>
      <c r="I68" s="769"/>
      <c r="J68" s="769"/>
      <c r="K68" s="769">
        <f t="shared" si="8"/>
        <v>0</v>
      </c>
      <c r="L68" s="768">
        <v>0</v>
      </c>
      <c r="M68" s="769"/>
      <c r="N68" s="769"/>
      <c r="O68" s="769"/>
      <c r="P68" s="769"/>
      <c r="Q68" s="769">
        <f t="shared" si="9"/>
        <v>0</v>
      </c>
      <c r="R68" s="768">
        <v>0</v>
      </c>
      <c r="S68" s="769"/>
      <c r="T68" s="769"/>
      <c r="U68" s="769"/>
      <c r="V68" s="769"/>
      <c r="W68" s="769">
        <f t="shared" si="10"/>
        <v>0</v>
      </c>
      <c r="X68" s="768"/>
      <c r="Y68" s="769"/>
      <c r="Z68" s="769"/>
      <c r="AA68" s="769"/>
      <c r="AB68" s="769"/>
      <c r="AC68" s="769"/>
      <c r="AD68" s="768"/>
      <c r="AE68" s="769"/>
      <c r="AF68" s="769"/>
      <c r="AG68" s="769"/>
      <c r="AH68" s="769"/>
      <c r="AI68" s="769"/>
      <c r="AJ68" s="1135">
        <f t="shared" si="11"/>
        <v>0</v>
      </c>
      <c r="AK68" s="29">
        <v>0</v>
      </c>
      <c r="AL68" s="29">
        <f t="shared" si="5"/>
        <v>0</v>
      </c>
    </row>
    <row r="69" spans="1:38" ht="31.5" hidden="1" x14ac:dyDescent="0.25">
      <c r="A69" s="1152">
        <v>2211006</v>
      </c>
      <c r="B69" s="769" t="s">
        <v>84</v>
      </c>
      <c r="C69" s="768"/>
      <c r="D69" s="768">
        <v>0</v>
      </c>
      <c r="E69" s="769"/>
      <c r="F69" s="769">
        <v>0</v>
      </c>
      <c r="G69" s="769">
        <f t="shared" si="7"/>
        <v>0</v>
      </c>
      <c r="H69" s="769"/>
      <c r="I69" s="769"/>
      <c r="J69" s="769"/>
      <c r="K69" s="769">
        <f t="shared" si="8"/>
        <v>0</v>
      </c>
      <c r="L69" s="768">
        <v>0</v>
      </c>
      <c r="M69" s="769"/>
      <c r="N69" s="769"/>
      <c r="O69" s="769"/>
      <c r="P69" s="769"/>
      <c r="Q69" s="769">
        <f t="shared" si="9"/>
        <v>0</v>
      </c>
      <c r="R69" s="768">
        <v>0</v>
      </c>
      <c r="S69" s="769"/>
      <c r="T69" s="769"/>
      <c r="U69" s="769"/>
      <c r="V69" s="769"/>
      <c r="W69" s="769">
        <f t="shared" si="10"/>
        <v>0</v>
      </c>
      <c r="X69" s="769"/>
      <c r="Y69" s="769"/>
      <c r="Z69" s="769"/>
      <c r="AA69" s="769"/>
      <c r="AB69" s="769"/>
      <c r="AC69" s="769"/>
      <c r="AD69" s="769"/>
      <c r="AE69" s="769"/>
      <c r="AF69" s="769"/>
      <c r="AG69" s="769"/>
      <c r="AH69" s="769"/>
      <c r="AI69" s="769"/>
      <c r="AJ69" s="1135">
        <f t="shared" si="11"/>
        <v>0</v>
      </c>
      <c r="AK69" s="29">
        <v>0</v>
      </c>
      <c r="AL69" s="29">
        <f t="shared" si="5"/>
        <v>0</v>
      </c>
    </row>
    <row r="70" spans="1:38" ht="31.5" hidden="1" x14ac:dyDescent="0.25">
      <c r="A70" s="1152">
        <v>2211007</v>
      </c>
      <c r="B70" s="769" t="s">
        <v>85</v>
      </c>
      <c r="C70" s="768"/>
      <c r="D70" s="768">
        <v>0</v>
      </c>
      <c r="E70" s="769"/>
      <c r="F70" s="769">
        <v>0</v>
      </c>
      <c r="G70" s="769">
        <f t="shared" si="7"/>
        <v>0</v>
      </c>
      <c r="H70" s="768"/>
      <c r="I70" s="769"/>
      <c r="J70" s="769"/>
      <c r="K70" s="769">
        <f t="shared" si="8"/>
        <v>0</v>
      </c>
      <c r="L70" s="768">
        <v>0</v>
      </c>
      <c r="M70" s="769"/>
      <c r="N70" s="769"/>
      <c r="O70" s="769"/>
      <c r="P70" s="769"/>
      <c r="Q70" s="769">
        <f t="shared" si="9"/>
        <v>0</v>
      </c>
      <c r="R70" s="768">
        <v>0</v>
      </c>
      <c r="S70" s="769"/>
      <c r="T70" s="769"/>
      <c r="U70" s="769"/>
      <c r="V70" s="769"/>
      <c r="W70" s="769">
        <f t="shared" si="10"/>
        <v>0</v>
      </c>
      <c r="X70" s="768"/>
      <c r="Y70" s="769"/>
      <c r="Z70" s="769"/>
      <c r="AA70" s="769"/>
      <c r="AB70" s="769"/>
      <c r="AC70" s="769"/>
      <c r="AD70" s="768"/>
      <c r="AE70" s="769"/>
      <c r="AF70" s="769"/>
      <c r="AG70" s="769"/>
      <c r="AH70" s="769"/>
      <c r="AI70" s="769"/>
      <c r="AJ70" s="1135">
        <f t="shared" si="11"/>
        <v>0</v>
      </c>
      <c r="AK70" s="29">
        <v>0</v>
      </c>
      <c r="AL70" s="29">
        <f t="shared" ref="AL70:AL134" si="12">SUM(AJ70-AK70)</f>
        <v>0</v>
      </c>
    </row>
    <row r="71" spans="1:38" ht="31.5" hidden="1" x14ac:dyDescent="0.25">
      <c r="A71" s="1152">
        <v>2211008</v>
      </c>
      <c r="B71" s="769" t="s">
        <v>86</v>
      </c>
      <c r="C71" s="768"/>
      <c r="D71" s="768">
        <v>0</v>
      </c>
      <c r="E71" s="769"/>
      <c r="F71" s="769">
        <v>0</v>
      </c>
      <c r="G71" s="769">
        <f t="shared" si="7"/>
        <v>0</v>
      </c>
      <c r="H71" s="768"/>
      <c r="I71" s="769"/>
      <c r="J71" s="769"/>
      <c r="K71" s="769">
        <f t="shared" si="8"/>
        <v>0</v>
      </c>
      <c r="L71" s="768">
        <v>0</v>
      </c>
      <c r="M71" s="769"/>
      <c r="N71" s="769"/>
      <c r="O71" s="769"/>
      <c r="P71" s="769"/>
      <c r="Q71" s="769">
        <f t="shared" si="9"/>
        <v>0</v>
      </c>
      <c r="R71" s="768">
        <v>0</v>
      </c>
      <c r="S71" s="769"/>
      <c r="T71" s="769"/>
      <c r="U71" s="769"/>
      <c r="V71" s="769"/>
      <c r="W71" s="769">
        <f t="shared" si="10"/>
        <v>0</v>
      </c>
      <c r="X71" s="768"/>
      <c r="Y71" s="769"/>
      <c r="Z71" s="769"/>
      <c r="AA71" s="769"/>
      <c r="AB71" s="769"/>
      <c r="AC71" s="769"/>
      <c r="AD71" s="768"/>
      <c r="AE71" s="769"/>
      <c r="AF71" s="769"/>
      <c r="AG71" s="769"/>
      <c r="AH71" s="769"/>
      <c r="AI71" s="769"/>
      <c r="AJ71" s="1135">
        <f t="shared" si="11"/>
        <v>0</v>
      </c>
      <c r="AK71" s="29">
        <v>0</v>
      </c>
      <c r="AL71" s="29">
        <f t="shared" si="12"/>
        <v>0</v>
      </c>
    </row>
    <row r="72" spans="1:38" ht="31.5" x14ac:dyDescent="0.25">
      <c r="A72" s="1152">
        <v>2211009</v>
      </c>
      <c r="B72" s="769" t="s">
        <v>87</v>
      </c>
      <c r="C72" s="768">
        <v>240977</v>
      </c>
      <c r="D72" s="768">
        <v>38000</v>
      </c>
      <c r="E72" s="769"/>
      <c r="F72" s="769">
        <v>0</v>
      </c>
      <c r="G72" s="769">
        <f t="shared" si="7"/>
        <v>38000</v>
      </c>
      <c r="H72" s="768"/>
      <c r="I72" s="769"/>
      <c r="J72" s="769"/>
      <c r="K72" s="769">
        <f t="shared" si="8"/>
        <v>0</v>
      </c>
      <c r="L72" s="768">
        <v>0</v>
      </c>
      <c r="M72" s="769"/>
      <c r="N72" s="769"/>
      <c r="O72" s="769"/>
      <c r="P72" s="769"/>
      <c r="Q72" s="769">
        <f t="shared" si="9"/>
        <v>0</v>
      </c>
      <c r="R72" s="768">
        <v>0</v>
      </c>
      <c r="S72" s="769"/>
      <c r="T72" s="769"/>
      <c r="U72" s="769"/>
      <c r="V72" s="769"/>
      <c r="W72" s="769">
        <f t="shared" si="10"/>
        <v>0</v>
      </c>
      <c r="X72" s="768"/>
      <c r="Y72" s="769"/>
      <c r="Z72" s="769"/>
      <c r="AA72" s="769"/>
      <c r="AB72" s="769"/>
      <c r="AC72" s="769"/>
      <c r="AD72" s="768"/>
      <c r="AE72" s="769"/>
      <c r="AF72" s="769"/>
      <c r="AG72" s="769"/>
      <c r="AH72" s="769"/>
      <c r="AI72" s="769"/>
      <c r="AJ72" s="1135">
        <f t="shared" si="11"/>
        <v>38000</v>
      </c>
      <c r="AK72" s="29">
        <v>38000</v>
      </c>
      <c r="AL72" s="29">
        <f t="shared" si="12"/>
        <v>0</v>
      </c>
    </row>
    <row r="73" spans="1:38" ht="15.75" hidden="1" x14ac:dyDescent="0.25">
      <c r="A73" s="1152">
        <v>2211015</v>
      </c>
      <c r="B73" s="769" t="s">
        <v>88</v>
      </c>
      <c r="C73" s="768"/>
      <c r="D73" s="768">
        <v>0</v>
      </c>
      <c r="E73" s="769"/>
      <c r="F73" s="769">
        <v>0</v>
      </c>
      <c r="G73" s="769">
        <f t="shared" si="7"/>
        <v>0</v>
      </c>
      <c r="H73" s="768"/>
      <c r="I73" s="769"/>
      <c r="J73" s="769"/>
      <c r="K73" s="769">
        <f t="shared" si="8"/>
        <v>0</v>
      </c>
      <c r="L73" s="768">
        <v>0</v>
      </c>
      <c r="M73" s="769"/>
      <c r="N73" s="769"/>
      <c r="O73" s="769"/>
      <c r="P73" s="769"/>
      <c r="Q73" s="769">
        <f t="shared" si="9"/>
        <v>0</v>
      </c>
      <c r="R73" s="768">
        <v>0</v>
      </c>
      <c r="S73" s="769"/>
      <c r="T73" s="769"/>
      <c r="U73" s="769"/>
      <c r="V73" s="769"/>
      <c r="W73" s="769">
        <f t="shared" si="10"/>
        <v>0</v>
      </c>
      <c r="X73" s="768"/>
      <c r="Y73" s="769"/>
      <c r="Z73" s="769"/>
      <c r="AA73" s="769"/>
      <c r="AB73" s="769"/>
      <c r="AC73" s="769"/>
      <c r="AD73" s="768"/>
      <c r="AE73" s="769"/>
      <c r="AF73" s="769"/>
      <c r="AG73" s="769"/>
      <c r="AH73" s="769"/>
      <c r="AI73" s="769"/>
      <c r="AJ73" s="1135">
        <f t="shared" si="11"/>
        <v>0</v>
      </c>
      <c r="AK73" s="29">
        <v>0</v>
      </c>
      <c r="AL73" s="29">
        <f t="shared" si="12"/>
        <v>0</v>
      </c>
    </row>
    <row r="74" spans="1:38" ht="31.5" hidden="1" x14ac:dyDescent="0.25">
      <c r="A74" s="1152">
        <v>2211016</v>
      </c>
      <c r="B74" s="769" t="s">
        <v>89</v>
      </c>
      <c r="C74" s="768"/>
      <c r="D74" s="768">
        <v>0</v>
      </c>
      <c r="E74" s="769"/>
      <c r="F74" s="769">
        <v>0</v>
      </c>
      <c r="G74" s="769">
        <f t="shared" si="7"/>
        <v>0</v>
      </c>
      <c r="H74" s="769"/>
      <c r="I74" s="769"/>
      <c r="J74" s="769"/>
      <c r="K74" s="769">
        <f t="shared" si="8"/>
        <v>0</v>
      </c>
      <c r="L74" s="768">
        <v>0</v>
      </c>
      <c r="M74" s="769"/>
      <c r="N74" s="769"/>
      <c r="O74" s="769"/>
      <c r="P74" s="769"/>
      <c r="Q74" s="769">
        <f t="shared" si="9"/>
        <v>0</v>
      </c>
      <c r="R74" s="768">
        <v>0</v>
      </c>
      <c r="S74" s="769"/>
      <c r="T74" s="769"/>
      <c r="U74" s="769"/>
      <c r="V74" s="769"/>
      <c r="W74" s="769">
        <f t="shared" si="10"/>
        <v>0</v>
      </c>
      <c r="X74" s="769"/>
      <c r="Y74" s="769"/>
      <c r="Z74" s="769"/>
      <c r="AA74" s="769"/>
      <c r="AB74" s="769"/>
      <c r="AC74" s="769"/>
      <c r="AD74" s="769"/>
      <c r="AE74" s="769"/>
      <c r="AF74" s="769"/>
      <c r="AG74" s="769"/>
      <c r="AH74" s="769"/>
      <c r="AI74" s="769"/>
      <c r="AJ74" s="1135">
        <f t="shared" si="11"/>
        <v>0</v>
      </c>
      <c r="AK74" s="29">
        <v>0</v>
      </c>
      <c r="AL74" s="29">
        <f t="shared" si="12"/>
        <v>0</v>
      </c>
    </row>
    <row r="75" spans="1:38" ht="31.5" hidden="1" x14ac:dyDescent="0.25">
      <c r="A75" s="1152">
        <v>2211019</v>
      </c>
      <c r="B75" s="769" t="s">
        <v>90</v>
      </c>
      <c r="C75" s="768"/>
      <c r="D75" s="768">
        <v>0</v>
      </c>
      <c r="E75" s="769"/>
      <c r="F75" s="769">
        <v>0</v>
      </c>
      <c r="G75" s="769">
        <f t="shared" si="7"/>
        <v>0</v>
      </c>
      <c r="H75" s="768"/>
      <c r="I75" s="769"/>
      <c r="J75" s="769"/>
      <c r="K75" s="769">
        <f t="shared" si="8"/>
        <v>0</v>
      </c>
      <c r="L75" s="768">
        <v>0</v>
      </c>
      <c r="M75" s="769"/>
      <c r="N75" s="769"/>
      <c r="O75" s="769"/>
      <c r="P75" s="769"/>
      <c r="Q75" s="769">
        <f t="shared" si="9"/>
        <v>0</v>
      </c>
      <c r="R75" s="768">
        <v>0</v>
      </c>
      <c r="S75" s="769"/>
      <c r="T75" s="769"/>
      <c r="U75" s="769"/>
      <c r="V75" s="769"/>
      <c r="W75" s="769">
        <f t="shared" si="10"/>
        <v>0</v>
      </c>
      <c r="X75" s="768"/>
      <c r="Y75" s="769"/>
      <c r="Z75" s="769"/>
      <c r="AA75" s="769"/>
      <c r="AB75" s="769"/>
      <c r="AC75" s="769"/>
      <c r="AD75" s="768"/>
      <c r="AE75" s="769"/>
      <c r="AF75" s="769"/>
      <c r="AG75" s="769"/>
      <c r="AH75" s="769"/>
      <c r="AI75" s="769"/>
      <c r="AJ75" s="1135">
        <f t="shared" si="11"/>
        <v>0</v>
      </c>
      <c r="AK75" s="29">
        <v>0</v>
      </c>
      <c r="AL75" s="29">
        <f t="shared" si="12"/>
        <v>0</v>
      </c>
    </row>
    <row r="76" spans="1:38" ht="31.5" hidden="1" x14ac:dyDescent="0.25">
      <c r="A76" s="1152">
        <v>2211021</v>
      </c>
      <c r="B76" s="769" t="s">
        <v>91</v>
      </c>
      <c r="C76" s="768"/>
      <c r="D76" s="768">
        <v>0</v>
      </c>
      <c r="E76" s="769"/>
      <c r="F76" s="769">
        <v>0</v>
      </c>
      <c r="G76" s="769">
        <f t="shared" si="7"/>
        <v>0</v>
      </c>
      <c r="H76" s="768"/>
      <c r="I76" s="769"/>
      <c r="J76" s="769"/>
      <c r="K76" s="769">
        <f t="shared" si="8"/>
        <v>0</v>
      </c>
      <c r="L76" s="768">
        <v>0</v>
      </c>
      <c r="M76" s="769"/>
      <c r="N76" s="769"/>
      <c r="O76" s="769"/>
      <c r="P76" s="769"/>
      <c r="Q76" s="769">
        <f t="shared" si="9"/>
        <v>0</v>
      </c>
      <c r="R76" s="768">
        <v>0</v>
      </c>
      <c r="S76" s="769"/>
      <c r="T76" s="769"/>
      <c r="U76" s="769"/>
      <c r="V76" s="769"/>
      <c r="W76" s="769">
        <f t="shared" si="10"/>
        <v>0</v>
      </c>
      <c r="X76" s="768"/>
      <c r="Y76" s="769"/>
      <c r="Z76" s="769"/>
      <c r="AA76" s="769"/>
      <c r="AB76" s="769"/>
      <c r="AC76" s="769"/>
      <c r="AD76" s="768"/>
      <c r="AE76" s="769"/>
      <c r="AF76" s="769"/>
      <c r="AG76" s="769"/>
      <c r="AH76" s="769"/>
      <c r="AI76" s="769"/>
      <c r="AJ76" s="1135">
        <f t="shared" si="11"/>
        <v>0</v>
      </c>
      <c r="AK76" s="29">
        <v>0</v>
      </c>
      <c r="AL76" s="29">
        <f t="shared" si="12"/>
        <v>0</v>
      </c>
    </row>
    <row r="77" spans="1:38" ht="15.75" hidden="1" x14ac:dyDescent="0.25">
      <c r="A77" s="1152">
        <v>2211023</v>
      </c>
      <c r="B77" s="769" t="s">
        <v>92</v>
      </c>
      <c r="C77" s="768"/>
      <c r="D77" s="768">
        <v>0</v>
      </c>
      <c r="E77" s="769"/>
      <c r="F77" s="769">
        <v>0</v>
      </c>
      <c r="G77" s="769">
        <f t="shared" si="7"/>
        <v>0</v>
      </c>
      <c r="H77" s="768"/>
      <c r="I77" s="769"/>
      <c r="J77" s="769"/>
      <c r="K77" s="769">
        <f t="shared" si="8"/>
        <v>0</v>
      </c>
      <c r="L77" s="768">
        <v>0</v>
      </c>
      <c r="M77" s="769"/>
      <c r="N77" s="769"/>
      <c r="O77" s="769"/>
      <c r="P77" s="769"/>
      <c r="Q77" s="769">
        <f t="shared" si="9"/>
        <v>0</v>
      </c>
      <c r="R77" s="768">
        <v>0</v>
      </c>
      <c r="S77" s="769"/>
      <c r="T77" s="769"/>
      <c r="U77" s="769"/>
      <c r="V77" s="769"/>
      <c r="W77" s="769">
        <f t="shared" si="10"/>
        <v>0</v>
      </c>
      <c r="X77" s="768"/>
      <c r="Y77" s="769"/>
      <c r="Z77" s="769"/>
      <c r="AA77" s="769"/>
      <c r="AB77" s="769"/>
      <c r="AC77" s="769"/>
      <c r="AD77" s="768"/>
      <c r="AE77" s="769"/>
      <c r="AF77" s="769"/>
      <c r="AG77" s="769"/>
      <c r="AH77" s="769"/>
      <c r="AI77" s="769"/>
      <c r="AJ77" s="1135">
        <f t="shared" si="11"/>
        <v>0</v>
      </c>
      <c r="AK77" s="29">
        <v>0</v>
      </c>
      <c r="AL77" s="29">
        <f t="shared" si="12"/>
        <v>0</v>
      </c>
    </row>
    <row r="78" spans="1:38" ht="31.5" hidden="1" x14ac:dyDescent="0.25">
      <c r="A78" s="1152">
        <v>2211026</v>
      </c>
      <c r="B78" s="769" t="s">
        <v>93</v>
      </c>
      <c r="C78" s="768"/>
      <c r="D78" s="768">
        <v>0</v>
      </c>
      <c r="E78" s="769"/>
      <c r="F78" s="769">
        <v>0</v>
      </c>
      <c r="G78" s="769">
        <f t="shared" si="7"/>
        <v>0</v>
      </c>
      <c r="H78" s="768"/>
      <c r="I78" s="769"/>
      <c r="J78" s="769"/>
      <c r="K78" s="769">
        <f t="shared" si="8"/>
        <v>0</v>
      </c>
      <c r="L78" s="768">
        <v>0</v>
      </c>
      <c r="M78" s="769"/>
      <c r="N78" s="769"/>
      <c r="O78" s="769"/>
      <c r="P78" s="769"/>
      <c r="Q78" s="769">
        <f t="shared" si="9"/>
        <v>0</v>
      </c>
      <c r="R78" s="768">
        <v>0</v>
      </c>
      <c r="S78" s="769"/>
      <c r="T78" s="769"/>
      <c r="U78" s="769"/>
      <c r="V78" s="769"/>
      <c r="W78" s="769">
        <f t="shared" si="10"/>
        <v>0</v>
      </c>
      <c r="X78" s="768"/>
      <c r="Y78" s="769"/>
      <c r="Z78" s="769"/>
      <c r="AA78" s="769"/>
      <c r="AB78" s="769"/>
      <c r="AC78" s="769"/>
      <c r="AD78" s="768"/>
      <c r="AE78" s="769"/>
      <c r="AF78" s="769"/>
      <c r="AG78" s="769"/>
      <c r="AH78" s="769"/>
      <c r="AI78" s="769"/>
      <c r="AJ78" s="1135">
        <f t="shared" si="11"/>
        <v>0</v>
      </c>
      <c r="AK78" s="29">
        <v>0</v>
      </c>
      <c r="AL78" s="29">
        <f t="shared" si="12"/>
        <v>0</v>
      </c>
    </row>
    <row r="79" spans="1:38" ht="15.75" hidden="1" x14ac:dyDescent="0.25">
      <c r="A79" s="1152">
        <v>2211028</v>
      </c>
      <c r="B79" s="769" t="s">
        <v>94</v>
      </c>
      <c r="C79" s="768"/>
      <c r="D79" s="768">
        <v>0</v>
      </c>
      <c r="E79" s="769"/>
      <c r="F79" s="769">
        <v>0</v>
      </c>
      <c r="G79" s="769">
        <f t="shared" si="7"/>
        <v>0</v>
      </c>
      <c r="H79" s="768"/>
      <c r="I79" s="769"/>
      <c r="J79" s="769"/>
      <c r="K79" s="769">
        <f t="shared" si="8"/>
        <v>0</v>
      </c>
      <c r="L79" s="768">
        <v>0</v>
      </c>
      <c r="M79" s="769"/>
      <c r="N79" s="769"/>
      <c r="O79" s="769"/>
      <c r="P79" s="769"/>
      <c r="Q79" s="769">
        <f t="shared" si="9"/>
        <v>0</v>
      </c>
      <c r="R79" s="768">
        <v>0</v>
      </c>
      <c r="S79" s="769"/>
      <c r="T79" s="769"/>
      <c r="U79" s="769"/>
      <c r="V79" s="769"/>
      <c r="W79" s="769">
        <f t="shared" si="10"/>
        <v>0</v>
      </c>
      <c r="X79" s="768"/>
      <c r="Y79" s="769"/>
      <c r="Z79" s="769"/>
      <c r="AA79" s="769"/>
      <c r="AB79" s="769"/>
      <c r="AC79" s="769"/>
      <c r="AD79" s="768"/>
      <c r="AE79" s="769"/>
      <c r="AF79" s="769"/>
      <c r="AG79" s="769"/>
      <c r="AH79" s="769"/>
      <c r="AI79" s="769"/>
      <c r="AJ79" s="1135">
        <f t="shared" si="11"/>
        <v>0</v>
      </c>
      <c r="AK79" s="29">
        <v>0</v>
      </c>
      <c r="AL79" s="29">
        <f t="shared" si="12"/>
        <v>0</v>
      </c>
    </row>
    <row r="80" spans="1:38" ht="15.75" hidden="1" x14ac:dyDescent="0.25">
      <c r="A80" s="1152">
        <v>2211029</v>
      </c>
      <c r="B80" s="769" t="s">
        <v>95</v>
      </c>
      <c r="C80" s="768"/>
      <c r="D80" s="768">
        <v>0</v>
      </c>
      <c r="E80" s="769"/>
      <c r="F80" s="769">
        <v>0</v>
      </c>
      <c r="G80" s="769">
        <f t="shared" si="7"/>
        <v>0</v>
      </c>
      <c r="H80" s="768"/>
      <c r="I80" s="769"/>
      <c r="J80" s="769"/>
      <c r="K80" s="769">
        <f t="shared" si="8"/>
        <v>0</v>
      </c>
      <c r="L80" s="768">
        <v>0</v>
      </c>
      <c r="M80" s="769"/>
      <c r="N80" s="769"/>
      <c r="O80" s="769"/>
      <c r="P80" s="769"/>
      <c r="Q80" s="769">
        <f t="shared" si="9"/>
        <v>0</v>
      </c>
      <c r="R80" s="768">
        <v>0</v>
      </c>
      <c r="S80" s="769"/>
      <c r="T80" s="769"/>
      <c r="U80" s="769"/>
      <c r="V80" s="769"/>
      <c r="W80" s="769">
        <f t="shared" si="10"/>
        <v>0</v>
      </c>
      <c r="X80" s="768"/>
      <c r="Y80" s="769"/>
      <c r="Z80" s="769"/>
      <c r="AA80" s="769"/>
      <c r="AB80" s="769"/>
      <c r="AC80" s="769"/>
      <c r="AD80" s="768"/>
      <c r="AE80" s="769"/>
      <c r="AF80" s="769"/>
      <c r="AG80" s="769"/>
      <c r="AH80" s="769"/>
      <c r="AI80" s="769"/>
      <c r="AJ80" s="1135">
        <f t="shared" si="11"/>
        <v>0</v>
      </c>
      <c r="AK80" s="29">
        <v>0</v>
      </c>
      <c r="AL80" s="29">
        <f t="shared" si="12"/>
        <v>0</v>
      </c>
    </row>
    <row r="81" spans="1:38" ht="47.25" hidden="1" x14ac:dyDescent="0.25">
      <c r="A81" s="1152">
        <v>2211101</v>
      </c>
      <c r="B81" s="769" t="s">
        <v>96</v>
      </c>
      <c r="C81" s="768"/>
      <c r="D81" s="768">
        <v>0</v>
      </c>
      <c r="E81" s="769"/>
      <c r="F81" s="769">
        <v>0</v>
      </c>
      <c r="G81" s="769">
        <f t="shared" si="7"/>
        <v>0</v>
      </c>
      <c r="H81" s="768"/>
      <c r="I81" s="769"/>
      <c r="J81" s="769"/>
      <c r="K81" s="769">
        <f t="shared" si="8"/>
        <v>0</v>
      </c>
      <c r="L81" s="768">
        <v>0</v>
      </c>
      <c r="M81" s="769"/>
      <c r="N81" s="769"/>
      <c r="O81" s="769"/>
      <c r="P81" s="769"/>
      <c r="Q81" s="769">
        <f t="shared" si="9"/>
        <v>0</v>
      </c>
      <c r="R81" s="768">
        <v>0</v>
      </c>
      <c r="S81" s="769"/>
      <c r="T81" s="769"/>
      <c r="U81" s="769"/>
      <c r="V81" s="769"/>
      <c r="W81" s="769">
        <f t="shared" si="10"/>
        <v>0</v>
      </c>
      <c r="X81" s="768"/>
      <c r="Y81" s="769"/>
      <c r="Z81" s="769"/>
      <c r="AA81" s="769"/>
      <c r="AB81" s="769"/>
      <c r="AC81" s="769"/>
      <c r="AD81" s="768"/>
      <c r="AE81" s="769"/>
      <c r="AF81" s="769"/>
      <c r="AG81" s="769"/>
      <c r="AH81" s="769"/>
      <c r="AI81" s="769"/>
      <c r="AJ81" s="1135">
        <f t="shared" si="11"/>
        <v>0</v>
      </c>
      <c r="AK81" s="29">
        <v>0</v>
      </c>
      <c r="AL81" s="29">
        <f t="shared" si="12"/>
        <v>0</v>
      </c>
    </row>
    <row r="82" spans="1:38" ht="31.5" hidden="1" x14ac:dyDescent="0.25">
      <c r="A82" s="1152">
        <v>2211102</v>
      </c>
      <c r="B82" s="769" t="s">
        <v>97</v>
      </c>
      <c r="C82" s="768"/>
      <c r="D82" s="768">
        <v>0</v>
      </c>
      <c r="E82" s="769"/>
      <c r="F82" s="769">
        <v>0</v>
      </c>
      <c r="G82" s="769">
        <f t="shared" si="7"/>
        <v>0</v>
      </c>
      <c r="H82" s="768"/>
      <c r="I82" s="769"/>
      <c r="J82" s="769"/>
      <c r="K82" s="769">
        <f t="shared" si="8"/>
        <v>0</v>
      </c>
      <c r="L82" s="768">
        <v>0</v>
      </c>
      <c r="M82" s="769"/>
      <c r="N82" s="769"/>
      <c r="O82" s="769"/>
      <c r="P82" s="769"/>
      <c r="Q82" s="769">
        <f t="shared" si="9"/>
        <v>0</v>
      </c>
      <c r="R82" s="768">
        <v>0</v>
      </c>
      <c r="S82" s="769"/>
      <c r="T82" s="769"/>
      <c r="U82" s="769"/>
      <c r="V82" s="769"/>
      <c r="W82" s="769">
        <f t="shared" si="10"/>
        <v>0</v>
      </c>
      <c r="X82" s="768"/>
      <c r="Y82" s="769"/>
      <c r="Z82" s="769"/>
      <c r="AA82" s="769"/>
      <c r="AB82" s="769"/>
      <c r="AC82" s="769"/>
      <c r="AD82" s="768"/>
      <c r="AE82" s="769"/>
      <c r="AF82" s="769"/>
      <c r="AG82" s="769"/>
      <c r="AH82" s="769"/>
      <c r="AI82" s="769"/>
      <c r="AJ82" s="1135">
        <f t="shared" si="11"/>
        <v>0</v>
      </c>
      <c r="AK82" s="29">
        <v>0</v>
      </c>
      <c r="AL82" s="29">
        <f t="shared" si="12"/>
        <v>0</v>
      </c>
    </row>
    <row r="83" spans="1:38" ht="47.25" x14ac:dyDescent="0.25">
      <c r="A83" s="1152">
        <v>2211103</v>
      </c>
      <c r="B83" s="769" t="s">
        <v>98</v>
      </c>
      <c r="C83" s="768">
        <v>50000</v>
      </c>
      <c r="D83" s="768">
        <v>31000</v>
      </c>
      <c r="E83" s="769"/>
      <c r="F83" s="769">
        <v>0</v>
      </c>
      <c r="G83" s="769">
        <f t="shared" si="7"/>
        <v>31000</v>
      </c>
      <c r="H83" s="769"/>
      <c r="I83" s="769"/>
      <c r="J83" s="769"/>
      <c r="K83" s="769">
        <f t="shared" si="8"/>
        <v>0</v>
      </c>
      <c r="L83" s="768">
        <v>0</v>
      </c>
      <c r="M83" s="769"/>
      <c r="N83" s="769"/>
      <c r="O83" s="769"/>
      <c r="P83" s="769"/>
      <c r="Q83" s="769">
        <f t="shared" si="9"/>
        <v>0</v>
      </c>
      <c r="R83" s="768">
        <v>0</v>
      </c>
      <c r="S83" s="769"/>
      <c r="T83" s="769"/>
      <c r="U83" s="769"/>
      <c r="V83" s="769"/>
      <c r="W83" s="769">
        <f t="shared" si="10"/>
        <v>0</v>
      </c>
      <c r="X83" s="769"/>
      <c r="Y83" s="769"/>
      <c r="Z83" s="769"/>
      <c r="AA83" s="769"/>
      <c r="AB83" s="769"/>
      <c r="AC83" s="769"/>
      <c r="AD83" s="769"/>
      <c r="AE83" s="769"/>
      <c r="AF83" s="769"/>
      <c r="AG83" s="769"/>
      <c r="AH83" s="769"/>
      <c r="AI83" s="769"/>
      <c r="AJ83" s="1135">
        <f t="shared" si="11"/>
        <v>31000</v>
      </c>
      <c r="AK83" s="29">
        <v>50000</v>
      </c>
      <c r="AL83" s="29">
        <f t="shared" si="12"/>
        <v>-19000</v>
      </c>
    </row>
    <row r="84" spans="1:38" ht="15.75" x14ac:dyDescent="0.25">
      <c r="A84" s="1152">
        <v>2211199</v>
      </c>
      <c r="B84" s="769" t="s">
        <v>188</v>
      </c>
      <c r="C84" s="768">
        <v>1700000</v>
      </c>
      <c r="D84" s="768">
        <v>500000</v>
      </c>
      <c r="E84" s="769"/>
      <c r="F84" s="769">
        <v>0</v>
      </c>
      <c r="G84" s="769">
        <f t="shared" ref="G84:G115" si="13">SUM(D84:F84)</f>
        <v>500000</v>
      </c>
      <c r="H84" s="769"/>
      <c r="I84" s="769"/>
      <c r="J84" s="769"/>
      <c r="K84" s="769">
        <f t="shared" ref="K84:K115" si="14">SUM(H84)</f>
        <v>0</v>
      </c>
      <c r="L84" s="768">
        <v>0</v>
      </c>
      <c r="M84" s="769"/>
      <c r="N84" s="769"/>
      <c r="O84" s="769"/>
      <c r="P84" s="769"/>
      <c r="Q84" s="769">
        <f t="shared" ref="Q84:Q115" si="15">SUM(L84)</f>
        <v>0</v>
      </c>
      <c r="R84" s="768">
        <v>0</v>
      </c>
      <c r="S84" s="769"/>
      <c r="T84" s="769"/>
      <c r="U84" s="769"/>
      <c r="V84" s="769"/>
      <c r="W84" s="769">
        <f t="shared" ref="W84:W115" si="16">SUM(R84)</f>
        <v>0</v>
      </c>
      <c r="X84" s="769"/>
      <c r="Y84" s="769"/>
      <c r="Z84" s="769"/>
      <c r="AA84" s="769"/>
      <c r="AB84" s="769"/>
      <c r="AC84" s="769"/>
      <c r="AD84" s="769"/>
      <c r="AE84" s="769"/>
      <c r="AF84" s="769"/>
      <c r="AG84" s="769"/>
      <c r="AH84" s="769"/>
      <c r="AI84" s="769"/>
      <c r="AJ84" s="1135">
        <f t="shared" ref="AJ84:AJ115" si="17">SUM(W84+Q84+G84)</f>
        <v>500000</v>
      </c>
      <c r="AK84" s="29">
        <v>500000</v>
      </c>
      <c r="AL84" s="29">
        <f t="shared" si="12"/>
        <v>0</v>
      </c>
    </row>
    <row r="85" spans="1:38" ht="31.5" x14ac:dyDescent="0.25">
      <c r="A85" s="1152">
        <v>2211201</v>
      </c>
      <c r="B85" s="769" t="s">
        <v>100</v>
      </c>
      <c r="C85" s="768">
        <v>1100000</v>
      </c>
      <c r="D85" s="768">
        <v>0</v>
      </c>
      <c r="E85" s="769"/>
      <c r="F85" s="769">
        <v>0</v>
      </c>
      <c r="G85" s="769">
        <f t="shared" si="13"/>
        <v>0</v>
      </c>
      <c r="H85" s="768"/>
      <c r="I85" s="769"/>
      <c r="J85" s="769"/>
      <c r="K85" s="769">
        <f t="shared" si="14"/>
        <v>0</v>
      </c>
      <c r="L85" s="768">
        <v>0</v>
      </c>
      <c r="M85" s="769"/>
      <c r="N85" s="769"/>
      <c r="O85" s="769"/>
      <c r="P85" s="769"/>
      <c r="Q85" s="769">
        <f t="shared" si="15"/>
        <v>0</v>
      </c>
      <c r="R85" s="768">
        <v>0</v>
      </c>
      <c r="S85" s="769"/>
      <c r="T85" s="769"/>
      <c r="U85" s="769"/>
      <c r="V85" s="769"/>
      <c r="W85" s="769">
        <f t="shared" si="16"/>
        <v>0</v>
      </c>
      <c r="X85" s="768"/>
      <c r="Y85" s="769"/>
      <c r="Z85" s="769"/>
      <c r="AA85" s="769"/>
      <c r="AB85" s="769"/>
      <c r="AC85" s="769"/>
      <c r="AD85" s="768"/>
      <c r="AE85" s="769"/>
      <c r="AF85" s="769"/>
      <c r="AG85" s="769"/>
      <c r="AH85" s="769"/>
      <c r="AI85" s="769"/>
      <c r="AJ85" s="1135">
        <f t="shared" si="17"/>
        <v>0</v>
      </c>
      <c r="AK85" s="29">
        <v>0</v>
      </c>
      <c r="AL85" s="29">
        <f t="shared" si="12"/>
        <v>0</v>
      </c>
    </row>
    <row r="86" spans="1:38" ht="31.5" x14ac:dyDescent="0.25">
      <c r="A86" s="1152">
        <v>2211203</v>
      </c>
      <c r="B86" s="769" t="s">
        <v>101</v>
      </c>
      <c r="C86" s="768"/>
      <c r="D86" s="1180">
        <v>1300000</v>
      </c>
      <c r="E86" s="769"/>
      <c r="F86" s="769">
        <v>0</v>
      </c>
      <c r="G86" s="769">
        <f t="shared" si="13"/>
        <v>1300000</v>
      </c>
      <c r="H86" s="768"/>
      <c r="I86" s="769"/>
      <c r="J86" s="769"/>
      <c r="K86" s="769">
        <f t="shared" si="14"/>
        <v>0</v>
      </c>
      <c r="L86" s="768">
        <v>0</v>
      </c>
      <c r="M86" s="769"/>
      <c r="N86" s="769"/>
      <c r="O86" s="769"/>
      <c r="P86" s="769"/>
      <c r="Q86" s="769">
        <f t="shared" si="15"/>
        <v>0</v>
      </c>
      <c r="R86" s="768">
        <v>0</v>
      </c>
      <c r="S86" s="769"/>
      <c r="T86" s="769"/>
      <c r="U86" s="769"/>
      <c r="V86" s="769"/>
      <c r="W86" s="769">
        <f t="shared" si="16"/>
        <v>0</v>
      </c>
      <c r="X86" s="768"/>
      <c r="Y86" s="769"/>
      <c r="Z86" s="769"/>
      <c r="AA86" s="769"/>
      <c r="AB86" s="769"/>
      <c r="AC86" s="769"/>
      <c r="AD86" s="768"/>
      <c r="AE86" s="769"/>
      <c r="AF86" s="769"/>
      <c r="AG86" s="769"/>
      <c r="AH86" s="769"/>
      <c r="AI86" s="769"/>
      <c r="AJ86" s="1135">
        <f t="shared" si="17"/>
        <v>1300000</v>
      </c>
      <c r="AK86" s="29">
        <v>1300000</v>
      </c>
      <c r="AL86" s="29">
        <f t="shared" si="12"/>
        <v>0</v>
      </c>
    </row>
    <row r="87" spans="1:38" ht="31.5" x14ac:dyDescent="0.25">
      <c r="A87" s="1153">
        <v>4130299</v>
      </c>
      <c r="B87" s="1217" t="s">
        <v>1115</v>
      </c>
      <c r="C87" s="768"/>
      <c r="D87" s="768">
        <v>12901515</v>
      </c>
      <c r="E87" s="769"/>
      <c r="F87" s="769">
        <v>0</v>
      </c>
      <c r="G87" s="769">
        <f t="shared" si="13"/>
        <v>12901515</v>
      </c>
      <c r="H87" s="768"/>
      <c r="I87" s="769"/>
      <c r="J87" s="769"/>
      <c r="K87" s="769">
        <f t="shared" si="14"/>
        <v>0</v>
      </c>
      <c r="L87" s="768">
        <v>0</v>
      </c>
      <c r="M87" s="769"/>
      <c r="N87" s="769"/>
      <c r="O87" s="769"/>
      <c r="P87" s="769"/>
      <c r="Q87" s="769">
        <f t="shared" si="15"/>
        <v>0</v>
      </c>
      <c r="R87" s="768">
        <v>0</v>
      </c>
      <c r="S87" s="769"/>
      <c r="T87" s="769"/>
      <c r="U87" s="769"/>
      <c r="V87" s="769"/>
      <c r="W87" s="769">
        <f t="shared" si="16"/>
        <v>0</v>
      </c>
      <c r="X87" s="768"/>
      <c r="Y87" s="769"/>
      <c r="Z87" s="769"/>
      <c r="AA87" s="769"/>
      <c r="AB87" s="769"/>
      <c r="AC87" s="769"/>
      <c r="AD87" s="768"/>
      <c r="AE87" s="769"/>
      <c r="AF87" s="769"/>
      <c r="AG87" s="769"/>
      <c r="AH87" s="769"/>
      <c r="AI87" s="769"/>
      <c r="AJ87" s="1135">
        <f t="shared" si="17"/>
        <v>12901515</v>
      </c>
      <c r="AK87" s="29">
        <v>5047715</v>
      </c>
      <c r="AL87" s="29">
        <f t="shared" si="12"/>
        <v>7853800</v>
      </c>
    </row>
    <row r="88" spans="1:38" ht="31.5" hidden="1" x14ac:dyDescent="0.25">
      <c r="A88" s="1152">
        <v>2211301</v>
      </c>
      <c r="B88" s="769" t="s">
        <v>103</v>
      </c>
      <c r="C88" s="768"/>
      <c r="D88" s="768">
        <v>0</v>
      </c>
      <c r="E88" s="769"/>
      <c r="F88" s="769">
        <v>0</v>
      </c>
      <c r="G88" s="769">
        <f t="shared" si="13"/>
        <v>0</v>
      </c>
      <c r="H88" s="768"/>
      <c r="I88" s="769"/>
      <c r="J88" s="769"/>
      <c r="K88" s="769">
        <f t="shared" si="14"/>
        <v>0</v>
      </c>
      <c r="L88" s="768">
        <v>0</v>
      </c>
      <c r="M88" s="769"/>
      <c r="N88" s="769"/>
      <c r="O88" s="769"/>
      <c r="P88" s="769"/>
      <c r="Q88" s="769">
        <f t="shared" si="15"/>
        <v>0</v>
      </c>
      <c r="R88" s="768">
        <v>0</v>
      </c>
      <c r="S88" s="769"/>
      <c r="T88" s="769"/>
      <c r="U88" s="769"/>
      <c r="V88" s="769"/>
      <c r="W88" s="769">
        <f t="shared" si="16"/>
        <v>0</v>
      </c>
      <c r="X88" s="768"/>
      <c r="Y88" s="769"/>
      <c r="Z88" s="769"/>
      <c r="AA88" s="769"/>
      <c r="AB88" s="769"/>
      <c r="AC88" s="769"/>
      <c r="AD88" s="768"/>
      <c r="AE88" s="769"/>
      <c r="AF88" s="769"/>
      <c r="AG88" s="769"/>
      <c r="AH88" s="769"/>
      <c r="AI88" s="769"/>
      <c r="AJ88" s="1135">
        <f t="shared" si="17"/>
        <v>0</v>
      </c>
      <c r="AK88" s="29">
        <v>0</v>
      </c>
      <c r="AL88" s="29">
        <f t="shared" si="12"/>
        <v>0</v>
      </c>
    </row>
    <row r="89" spans="1:38" ht="31.5" hidden="1" x14ac:dyDescent="0.25">
      <c r="A89" s="1152">
        <v>2211305</v>
      </c>
      <c r="B89" s="769" t="s">
        <v>104</v>
      </c>
      <c r="C89" s="768"/>
      <c r="D89" s="768">
        <v>0</v>
      </c>
      <c r="E89" s="769"/>
      <c r="F89" s="769">
        <v>0</v>
      </c>
      <c r="G89" s="769">
        <f t="shared" si="13"/>
        <v>0</v>
      </c>
      <c r="H89" s="768"/>
      <c r="I89" s="769"/>
      <c r="J89" s="769"/>
      <c r="K89" s="769">
        <f t="shared" si="14"/>
        <v>0</v>
      </c>
      <c r="L89" s="768">
        <v>0</v>
      </c>
      <c r="M89" s="769"/>
      <c r="N89" s="769"/>
      <c r="O89" s="769"/>
      <c r="P89" s="769"/>
      <c r="Q89" s="769">
        <f t="shared" si="15"/>
        <v>0</v>
      </c>
      <c r="R89" s="768">
        <v>0</v>
      </c>
      <c r="S89" s="769"/>
      <c r="T89" s="769"/>
      <c r="U89" s="769"/>
      <c r="V89" s="769"/>
      <c r="W89" s="769">
        <f t="shared" si="16"/>
        <v>0</v>
      </c>
      <c r="X89" s="768"/>
      <c r="Y89" s="769"/>
      <c r="Z89" s="769"/>
      <c r="AA89" s="769"/>
      <c r="AB89" s="769"/>
      <c r="AC89" s="769"/>
      <c r="AD89" s="768"/>
      <c r="AE89" s="769"/>
      <c r="AF89" s="769"/>
      <c r="AG89" s="769"/>
      <c r="AH89" s="769"/>
      <c r="AI89" s="769"/>
      <c r="AJ89" s="1135">
        <f t="shared" si="17"/>
        <v>0</v>
      </c>
      <c r="AK89" s="29">
        <v>0</v>
      </c>
      <c r="AL89" s="29">
        <f t="shared" si="12"/>
        <v>0</v>
      </c>
    </row>
    <row r="90" spans="1:38" ht="47.25" hidden="1" x14ac:dyDescent="0.25">
      <c r="A90" s="1152">
        <v>2211306</v>
      </c>
      <c r="B90" s="769" t="s">
        <v>105</v>
      </c>
      <c r="C90" s="768"/>
      <c r="D90" s="768">
        <v>0</v>
      </c>
      <c r="E90" s="769"/>
      <c r="F90" s="769">
        <v>0</v>
      </c>
      <c r="G90" s="769">
        <f t="shared" si="13"/>
        <v>0</v>
      </c>
      <c r="H90" s="769"/>
      <c r="I90" s="769"/>
      <c r="J90" s="769"/>
      <c r="K90" s="769">
        <f t="shared" si="14"/>
        <v>0</v>
      </c>
      <c r="L90" s="768">
        <v>0</v>
      </c>
      <c r="M90" s="769"/>
      <c r="N90" s="769"/>
      <c r="O90" s="769"/>
      <c r="P90" s="769"/>
      <c r="Q90" s="769">
        <f t="shared" si="15"/>
        <v>0</v>
      </c>
      <c r="R90" s="768">
        <v>0</v>
      </c>
      <c r="S90" s="769"/>
      <c r="T90" s="769"/>
      <c r="U90" s="769"/>
      <c r="V90" s="769"/>
      <c r="W90" s="769">
        <f t="shared" si="16"/>
        <v>0</v>
      </c>
      <c r="X90" s="769"/>
      <c r="Y90" s="769"/>
      <c r="Z90" s="769"/>
      <c r="AA90" s="769"/>
      <c r="AB90" s="769"/>
      <c r="AC90" s="769"/>
      <c r="AD90" s="769"/>
      <c r="AE90" s="769"/>
      <c r="AF90" s="769"/>
      <c r="AG90" s="769"/>
      <c r="AH90" s="769"/>
      <c r="AI90" s="769"/>
      <c r="AJ90" s="1135">
        <f t="shared" si="17"/>
        <v>0</v>
      </c>
      <c r="AK90" s="29">
        <v>0</v>
      </c>
      <c r="AL90" s="29">
        <f t="shared" si="12"/>
        <v>0</v>
      </c>
    </row>
    <row r="91" spans="1:38" ht="31.5" hidden="1" x14ac:dyDescent="0.25">
      <c r="A91" s="1152">
        <v>2211308</v>
      </c>
      <c r="B91" s="769" t="s">
        <v>106</v>
      </c>
      <c r="C91" s="768"/>
      <c r="D91" s="768">
        <v>0</v>
      </c>
      <c r="E91" s="769"/>
      <c r="F91" s="769">
        <v>0</v>
      </c>
      <c r="G91" s="769">
        <f t="shared" si="13"/>
        <v>0</v>
      </c>
      <c r="H91" s="769"/>
      <c r="I91" s="769"/>
      <c r="J91" s="769"/>
      <c r="K91" s="769">
        <f t="shared" si="14"/>
        <v>0</v>
      </c>
      <c r="L91" s="768">
        <v>0</v>
      </c>
      <c r="M91" s="769"/>
      <c r="N91" s="769"/>
      <c r="O91" s="769"/>
      <c r="P91" s="769"/>
      <c r="Q91" s="769">
        <f t="shared" si="15"/>
        <v>0</v>
      </c>
      <c r="R91" s="768">
        <v>0</v>
      </c>
      <c r="S91" s="769"/>
      <c r="T91" s="769"/>
      <c r="U91" s="769"/>
      <c r="V91" s="769"/>
      <c r="W91" s="769">
        <f t="shared" si="16"/>
        <v>0</v>
      </c>
      <c r="X91" s="769"/>
      <c r="Y91" s="769"/>
      <c r="Z91" s="769"/>
      <c r="AA91" s="769"/>
      <c r="AB91" s="769"/>
      <c r="AC91" s="769"/>
      <c r="AD91" s="769"/>
      <c r="AE91" s="769"/>
      <c r="AF91" s="769"/>
      <c r="AG91" s="769"/>
      <c r="AH91" s="769"/>
      <c r="AI91" s="769"/>
      <c r="AJ91" s="1135">
        <f t="shared" si="17"/>
        <v>0</v>
      </c>
      <c r="AK91" s="29">
        <v>0</v>
      </c>
      <c r="AL91" s="29">
        <f t="shared" si="12"/>
        <v>0</v>
      </c>
    </row>
    <row r="92" spans="1:38" ht="31.5" x14ac:dyDescent="0.25">
      <c r="A92" s="1152">
        <v>2211310</v>
      </c>
      <c r="B92" s="769" t="s">
        <v>107</v>
      </c>
      <c r="C92" s="768">
        <v>1000000</v>
      </c>
      <c r="D92" s="768">
        <v>400000</v>
      </c>
      <c r="E92" s="769"/>
      <c r="F92" s="769">
        <v>0</v>
      </c>
      <c r="G92" s="769">
        <f t="shared" si="13"/>
        <v>400000</v>
      </c>
      <c r="H92" s="768"/>
      <c r="I92" s="769"/>
      <c r="J92" s="769"/>
      <c r="K92" s="769">
        <f t="shared" si="14"/>
        <v>0</v>
      </c>
      <c r="L92" s="768">
        <v>0</v>
      </c>
      <c r="M92" s="769"/>
      <c r="N92" s="769"/>
      <c r="O92" s="769"/>
      <c r="P92" s="769"/>
      <c r="Q92" s="769">
        <f t="shared" si="15"/>
        <v>0</v>
      </c>
      <c r="R92" s="768">
        <v>0</v>
      </c>
      <c r="S92" s="769"/>
      <c r="T92" s="769"/>
      <c r="U92" s="769"/>
      <c r="V92" s="769"/>
      <c r="W92" s="769">
        <f t="shared" si="16"/>
        <v>0</v>
      </c>
      <c r="X92" s="768"/>
      <c r="Y92" s="769"/>
      <c r="Z92" s="769"/>
      <c r="AA92" s="769"/>
      <c r="AB92" s="769"/>
      <c r="AC92" s="769"/>
      <c r="AD92" s="768"/>
      <c r="AE92" s="769"/>
      <c r="AF92" s="769"/>
      <c r="AG92" s="769"/>
      <c r="AH92" s="769"/>
      <c r="AI92" s="769"/>
      <c r="AJ92" s="1135">
        <f t="shared" si="17"/>
        <v>400000</v>
      </c>
      <c r="AK92" s="29">
        <v>400000</v>
      </c>
      <c r="AL92" s="29">
        <f t="shared" si="12"/>
        <v>0</v>
      </c>
    </row>
    <row r="93" spans="1:38" ht="15.75" hidden="1" x14ac:dyDescent="0.25">
      <c r="A93" s="1152">
        <v>2211320</v>
      </c>
      <c r="B93" s="769" t="s">
        <v>108</v>
      </c>
      <c r="C93" s="768"/>
      <c r="D93" s="768">
        <v>0</v>
      </c>
      <c r="E93" s="769"/>
      <c r="F93" s="769">
        <v>0</v>
      </c>
      <c r="G93" s="769">
        <f t="shared" si="13"/>
        <v>0</v>
      </c>
      <c r="H93" s="768"/>
      <c r="I93" s="769"/>
      <c r="J93" s="769"/>
      <c r="K93" s="769">
        <f t="shared" si="14"/>
        <v>0</v>
      </c>
      <c r="L93" s="768">
        <v>0</v>
      </c>
      <c r="M93" s="769"/>
      <c r="N93" s="769"/>
      <c r="O93" s="769"/>
      <c r="P93" s="769"/>
      <c r="Q93" s="769">
        <f t="shared" si="15"/>
        <v>0</v>
      </c>
      <c r="R93" s="768">
        <v>0</v>
      </c>
      <c r="S93" s="769"/>
      <c r="T93" s="769"/>
      <c r="U93" s="769"/>
      <c r="V93" s="769"/>
      <c r="W93" s="769">
        <f t="shared" si="16"/>
        <v>0</v>
      </c>
      <c r="X93" s="768"/>
      <c r="Y93" s="769"/>
      <c r="Z93" s="769"/>
      <c r="AA93" s="769"/>
      <c r="AB93" s="769"/>
      <c r="AC93" s="769"/>
      <c r="AD93" s="768"/>
      <c r="AE93" s="769"/>
      <c r="AF93" s="769"/>
      <c r="AG93" s="769"/>
      <c r="AH93" s="769"/>
      <c r="AI93" s="769"/>
      <c r="AJ93" s="1135">
        <f t="shared" si="17"/>
        <v>0</v>
      </c>
      <c r="AK93" s="29">
        <v>0</v>
      </c>
      <c r="AL93" s="29">
        <f t="shared" si="12"/>
        <v>0</v>
      </c>
    </row>
    <row r="94" spans="1:38" ht="15.75" hidden="1" x14ac:dyDescent="0.25">
      <c r="A94" s="1136">
        <v>2211323</v>
      </c>
      <c r="B94" s="768" t="s">
        <v>109</v>
      </c>
      <c r="C94" s="768"/>
      <c r="D94" s="768">
        <v>0</v>
      </c>
      <c r="E94" s="769"/>
      <c r="F94" s="769">
        <v>0</v>
      </c>
      <c r="G94" s="769">
        <f t="shared" si="13"/>
        <v>0</v>
      </c>
      <c r="H94" s="768"/>
      <c r="I94" s="769"/>
      <c r="J94" s="769"/>
      <c r="K94" s="769">
        <f t="shared" si="14"/>
        <v>0</v>
      </c>
      <c r="L94" s="768">
        <v>0</v>
      </c>
      <c r="M94" s="769"/>
      <c r="N94" s="769"/>
      <c r="O94" s="769"/>
      <c r="P94" s="769"/>
      <c r="Q94" s="769">
        <f t="shared" si="15"/>
        <v>0</v>
      </c>
      <c r="R94" s="768">
        <v>0</v>
      </c>
      <c r="S94" s="769"/>
      <c r="T94" s="769"/>
      <c r="U94" s="769"/>
      <c r="V94" s="769"/>
      <c r="W94" s="769">
        <f t="shared" si="16"/>
        <v>0</v>
      </c>
      <c r="X94" s="768"/>
      <c r="Y94" s="769"/>
      <c r="Z94" s="769"/>
      <c r="AA94" s="769"/>
      <c r="AB94" s="769"/>
      <c r="AC94" s="769"/>
      <c r="AD94" s="768"/>
      <c r="AE94" s="769"/>
      <c r="AF94" s="769"/>
      <c r="AG94" s="769"/>
      <c r="AH94" s="769"/>
      <c r="AI94" s="769"/>
      <c r="AJ94" s="1135">
        <f t="shared" si="17"/>
        <v>0</v>
      </c>
      <c r="AK94" s="29">
        <v>0</v>
      </c>
      <c r="AL94" s="29">
        <f t="shared" si="12"/>
        <v>0</v>
      </c>
    </row>
    <row r="95" spans="1:38" ht="15.75" hidden="1" x14ac:dyDescent="0.25">
      <c r="A95" s="1136" t="s">
        <v>189</v>
      </c>
      <c r="B95" s="768" t="s">
        <v>110</v>
      </c>
      <c r="C95" s="768"/>
      <c r="D95" s="768">
        <v>0</v>
      </c>
      <c r="E95" s="769"/>
      <c r="F95" s="769">
        <v>0</v>
      </c>
      <c r="G95" s="769">
        <f t="shared" si="13"/>
        <v>0</v>
      </c>
      <c r="H95" s="768"/>
      <c r="I95" s="630"/>
      <c r="J95" s="769"/>
      <c r="K95" s="769">
        <f t="shared" si="14"/>
        <v>0</v>
      </c>
      <c r="L95" s="768">
        <v>0</v>
      </c>
      <c r="M95" s="769"/>
      <c r="N95" s="769"/>
      <c r="O95" s="769"/>
      <c r="P95" s="769"/>
      <c r="Q95" s="769">
        <f t="shared" si="15"/>
        <v>0</v>
      </c>
      <c r="R95" s="768">
        <v>0</v>
      </c>
      <c r="S95" s="769"/>
      <c r="T95" s="769"/>
      <c r="U95" s="769"/>
      <c r="V95" s="769"/>
      <c r="W95" s="769">
        <f t="shared" si="16"/>
        <v>0</v>
      </c>
      <c r="X95" s="768"/>
      <c r="Y95" s="769"/>
      <c r="Z95" s="769"/>
      <c r="AA95" s="769"/>
      <c r="AB95" s="769"/>
      <c r="AC95" s="769"/>
      <c r="AD95" s="768"/>
      <c r="AE95" s="769"/>
      <c r="AF95" s="769"/>
      <c r="AG95" s="769"/>
      <c r="AH95" s="769"/>
      <c r="AI95" s="769"/>
      <c r="AJ95" s="1135">
        <f t="shared" si="17"/>
        <v>0</v>
      </c>
      <c r="AK95" s="29">
        <v>0</v>
      </c>
      <c r="AL95" s="29">
        <f t="shared" si="12"/>
        <v>0</v>
      </c>
    </row>
    <row r="96" spans="1:38" ht="15.75" hidden="1" x14ac:dyDescent="0.25">
      <c r="A96" s="1152">
        <v>2211332</v>
      </c>
      <c r="B96" s="769" t="s">
        <v>111</v>
      </c>
      <c r="C96" s="768"/>
      <c r="D96" s="768">
        <v>0</v>
      </c>
      <c r="E96" s="769"/>
      <c r="F96" s="769">
        <v>0</v>
      </c>
      <c r="G96" s="769">
        <f t="shared" si="13"/>
        <v>0</v>
      </c>
      <c r="H96" s="768"/>
      <c r="I96" s="769"/>
      <c r="J96" s="769"/>
      <c r="K96" s="769">
        <f t="shared" si="14"/>
        <v>0</v>
      </c>
      <c r="L96" s="768">
        <v>0</v>
      </c>
      <c r="M96" s="769"/>
      <c r="N96" s="769"/>
      <c r="O96" s="769"/>
      <c r="P96" s="769"/>
      <c r="Q96" s="769">
        <f t="shared" si="15"/>
        <v>0</v>
      </c>
      <c r="R96" s="768">
        <v>0</v>
      </c>
      <c r="S96" s="769"/>
      <c r="T96" s="769"/>
      <c r="U96" s="769"/>
      <c r="V96" s="769"/>
      <c r="W96" s="769">
        <f t="shared" si="16"/>
        <v>0</v>
      </c>
      <c r="X96" s="768"/>
      <c r="Y96" s="769"/>
      <c r="Z96" s="769"/>
      <c r="AA96" s="769"/>
      <c r="AB96" s="769"/>
      <c r="AC96" s="769"/>
      <c r="AD96" s="768"/>
      <c r="AE96" s="769"/>
      <c r="AF96" s="769"/>
      <c r="AG96" s="769"/>
      <c r="AH96" s="769"/>
      <c r="AI96" s="769"/>
      <c r="AJ96" s="1135">
        <f t="shared" si="17"/>
        <v>0</v>
      </c>
      <c r="AK96" s="29">
        <v>0</v>
      </c>
      <c r="AL96" s="29">
        <f t="shared" si="12"/>
        <v>0</v>
      </c>
    </row>
    <row r="97" spans="1:38" ht="15.75" hidden="1" x14ac:dyDescent="0.25">
      <c r="A97" s="1152">
        <v>2640201</v>
      </c>
      <c r="B97" s="769" t="s">
        <v>112</v>
      </c>
      <c r="C97" s="768"/>
      <c r="D97" s="768">
        <v>0</v>
      </c>
      <c r="E97" s="769"/>
      <c r="F97" s="769">
        <v>0</v>
      </c>
      <c r="G97" s="769">
        <f t="shared" si="13"/>
        <v>0</v>
      </c>
      <c r="H97" s="768"/>
      <c r="I97" s="769"/>
      <c r="J97" s="769"/>
      <c r="K97" s="769">
        <f t="shared" si="14"/>
        <v>0</v>
      </c>
      <c r="L97" s="768">
        <v>0</v>
      </c>
      <c r="M97" s="769"/>
      <c r="N97" s="769"/>
      <c r="O97" s="769"/>
      <c r="P97" s="769"/>
      <c r="Q97" s="769">
        <f t="shared" si="15"/>
        <v>0</v>
      </c>
      <c r="R97" s="768">
        <v>0</v>
      </c>
      <c r="S97" s="769"/>
      <c r="T97" s="769"/>
      <c r="U97" s="769"/>
      <c r="V97" s="769"/>
      <c r="W97" s="769">
        <f t="shared" si="16"/>
        <v>0</v>
      </c>
      <c r="X97" s="768"/>
      <c r="Y97" s="769"/>
      <c r="Z97" s="769"/>
      <c r="AA97" s="769"/>
      <c r="AB97" s="769"/>
      <c r="AC97" s="769"/>
      <c r="AD97" s="768"/>
      <c r="AE97" s="769"/>
      <c r="AF97" s="769"/>
      <c r="AG97" s="769"/>
      <c r="AH97" s="769"/>
      <c r="AI97" s="769"/>
      <c r="AJ97" s="1135">
        <f t="shared" si="17"/>
        <v>0</v>
      </c>
      <c r="AK97" s="29">
        <v>0</v>
      </c>
      <c r="AL97" s="29">
        <f t="shared" si="12"/>
        <v>0</v>
      </c>
    </row>
    <row r="98" spans="1:38" ht="15.75" x14ac:dyDescent="0.25">
      <c r="A98" s="1136">
        <v>2640402</v>
      </c>
      <c r="B98" s="768" t="s">
        <v>901</v>
      </c>
      <c r="C98" s="768"/>
      <c r="D98" s="768">
        <v>2100000</v>
      </c>
      <c r="E98" s="769"/>
      <c r="F98" s="769">
        <v>0</v>
      </c>
      <c r="G98" s="769">
        <f t="shared" si="13"/>
        <v>2100000</v>
      </c>
      <c r="H98" s="768"/>
      <c r="I98" s="769"/>
      <c r="J98" s="769"/>
      <c r="K98" s="769">
        <f t="shared" si="14"/>
        <v>0</v>
      </c>
      <c r="L98" s="768">
        <v>0</v>
      </c>
      <c r="M98" s="769"/>
      <c r="N98" s="769"/>
      <c r="O98" s="769"/>
      <c r="P98" s="769"/>
      <c r="Q98" s="769">
        <f t="shared" si="15"/>
        <v>0</v>
      </c>
      <c r="R98" s="768">
        <v>0</v>
      </c>
      <c r="S98" s="769"/>
      <c r="T98" s="769"/>
      <c r="U98" s="769"/>
      <c r="V98" s="769"/>
      <c r="W98" s="769">
        <f t="shared" si="16"/>
        <v>0</v>
      </c>
      <c r="X98" s="768"/>
      <c r="Y98" s="769"/>
      <c r="Z98" s="769"/>
      <c r="AA98" s="769"/>
      <c r="AB98" s="769"/>
      <c r="AC98" s="769"/>
      <c r="AD98" s="768"/>
      <c r="AE98" s="769"/>
      <c r="AF98" s="769"/>
      <c r="AG98" s="769"/>
      <c r="AH98" s="769"/>
      <c r="AI98" s="769"/>
      <c r="AJ98" s="1135">
        <f t="shared" si="17"/>
        <v>2100000</v>
      </c>
      <c r="AK98" s="29">
        <v>5000000</v>
      </c>
      <c r="AL98" s="29">
        <f t="shared" si="12"/>
        <v>-2900000</v>
      </c>
    </row>
    <row r="99" spans="1:38" ht="31.5" x14ac:dyDescent="0.25">
      <c r="A99" s="1152">
        <v>2640599</v>
      </c>
      <c r="B99" s="769" t="s">
        <v>783</v>
      </c>
      <c r="C99" s="768">
        <v>25000000</v>
      </c>
      <c r="D99" s="768">
        <v>0</v>
      </c>
      <c r="E99" s="769"/>
      <c r="F99" s="769">
        <v>0</v>
      </c>
      <c r="G99" s="769">
        <f t="shared" si="13"/>
        <v>0</v>
      </c>
      <c r="H99" s="768"/>
      <c r="I99" s="769"/>
      <c r="J99" s="769"/>
      <c r="K99" s="769">
        <f t="shared" si="14"/>
        <v>0</v>
      </c>
      <c r="L99" s="768">
        <v>20000000</v>
      </c>
      <c r="M99" s="769"/>
      <c r="N99" s="769"/>
      <c r="O99" s="769"/>
      <c r="P99" s="769"/>
      <c r="Q99" s="769">
        <f t="shared" si="15"/>
        <v>20000000</v>
      </c>
      <c r="R99" s="768">
        <v>0</v>
      </c>
      <c r="S99" s="769"/>
      <c r="T99" s="769"/>
      <c r="U99" s="769"/>
      <c r="V99" s="769"/>
      <c r="W99" s="769">
        <f t="shared" si="16"/>
        <v>0</v>
      </c>
      <c r="X99" s="768"/>
      <c r="Y99" s="769"/>
      <c r="Z99" s="769"/>
      <c r="AA99" s="769"/>
      <c r="AB99" s="769"/>
      <c r="AC99" s="769"/>
      <c r="AD99" s="768"/>
      <c r="AE99" s="769"/>
      <c r="AF99" s="769"/>
      <c r="AG99" s="769"/>
      <c r="AH99" s="769"/>
      <c r="AI99" s="769"/>
      <c r="AJ99" s="1135">
        <f t="shared" si="17"/>
        <v>20000000</v>
      </c>
      <c r="AK99" s="29">
        <v>20000000</v>
      </c>
      <c r="AL99" s="29">
        <f t="shared" si="12"/>
        <v>0</v>
      </c>
    </row>
    <row r="100" spans="1:38" ht="31.5" x14ac:dyDescent="0.25">
      <c r="A100" s="1152">
        <v>2640599</v>
      </c>
      <c r="B100" s="769" t="s">
        <v>448</v>
      </c>
      <c r="C100" s="768">
        <v>17000000</v>
      </c>
      <c r="D100" s="768">
        <v>5000000</v>
      </c>
      <c r="E100" s="769"/>
      <c r="F100" s="769">
        <v>0</v>
      </c>
      <c r="G100" s="769">
        <f t="shared" si="13"/>
        <v>5000000</v>
      </c>
      <c r="H100" s="768"/>
      <c r="I100" s="769"/>
      <c r="J100" s="769"/>
      <c r="K100" s="769">
        <f t="shared" si="14"/>
        <v>0</v>
      </c>
      <c r="L100" s="768">
        <v>0</v>
      </c>
      <c r="M100" s="769"/>
      <c r="N100" s="769"/>
      <c r="O100" s="769"/>
      <c r="P100" s="769"/>
      <c r="Q100" s="769">
        <f t="shared" si="15"/>
        <v>0</v>
      </c>
      <c r="R100" s="768">
        <v>0</v>
      </c>
      <c r="S100" s="769"/>
      <c r="T100" s="769"/>
      <c r="U100" s="769"/>
      <c r="V100" s="769"/>
      <c r="W100" s="769">
        <f t="shared" si="16"/>
        <v>0</v>
      </c>
      <c r="X100" s="768"/>
      <c r="Y100" s="769"/>
      <c r="Z100" s="769"/>
      <c r="AA100" s="769"/>
      <c r="AB100" s="769"/>
      <c r="AC100" s="769"/>
      <c r="AD100" s="768"/>
      <c r="AE100" s="769"/>
      <c r="AF100" s="769"/>
      <c r="AG100" s="769"/>
      <c r="AH100" s="769"/>
      <c r="AI100" s="769"/>
      <c r="AJ100" s="1135">
        <f t="shared" si="17"/>
        <v>5000000</v>
      </c>
      <c r="AK100" s="29">
        <v>5000000</v>
      </c>
      <c r="AL100" s="29">
        <f t="shared" si="12"/>
        <v>0</v>
      </c>
    </row>
    <row r="101" spans="1:38" ht="47.25" x14ac:dyDescent="0.25">
      <c r="A101" s="1152">
        <v>2649999</v>
      </c>
      <c r="B101" s="769" t="s">
        <v>784</v>
      </c>
      <c r="C101" s="768">
        <v>125000000</v>
      </c>
      <c r="D101" s="768">
        <v>100000000</v>
      </c>
      <c r="E101" s="769"/>
      <c r="F101" s="769">
        <v>0</v>
      </c>
      <c r="G101" s="769">
        <f t="shared" si="13"/>
        <v>100000000</v>
      </c>
      <c r="H101" s="768"/>
      <c r="I101" s="769"/>
      <c r="J101" s="769"/>
      <c r="K101" s="769">
        <f t="shared" si="14"/>
        <v>0</v>
      </c>
      <c r="L101" s="768">
        <v>0</v>
      </c>
      <c r="M101" s="769"/>
      <c r="N101" s="769"/>
      <c r="O101" s="769"/>
      <c r="P101" s="769"/>
      <c r="Q101" s="769">
        <f t="shared" si="15"/>
        <v>0</v>
      </c>
      <c r="R101" s="768">
        <v>0</v>
      </c>
      <c r="S101" s="769"/>
      <c r="T101" s="769"/>
      <c r="U101" s="769"/>
      <c r="V101" s="769"/>
      <c r="W101" s="769">
        <f t="shared" si="16"/>
        <v>0</v>
      </c>
      <c r="X101" s="768"/>
      <c r="Y101" s="769"/>
      <c r="Z101" s="769"/>
      <c r="AA101" s="769"/>
      <c r="AB101" s="769"/>
      <c r="AC101" s="769"/>
      <c r="AD101" s="768"/>
      <c r="AE101" s="769"/>
      <c r="AF101" s="769"/>
      <c r="AG101" s="769"/>
      <c r="AH101" s="769"/>
      <c r="AI101" s="769"/>
      <c r="AJ101" s="1135">
        <f t="shared" si="17"/>
        <v>100000000</v>
      </c>
      <c r="AK101" s="29">
        <v>100000000</v>
      </c>
      <c r="AL101" s="29">
        <f t="shared" si="12"/>
        <v>0</v>
      </c>
    </row>
    <row r="102" spans="1:38" ht="15.75" x14ac:dyDescent="0.25">
      <c r="A102" s="1152">
        <v>2710102</v>
      </c>
      <c r="B102" s="769" t="s">
        <v>117</v>
      </c>
      <c r="C102" s="768">
        <v>5000000</v>
      </c>
      <c r="D102" s="768">
        <v>0</v>
      </c>
      <c r="E102" s="769"/>
      <c r="F102" s="769">
        <v>0</v>
      </c>
      <c r="G102" s="769">
        <f t="shared" si="13"/>
        <v>0</v>
      </c>
      <c r="H102" s="768"/>
      <c r="I102" s="769"/>
      <c r="J102" s="769"/>
      <c r="K102" s="769">
        <f t="shared" si="14"/>
        <v>0</v>
      </c>
      <c r="L102" s="768">
        <v>0</v>
      </c>
      <c r="M102" s="769"/>
      <c r="N102" s="769"/>
      <c r="O102" s="769"/>
      <c r="P102" s="769"/>
      <c r="Q102" s="769">
        <f t="shared" si="15"/>
        <v>0</v>
      </c>
      <c r="R102" s="768">
        <v>200000</v>
      </c>
      <c r="S102" s="769"/>
      <c r="T102" s="769"/>
      <c r="U102" s="769"/>
      <c r="V102" s="769"/>
      <c r="W102" s="769">
        <f t="shared" si="16"/>
        <v>200000</v>
      </c>
      <c r="X102" s="768"/>
      <c r="Y102" s="769"/>
      <c r="Z102" s="769"/>
      <c r="AA102" s="769"/>
      <c r="AB102" s="769"/>
      <c r="AC102" s="769"/>
      <c r="AD102" s="768"/>
      <c r="AE102" s="769"/>
      <c r="AF102" s="769"/>
      <c r="AG102" s="769"/>
      <c r="AH102" s="769"/>
      <c r="AI102" s="769"/>
      <c r="AJ102" s="1135">
        <f t="shared" si="17"/>
        <v>200000</v>
      </c>
      <c r="AK102" s="29">
        <v>5000000</v>
      </c>
      <c r="AL102" s="29">
        <f t="shared" si="12"/>
        <v>-4800000</v>
      </c>
    </row>
    <row r="103" spans="1:38" ht="31.5" x14ac:dyDescent="0.25">
      <c r="A103" s="1136">
        <v>2990105</v>
      </c>
      <c r="B103" s="769" t="s">
        <v>1316</v>
      </c>
      <c r="C103" s="1180">
        <v>11500056</v>
      </c>
      <c r="D103" s="1180">
        <v>2166218</v>
      </c>
      <c r="E103" s="1253"/>
      <c r="F103" s="1253">
        <v>0</v>
      </c>
      <c r="G103" s="769">
        <f t="shared" si="13"/>
        <v>2166218</v>
      </c>
      <c r="H103" s="768"/>
      <c r="I103" s="769"/>
      <c r="J103" s="769"/>
      <c r="K103" s="769">
        <f t="shared" si="14"/>
        <v>0</v>
      </c>
      <c r="L103" s="768">
        <v>1000000</v>
      </c>
      <c r="M103" s="769"/>
      <c r="N103" s="769"/>
      <c r="O103" s="769"/>
      <c r="P103" s="769"/>
      <c r="Q103" s="769">
        <f t="shared" si="15"/>
        <v>1000000</v>
      </c>
      <c r="R103" s="768">
        <v>2000000</v>
      </c>
      <c r="S103" s="769"/>
      <c r="T103" s="769"/>
      <c r="U103" s="769"/>
      <c r="V103" s="769"/>
      <c r="W103" s="769">
        <f t="shared" si="16"/>
        <v>2000000</v>
      </c>
      <c r="X103" s="1180"/>
      <c r="Y103" s="1253"/>
      <c r="Z103" s="1253"/>
      <c r="AA103" s="1253"/>
      <c r="AB103" s="1253"/>
      <c r="AC103" s="1253"/>
      <c r="AD103" s="1180"/>
      <c r="AE103" s="1253"/>
      <c r="AF103" s="1253"/>
      <c r="AG103" s="1253"/>
      <c r="AH103" s="1253"/>
      <c r="AI103" s="1253"/>
      <c r="AJ103" s="1135">
        <f t="shared" si="17"/>
        <v>5166218</v>
      </c>
      <c r="AK103" s="29">
        <v>5166218</v>
      </c>
      <c r="AL103" s="29">
        <f t="shared" si="12"/>
        <v>0</v>
      </c>
    </row>
    <row r="104" spans="1:38" ht="31.5" x14ac:dyDescent="0.25">
      <c r="A104" s="1152">
        <v>3110902</v>
      </c>
      <c r="B104" s="769" t="s">
        <v>118</v>
      </c>
      <c r="C104" s="768">
        <v>50000</v>
      </c>
      <c r="D104" s="768">
        <v>10000</v>
      </c>
      <c r="E104" s="769"/>
      <c r="F104" s="769">
        <f>SUM(F19:F103)</f>
        <v>0</v>
      </c>
      <c r="G104" s="769">
        <f t="shared" si="13"/>
        <v>10000</v>
      </c>
      <c r="H104" s="768"/>
      <c r="I104" s="769"/>
      <c r="J104" s="769"/>
      <c r="K104" s="769">
        <f t="shared" si="14"/>
        <v>0</v>
      </c>
      <c r="L104" s="768">
        <v>0</v>
      </c>
      <c r="M104" s="769"/>
      <c r="N104" s="769"/>
      <c r="O104" s="769"/>
      <c r="P104" s="769"/>
      <c r="Q104" s="769">
        <f t="shared" si="15"/>
        <v>0</v>
      </c>
      <c r="R104" s="768">
        <v>0</v>
      </c>
      <c r="S104" s="769"/>
      <c r="T104" s="769"/>
      <c r="U104" s="769"/>
      <c r="V104" s="769"/>
      <c r="W104" s="769">
        <f t="shared" si="16"/>
        <v>0</v>
      </c>
      <c r="X104" s="768"/>
      <c r="Y104" s="769"/>
      <c r="Z104" s="769"/>
      <c r="AA104" s="769"/>
      <c r="AB104" s="769"/>
      <c r="AC104" s="769"/>
      <c r="AD104" s="768"/>
      <c r="AE104" s="769"/>
      <c r="AF104" s="769"/>
      <c r="AG104" s="769"/>
      <c r="AH104" s="769"/>
      <c r="AI104" s="769"/>
      <c r="AJ104" s="1135">
        <f t="shared" si="17"/>
        <v>10000</v>
      </c>
      <c r="AK104" s="29">
        <v>50000</v>
      </c>
      <c r="AL104" s="29">
        <f t="shared" si="12"/>
        <v>-40000</v>
      </c>
    </row>
    <row r="105" spans="1:38" ht="31.5" x14ac:dyDescent="0.25">
      <c r="A105" s="1152">
        <v>3111001</v>
      </c>
      <c r="B105" s="769" t="s">
        <v>119</v>
      </c>
      <c r="C105" s="768"/>
      <c r="D105" s="768">
        <v>0</v>
      </c>
      <c r="E105" s="769"/>
      <c r="F105" s="769">
        <v>0</v>
      </c>
      <c r="G105" s="769">
        <f t="shared" si="13"/>
        <v>0</v>
      </c>
      <c r="H105" s="769"/>
      <c r="I105" s="769"/>
      <c r="J105" s="769"/>
      <c r="K105" s="769">
        <f t="shared" si="14"/>
        <v>0</v>
      </c>
      <c r="L105" s="768">
        <v>0</v>
      </c>
      <c r="M105" s="769"/>
      <c r="N105" s="769"/>
      <c r="O105" s="769"/>
      <c r="P105" s="769"/>
      <c r="Q105" s="769">
        <f t="shared" si="15"/>
        <v>0</v>
      </c>
      <c r="R105" s="768">
        <v>0</v>
      </c>
      <c r="S105" s="769"/>
      <c r="T105" s="769"/>
      <c r="U105" s="769"/>
      <c r="V105" s="769"/>
      <c r="W105" s="769">
        <f t="shared" si="16"/>
        <v>0</v>
      </c>
      <c r="X105" s="769"/>
      <c r="Y105" s="769"/>
      <c r="Z105" s="769"/>
      <c r="AA105" s="769"/>
      <c r="AB105" s="769"/>
      <c r="AC105" s="769"/>
      <c r="AD105" s="769"/>
      <c r="AE105" s="769"/>
      <c r="AF105" s="769"/>
      <c r="AG105" s="769"/>
      <c r="AH105" s="769"/>
      <c r="AI105" s="769"/>
      <c r="AJ105" s="1135">
        <f t="shared" si="17"/>
        <v>0</v>
      </c>
      <c r="AK105" s="29">
        <v>0</v>
      </c>
      <c r="AL105" s="29">
        <f t="shared" si="12"/>
        <v>0</v>
      </c>
    </row>
    <row r="106" spans="1:38" ht="31.5" x14ac:dyDescent="0.25">
      <c r="A106" s="1152">
        <v>3111002</v>
      </c>
      <c r="B106" s="769" t="s">
        <v>120</v>
      </c>
      <c r="C106" s="768">
        <v>1500000</v>
      </c>
      <c r="D106" s="768">
        <v>112000</v>
      </c>
      <c r="E106" s="769"/>
      <c r="F106" s="769">
        <v>0</v>
      </c>
      <c r="G106" s="769">
        <f t="shared" si="13"/>
        <v>112000</v>
      </c>
      <c r="H106" s="768"/>
      <c r="I106" s="769"/>
      <c r="J106" s="769"/>
      <c r="K106" s="769">
        <f t="shared" si="14"/>
        <v>0</v>
      </c>
      <c r="L106" s="768">
        <v>0</v>
      </c>
      <c r="M106" s="769"/>
      <c r="N106" s="769"/>
      <c r="O106" s="769"/>
      <c r="P106" s="769"/>
      <c r="Q106" s="769">
        <f t="shared" si="15"/>
        <v>0</v>
      </c>
      <c r="R106" s="768">
        <v>0</v>
      </c>
      <c r="S106" s="769"/>
      <c r="T106" s="769"/>
      <c r="U106" s="769"/>
      <c r="V106" s="769"/>
      <c r="W106" s="769">
        <f t="shared" si="16"/>
        <v>0</v>
      </c>
      <c r="X106" s="768"/>
      <c r="Y106" s="769"/>
      <c r="Z106" s="769"/>
      <c r="AA106" s="769"/>
      <c r="AB106" s="769"/>
      <c r="AC106" s="769"/>
      <c r="AD106" s="768"/>
      <c r="AE106" s="769"/>
      <c r="AF106" s="769"/>
      <c r="AG106" s="769"/>
      <c r="AH106" s="769"/>
      <c r="AI106" s="769"/>
      <c r="AJ106" s="1135">
        <f t="shared" si="17"/>
        <v>112000</v>
      </c>
      <c r="AK106" s="29">
        <v>500000</v>
      </c>
      <c r="AL106" s="29">
        <f t="shared" si="12"/>
        <v>-388000</v>
      </c>
    </row>
    <row r="107" spans="1:38" ht="31.5" hidden="1" x14ac:dyDescent="0.25">
      <c r="A107" s="1152">
        <v>3111102</v>
      </c>
      <c r="B107" s="769" t="s">
        <v>121</v>
      </c>
      <c r="C107" s="768"/>
      <c r="D107" s="768">
        <v>0</v>
      </c>
      <c r="E107" s="769"/>
      <c r="F107" s="769">
        <v>0</v>
      </c>
      <c r="G107" s="769">
        <f t="shared" si="13"/>
        <v>0</v>
      </c>
      <c r="H107" s="768"/>
      <c r="I107" s="769"/>
      <c r="J107" s="769"/>
      <c r="K107" s="769">
        <f t="shared" si="14"/>
        <v>0</v>
      </c>
      <c r="L107" s="768">
        <v>0</v>
      </c>
      <c r="M107" s="769"/>
      <c r="N107" s="769"/>
      <c r="O107" s="769"/>
      <c r="P107" s="769"/>
      <c r="Q107" s="769">
        <f t="shared" si="15"/>
        <v>0</v>
      </c>
      <c r="R107" s="768">
        <v>0</v>
      </c>
      <c r="S107" s="769"/>
      <c r="T107" s="769"/>
      <c r="U107" s="769"/>
      <c r="V107" s="769"/>
      <c r="W107" s="769">
        <f t="shared" si="16"/>
        <v>0</v>
      </c>
      <c r="X107" s="768"/>
      <c r="Y107" s="769"/>
      <c r="Z107" s="769"/>
      <c r="AA107" s="769"/>
      <c r="AB107" s="769"/>
      <c r="AC107" s="769"/>
      <c r="AD107" s="768"/>
      <c r="AE107" s="769"/>
      <c r="AF107" s="769"/>
      <c r="AG107" s="769"/>
      <c r="AH107" s="769"/>
      <c r="AI107" s="769"/>
      <c r="AJ107" s="1135">
        <f t="shared" si="17"/>
        <v>0</v>
      </c>
      <c r="AK107" s="29">
        <v>0</v>
      </c>
      <c r="AL107" s="29">
        <f t="shared" si="12"/>
        <v>0</v>
      </c>
    </row>
    <row r="108" spans="1:38" ht="31.5" hidden="1" x14ac:dyDescent="0.25">
      <c r="A108" s="1152">
        <v>3111107</v>
      </c>
      <c r="B108" s="769" t="s">
        <v>122</v>
      </c>
      <c r="C108" s="768"/>
      <c r="D108" s="768">
        <v>0</v>
      </c>
      <c r="E108" s="769"/>
      <c r="F108" s="769">
        <v>0</v>
      </c>
      <c r="G108" s="769">
        <f t="shared" si="13"/>
        <v>0</v>
      </c>
      <c r="H108" s="768"/>
      <c r="I108" s="769"/>
      <c r="J108" s="769"/>
      <c r="K108" s="769">
        <f t="shared" si="14"/>
        <v>0</v>
      </c>
      <c r="L108" s="768">
        <v>0</v>
      </c>
      <c r="M108" s="769"/>
      <c r="N108" s="769"/>
      <c r="O108" s="769"/>
      <c r="P108" s="769"/>
      <c r="Q108" s="769">
        <f t="shared" si="15"/>
        <v>0</v>
      </c>
      <c r="R108" s="768">
        <v>0</v>
      </c>
      <c r="S108" s="769"/>
      <c r="T108" s="769"/>
      <c r="U108" s="769"/>
      <c r="V108" s="769"/>
      <c r="W108" s="769">
        <f t="shared" si="16"/>
        <v>0</v>
      </c>
      <c r="X108" s="768"/>
      <c r="Y108" s="769"/>
      <c r="Z108" s="769"/>
      <c r="AA108" s="769"/>
      <c r="AB108" s="769"/>
      <c r="AC108" s="769"/>
      <c r="AD108" s="768"/>
      <c r="AE108" s="769"/>
      <c r="AF108" s="769"/>
      <c r="AG108" s="769"/>
      <c r="AH108" s="769"/>
      <c r="AI108" s="769"/>
      <c r="AJ108" s="1135">
        <f t="shared" si="17"/>
        <v>0</v>
      </c>
      <c r="AK108" s="29">
        <v>0</v>
      </c>
      <c r="AL108" s="29">
        <f t="shared" si="12"/>
        <v>0</v>
      </c>
    </row>
    <row r="109" spans="1:38" ht="15.75" hidden="1" x14ac:dyDescent="0.25">
      <c r="A109" s="1136">
        <v>3111112</v>
      </c>
      <c r="B109" s="768" t="s">
        <v>123</v>
      </c>
      <c r="C109" s="768">
        <v>100000</v>
      </c>
      <c r="D109" s="768">
        <v>0</v>
      </c>
      <c r="E109" s="769"/>
      <c r="F109" s="769">
        <v>0</v>
      </c>
      <c r="G109" s="769">
        <f t="shared" si="13"/>
        <v>0</v>
      </c>
      <c r="H109" s="768"/>
      <c r="I109" s="769"/>
      <c r="J109" s="769"/>
      <c r="K109" s="769">
        <f t="shared" si="14"/>
        <v>0</v>
      </c>
      <c r="L109" s="768">
        <v>0</v>
      </c>
      <c r="M109" s="769"/>
      <c r="N109" s="769"/>
      <c r="O109" s="769"/>
      <c r="P109" s="769"/>
      <c r="Q109" s="769">
        <f t="shared" si="15"/>
        <v>0</v>
      </c>
      <c r="R109" s="768">
        <v>0</v>
      </c>
      <c r="S109" s="769"/>
      <c r="T109" s="769"/>
      <c r="U109" s="769"/>
      <c r="V109" s="769"/>
      <c r="W109" s="769">
        <f t="shared" si="16"/>
        <v>0</v>
      </c>
      <c r="X109" s="768"/>
      <c r="Y109" s="769"/>
      <c r="Z109" s="769"/>
      <c r="AA109" s="769"/>
      <c r="AB109" s="769"/>
      <c r="AC109" s="769"/>
      <c r="AD109" s="768"/>
      <c r="AE109" s="769"/>
      <c r="AF109" s="769"/>
      <c r="AG109" s="769"/>
      <c r="AH109" s="769"/>
      <c r="AI109" s="769"/>
      <c r="AJ109" s="1135">
        <f t="shared" si="17"/>
        <v>0</v>
      </c>
      <c r="AK109" s="29">
        <v>0</v>
      </c>
      <c r="AL109" s="29">
        <f t="shared" si="12"/>
        <v>0</v>
      </c>
    </row>
    <row r="110" spans="1:38" ht="31.5" hidden="1" x14ac:dyDescent="0.25">
      <c r="A110" s="1152">
        <v>3111305</v>
      </c>
      <c r="B110" s="769" t="s">
        <v>124</v>
      </c>
      <c r="C110" s="768"/>
      <c r="D110" s="768">
        <v>0</v>
      </c>
      <c r="E110" s="769"/>
      <c r="F110" s="769">
        <v>0</v>
      </c>
      <c r="G110" s="769">
        <f t="shared" si="13"/>
        <v>0</v>
      </c>
      <c r="H110" s="768"/>
      <c r="I110" s="769"/>
      <c r="J110" s="769"/>
      <c r="K110" s="769">
        <f t="shared" si="14"/>
        <v>0</v>
      </c>
      <c r="L110" s="768">
        <v>0</v>
      </c>
      <c r="M110" s="769"/>
      <c r="N110" s="769"/>
      <c r="O110" s="769"/>
      <c r="P110" s="769"/>
      <c r="Q110" s="769">
        <f t="shared" si="15"/>
        <v>0</v>
      </c>
      <c r="R110" s="768">
        <v>0</v>
      </c>
      <c r="S110" s="769"/>
      <c r="T110" s="769"/>
      <c r="U110" s="769"/>
      <c r="V110" s="769"/>
      <c r="W110" s="769">
        <f t="shared" si="16"/>
        <v>0</v>
      </c>
      <c r="X110" s="768"/>
      <c r="Y110" s="769"/>
      <c r="Z110" s="769"/>
      <c r="AA110" s="769"/>
      <c r="AB110" s="769"/>
      <c r="AC110" s="769"/>
      <c r="AD110" s="768"/>
      <c r="AE110" s="769"/>
      <c r="AF110" s="769"/>
      <c r="AG110" s="769"/>
      <c r="AH110" s="769"/>
      <c r="AI110" s="769"/>
      <c r="AJ110" s="1135">
        <f t="shared" si="17"/>
        <v>0</v>
      </c>
      <c r="AK110" s="29">
        <v>0</v>
      </c>
      <c r="AL110" s="29">
        <f t="shared" si="12"/>
        <v>0</v>
      </c>
    </row>
    <row r="111" spans="1:38" ht="31.5" hidden="1" x14ac:dyDescent="0.25">
      <c r="A111" s="1152">
        <v>3111401</v>
      </c>
      <c r="B111" s="769" t="s">
        <v>125</v>
      </c>
      <c r="C111" s="768"/>
      <c r="D111" s="768">
        <v>0</v>
      </c>
      <c r="E111" s="769"/>
      <c r="F111" s="769">
        <v>0</v>
      </c>
      <c r="G111" s="769">
        <f t="shared" si="13"/>
        <v>0</v>
      </c>
      <c r="H111" s="768"/>
      <c r="I111" s="769"/>
      <c r="J111" s="769"/>
      <c r="K111" s="769">
        <f t="shared" si="14"/>
        <v>0</v>
      </c>
      <c r="L111" s="768">
        <v>0</v>
      </c>
      <c r="M111" s="769"/>
      <c r="N111" s="769"/>
      <c r="O111" s="769"/>
      <c r="P111" s="769"/>
      <c r="Q111" s="769">
        <f t="shared" si="15"/>
        <v>0</v>
      </c>
      <c r="R111" s="768">
        <v>0</v>
      </c>
      <c r="S111" s="769"/>
      <c r="T111" s="769"/>
      <c r="U111" s="769"/>
      <c r="V111" s="769"/>
      <c r="W111" s="769">
        <f t="shared" si="16"/>
        <v>0</v>
      </c>
      <c r="X111" s="768"/>
      <c r="Y111" s="769"/>
      <c r="Z111" s="769"/>
      <c r="AA111" s="769"/>
      <c r="AB111" s="769"/>
      <c r="AC111" s="769"/>
      <c r="AD111" s="768"/>
      <c r="AE111" s="769"/>
      <c r="AF111" s="769"/>
      <c r="AG111" s="769"/>
      <c r="AH111" s="769"/>
      <c r="AI111" s="769"/>
      <c r="AJ111" s="1135">
        <f t="shared" si="17"/>
        <v>0</v>
      </c>
      <c r="AK111" s="29">
        <v>0</v>
      </c>
      <c r="AL111" s="29">
        <f t="shared" si="12"/>
        <v>0</v>
      </c>
    </row>
    <row r="112" spans="1:38" ht="15.75" hidden="1" x14ac:dyDescent="0.25">
      <c r="A112" s="1152">
        <v>3111403</v>
      </c>
      <c r="B112" s="769" t="s">
        <v>126</v>
      </c>
      <c r="C112" s="768"/>
      <c r="D112" s="768">
        <v>0</v>
      </c>
      <c r="E112" s="769"/>
      <c r="F112" s="769">
        <v>0</v>
      </c>
      <c r="G112" s="769">
        <f t="shared" si="13"/>
        <v>0</v>
      </c>
      <c r="H112" s="769"/>
      <c r="I112" s="769"/>
      <c r="J112" s="769"/>
      <c r="K112" s="769">
        <f t="shared" si="14"/>
        <v>0</v>
      </c>
      <c r="L112" s="768">
        <v>0</v>
      </c>
      <c r="M112" s="769"/>
      <c r="N112" s="769"/>
      <c r="O112" s="769"/>
      <c r="P112" s="769"/>
      <c r="Q112" s="769">
        <f t="shared" si="15"/>
        <v>0</v>
      </c>
      <c r="R112" s="768">
        <v>0</v>
      </c>
      <c r="S112" s="769"/>
      <c r="T112" s="769"/>
      <c r="U112" s="769"/>
      <c r="V112" s="769"/>
      <c r="W112" s="769">
        <f t="shared" si="16"/>
        <v>0</v>
      </c>
      <c r="X112" s="769"/>
      <c r="Y112" s="769"/>
      <c r="Z112" s="769"/>
      <c r="AA112" s="769"/>
      <c r="AB112" s="769"/>
      <c r="AC112" s="769"/>
      <c r="AD112" s="769"/>
      <c r="AE112" s="769"/>
      <c r="AF112" s="769"/>
      <c r="AG112" s="769"/>
      <c r="AH112" s="769"/>
      <c r="AI112" s="769"/>
      <c r="AJ112" s="1135">
        <f t="shared" si="17"/>
        <v>0</v>
      </c>
      <c r="AK112" s="29">
        <v>0</v>
      </c>
      <c r="AL112" s="29">
        <f t="shared" si="12"/>
        <v>0</v>
      </c>
    </row>
    <row r="113" spans="1:38" ht="15.75" hidden="1" x14ac:dyDescent="0.25">
      <c r="A113" s="1152">
        <v>3111499</v>
      </c>
      <c r="B113" s="769" t="s">
        <v>127</v>
      </c>
      <c r="C113" s="768">
        <v>1000000</v>
      </c>
      <c r="D113" s="768">
        <v>0</v>
      </c>
      <c r="E113" s="769"/>
      <c r="F113" s="769">
        <v>0</v>
      </c>
      <c r="G113" s="769">
        <f t="shared" si="13"/>
        <v>0</v>
      </c>
      <c r="H113" s="769"/>
      <c r="I113" s="769"/>
      <c r="J113" s="769"/>
      <c r="K113" s="769">
        <f t="shared" si="14"/>
        <v>0</v>
      </c>
      <c r="L113" s="768">
        <v>0</v>
      </c>
      <c r="M113" s="769"/>
      <c r="N113" s="769"/>
      <c r="O113" s="769"/>
      <c r="P113" s="769"/>
      <c r="Q113" s="769">
        <f t="shared" si="15"/>
        <v>0</v>
      </c>
      <c r="R113" s="768">
        <v>0</v>
      </c>
      <c r="S113" s="769"/>
      <c r="T113" s="769"/>
      <c r="U113" s="769"/>
      <c r="V113" s="769"/>
      <c r="W113" s="769">
        <f t="shared" si="16"/>
        <v>0</v>
      </c>
      <c r="X113" s="769"/>
      <c r="Y113" s="769"/>
      <c r="Z113" s="769"/>
      <c r="AA113" s="769"/>
      <c r="AB113" s="769"/>
      <c r="AC113" s="769"/>
      <c r="AD113" s="769"/>
      <c r="AE113" s="769"/>
      <c r="AF113" s="769"/>
      <c r="AG113" s="769"/>
      <c r="AH113" s="769"/>
      <c r="AI113" s="769"/>
      <c r="AJ113" s="1135">
        <f t="shared" si="17"/>
        <v>0</v>
      </c>
      <c r="AK113" s="29">
        <v>0</v>
      </c>
      <c r="AL113" s="29">
        <f t="shared" si="12"/>
        <v>0</v>
      </c>
    </row>
    <row r="114" spans="1:38" ht="15.75" hidden="1" x14ac:dyDescent="0.25">
      <c r="A114" s="1152">
        <v>3110701</v>
      </c>
      <c r="B114" s="769" t="s">
        <v>128</v>
      </c>
      <c r="C114" s="768">
        <v>10000000</v>
      </c>
      <c r="D114" s="768">
        <v>0</v>
      </c>
      <c r="E114" s="769"/>
      <c r="F114" s="769">
        <v>0</v>
      </c>
      <c r="G114" s="769">
        <f t="shared" si="13"/>
        <v>0</v>
      </c>
      <c r="H114" s="768"/>
      <c r="I114" s="769"/>
      <c r="J114" s="769"/>
      <c r="K114" s="769">
        <f t="shared" si="14"/>
        <v>0</v>
      </c>
      <c r="L114" s="768">
        <v>0</v>
      </c>
      <c r="M114" s="769"/>
      <c r="N114" s="769"/>
      <c r="O114" s="769"/>
      <c r="P114" s="769"/>
      <c r="Q114" s="769">
        <f t="shared" si="15"/>
        <v>0</v>
      </c>
      <c r="R114" s="768">
        <v>0</v>
      </c>
      <c r="S114" s="769"/>
      <c r="T114" s="769"/>
      <c r="U114" s="769"/>
      <c r="V114" s="769"/>
      <c r="W114" s="769">
        <f t="shared" si="16"/>
        <v>0</v>
      </c>
      <c r="X114" s="768"/>
      <c r="Y114" s="769"/>
      <c r="Z114" s="769"/>
      <c r="AA114" s="769"/>
      <c r="AB114" s="769"/>
      <c r="AC114" s="769"/>
      <c r="AD114" s="768"/>
      <c r="AE114" s="769"/>
      <c r="AF114" s="769"/>
      <c r="AG114" s="769"/>
      <c r="AH114" s="769"/>
      <c r="AI114" s="769"/>
      <c r="AJ114" s="1135">
        <f t="shared" si="17"/>
        <v>0</v>
      </c>
      <c r="AK114" s="29">
        <v>0</v>
      </c>
      <c r="AL114" s="29">
        <f t="shared" si="12"/>
        <v>0</v>
      </c>
    </row>
    <row r="115" spans="1:38" ht="31.5" hidden="1" x14ac:dyDescent="0.25">
      <c r="A115" s="1152">
        <v>3110704</v>
      </c>
      <c r="B115" s="769" t="s">
        <v>129</v>
      </c>
      <c r="C115" s="768"/>
      <c r="D115" s="768">
        <v>0</v>
      </c>
      <c r="E115" s="769"/>
      <c r="F115" s="769">
        <v>0</v>
      </c>
      <c r="G115" s="769">
        <f t="shared" si="13"/>
        <v>0</v>
      </c>
      <c r="H115" s="768"/>
      <c r="I115" s="769"/>
      <c r="J115" s="769"/>
      <c r="K115" s="769">
        <f t="shared" si="14"/>
        <v>0</v>
      </c>
      <c r="L115" s="768">
        <v>0</v>
      </c>
      <c r="M115" s="769"/>
      <c r="N115" s="769"/>
      <c r="O115" s="769"/>
      <c r="P115" s="769"/>
      <c r="Q115" s="769">
        <f t="shared" si="15"/>
        <v>0</v>
      </c>
      <c r="R115" s="768">
        <v>0</v>
      </c>
      <c r="S115" s="769"/>
      <c r="T115" s="769"/>
      <c r="U115" s="769"/>
      <c r="V115" s="769"/>
      <c r="W115" s="769">
        <f t="shared" si="16"/>
        <v>0</v>
      </c>
      <c r="X115" s="768"/>
      <c r="Y115" s="769"/>
      <c r="Z115" s="769"/>
      <c r="AA115" s="769"/>
      <c r="AB115" s="769"/>
      <c r="AC115" s="769"/>
      <c r="AD115" s="768"/>
      <c r="AE115" s="769"/>
      <c r="AF115" s="769"/>
      <c r="AG115" s="769"/>
      <c r="AH115" s="769"/>
      <c r="AI115" s="769"/>
      <c r="AJ115" s="1135">
        <f t="shared" si="17"/>
        <v>0</v>
      </c>
      <c r="AK115" s="29">
        <v>0</v>
      </c>
      <c r="AL115" s="29">
        <f t="shared" si="12"/>
        <v>0</v>
      </c>
    </row>
    <row r="116" spans="1:38" s="1059" customFormat="1" ht="15.75" x14ac:dyDescent="0.2">
      <c r="A116" s="1127"/>
      <c r="B116" s="1128" t="s">
        <v>130</v>
      </c>
      <c r="C116" s="1216">
        <f>SUM(C19:C115)</f>
        <v>242300733</v>
      </c>
      <c r="D116" s="1216">
        <f>SUM(D19:D115)</f>
        <v>132106506</v>
      </c>
      <c r="E116" s="1216">
        <f t="shared" ref="E116:AJ116" si="18">SUM(E19:E115)</f>
        <v>0</v>
      </c>
      <c r="F116" s="1216">
        <f t="shared" si="18"/>
        <v>0</v>
      </c>
      <c r="G116" s="1216">
        <f t="shared" si="18"/>
        <v>132106506</v>
      </c>
      <c r="H116" s="1216">
        <f t="shared" si="18"/>
        <v>0</v>
      </c>
      <c r="I116" s="1216">
        <f t="shared" si="18"/>
        <v>0</v>
      </c>
      <c r="J116" s="1216">
        <f t="shared" si="18"/>
        <v>0</v>
      </c>
      <c r="K116" s="1216">
        <f t="shared" si="18"/>
        <v>0</v>
      </c>
      <c r="L116" s="1216">
        <f t="shared" si="18"/>
        <v>26436000</v>
      </c>
      <c r="M116" s="1216">
        <f t="shared" si="18"/>
        <v>0</v>
      </c>
      <c r="N116" s="1216">
        <f t="shared" si="18"/>
        <v>0</v>
      </c>
      <c r="O116" s="1216">
        <f t="shared" si="18"/>
        <v>0</v>
      </c>
      <c r="P116" s="1216">
        <f t="shared" si="18"/>
        <v>0</v>
      </c>
      <c r="Q116" s="1216">
        <f t="shared" si="18"/>
        <v>26436000</v>
      </c>
      <c r="R116" s="1216">
        <f t="shared" si="18"/>
        <v>7750000</v>
      </c>
      <c r="S116" s="1216">
        <f t="shared" si="18"/>
        <v>0</v>
      </c>
      <c r="T116" s="1216">
        <f t="shared" si="18"/>
        <v>0</v>
      </c>
      <c r="U116" s="1216">
        <f t="shared" si="18"/>
        <v>0</v>
      </c>
      <c r="V116" s="1216">
        <f t="shared" si="18"/>
        <v>0</v>
      </c>
      <c r="W116" s="1216">
        <f t="shared" si="18"/>
        <v>7750000</v>
      </c>
      <c r="X116" s="1063">
        <f t="shared" si="18"/>
        <v>0</v>
      </c>
      <c r="Y116" s="1063">
        <f t="shared" si="18"/>
        <v>0</v>
      </c>
      <c r="Z116" s="1063">
        <f t="shared" si="18"/>
        <v>0</v>
      </c>
      <c r="AA116" s="1063">
        <f t="shared" si="18"/>
        <v>0</v>
      </c>
      <c r="AB116" s="1063">
        <f t="shared" si="18"/>
        <v>0</v>
      </c>
      <c r="AC116" s="1063">
        <f t="shared" si="18"/>
        <v>0</v>
      </c>
      <c r="AD116" s="1063">
        <f t="shared" si="18"/>
        <v>0</v>
      </c>
      <c r="AE116" s="1063">
        <f t="shared" si="18"/>
        <v>0</v>
      </c>
      <c r="AF116" s="1063">
        <f t="shared" si="18"/>
        <v>0</v>
      </c>
      <c r="AG116" s="1063">
        <f t="shared" si="18"/>
        <v>0</v>
      </c>
      <c r="AH116" s="1063">
        <f t="shared" si="18"/>
        <v>0</v>
      </c>
      <c r="AI116" s="1063">
        <f t="shared" si="18"/>
        <v>0</v>
      </c>
      <c r="AJ116" s="1081">
        <f t="shared" si="18"/>
        <v>166292506</v>
      </c>
      <c r="AK116" s="121">
        <v>166492506</v>
      </c>
      <c r="AL116" s="29">
        <f t="shared" si="12"/>
        <v>-200000</v>
      </c>
    </row>
    <row r="117" spans="1:38" ht="15.75" x14ac:dyDescent="0.25">
      <c r="A117" s="1136"/>
      <c r="B117" s="1131" t="s">
        <v>131</v>
      </c>
      <c r="C117" s="768"/>
      <c r="D117" s="768"/>
      <c r="E117" s="769"/>
      <c r="F117" s="769"/>
      <c r="G117" s="769"/>
      <c r="H117" s="768"/>
      <c r="I117" s="769"/>
      <c r="J117" s="769"/>
      <c r="K117" s="769"/>
      <c r="L117" s="768"/>
      <c r="M117" s="769"/>
      <c r="N117" s="769"/>
      <c r="O117" s="769"/>
      <c r="P117" s="769"/>
      <c r="Q117" s="769">
        <f>SUM(L117)</f>
        <v>0</v>
      </c>
      <c r="R117" s="768"/>
      <c r="S117" s="769"/>
      <c r="T117" s="769"/>
      <c r="U117" s="769"/>
      <c r="V117" s="769"/>
      <c r="W117" s="769"/>
      <c r="X117" s="768"/>
      <c r="Y117" s="769"/>
      <c r="Z117" s="769"/>
      <c r="AA117" s="769"/>
      <c r="AB117" s="769"/>
      <c r="AC117" s="769"/>
      <c r="AD117" s="768"/>
      <c r="AE117" s="769"/>
      <c r="AF117" s="769"/>
      <c r="AG117" s="769"/>
      <c r="AH117" s="769"/>
      <c r="AI117" s="769"/>
      <c r="AJ117" s="1135"/>
    </row>
    <row r="118" spans="1:38" ht="31.5" x14ac:dyDescent="0.25">
      <c r="A118" s="1152">
        <v>2220101</v>
      </c>
      <c r="B118" s="769" t="s">
        <v>132</v>
      </c>
      <c r="C118" s="768">
        <v>300000</v>
      </c>
      <c r="D118" s="768">
        <v>400000</v>
      </c>
      <c r="E118" s="769"/>
      <c r="F118" s="769"/>
      <c r="G118" s="769">
        <f>SUM(D118:F118)</f>
        <v>400000</v>
      </c>
      <c r="H118" s="768"/>
      <c r="I118" s="769"/>
      <c r="J118" s="769"/>
      <c r="K118" s="769">
        <f>SUM(H118)</f>
        <v>0</v>
      </c>
      <c r="L118" s="768"/>
      <c r="M118" s="769"/>
      <c r="N118" s="769"/>
      <c r="O118" s="769"/>
      <c r="P118" s="769"/>
      <c r="Q118" s="769">
        <f>SUM(L118)</f>
        <v>0</v>
      </c>
      <c r="R118" s="768"/>
      <c r="S118" s="769"/>
      <c r="T118" s="769"/>
      <c r="U118" s="769"/>
      <c r="V118" s="769"/>
      <c r="W118" s="769">
        <f>SUM(R118)</f>
        <v>0</v>
      </c>
      <c r="X118" s="768"/>
      <c r="Y118" s="769"/>
      <c r="Z118" s="769"/>
      <c r="AA118" s="769"/>
      <c r="AB118" s="769"/>
      <c r="AC118" s="769"/>
      <c r="AD118" s="768"/>
      <c r="AE118" s="769"/>
      <c r="AF118" s="769"/>
      <c r="AG118" s="769"/>
      <c r="AH118" s="769"/>
      <c r="AI118" s="769"/>
      <c r="AJ118" s="1135">
        <f>SUM(W118+Q118+G118)</f>
        <v>400000</v>
      </c>
      <c r="AK118" s="29">
        <v>200000</v>
      </c>
      <c r="AL118" s="29">
        <f t="shared" si="12"/>
        <v>200000</v>
      </c>
    </row>
    <row r="119" spans="1:38" ht="31.5" hidden="1" x14ac:dyDescent="0.25">
      <c r="A119" s="1152">
        <v>2220103</v>
      </c>
      <c r="B119" s="769" t="s">
        <v>133</v>
      </c>
      <c r="C119" s="768"/>
      <c r="D119" s="768"/>
      <c r="E119" s="769"/>
      <c r="F119" s="769"/>
      <c r="G119" s="769">
        <f t="shared" ref="G119:G130" si="19">SUM(D119:F119)</f>
        <v>0</v>
      </c>
      <c r="H119" s="768"/>
      <c r="I119" s="769"/>
      <c r="J119" s="769"/>
      <c r="K119" s="769">
        <f t="shared" ref="K119:K130" si="20">SUM(H119)</f>
        <v>0</v>
      </c>
      <c r="L119" s="768"/>
      <c r="M119" s="769"/>
      <c r="N119" s="769"/>
      <c r="O119" s="769"/>
      <c r="P119" s="769"/>
      <c r="Q119" s="769">
        <f t="shared" ref="Q119:Q130" si="21">SUM(L119)</f>
        <v>0</v>
      </c>
      <c r="R119" s="768"/>
      <c r="S119" s="769"/>
      <c r="T119" s="769"/>
      <c r="U119" s="769"/>
      <c r="V119" s="769"/>
      <c r="W119" s="769">
        <f t="shared" ref="W119:W130" si="22">SUM(R119)</f>
        <v>0</v>
      </c>
      <c r="X119" s="768"/>
      <c r="Y119" s="769"/>
      <c r="Z119" s="769"/>
      <c r="AA119" s="769"/>
      <c r="AB119" s="769"/>
      <c r="AC119" s="769"/>
      <c r="AD119" s="768"/>
      <c r="AE119" s="769"/>
      <c r="AF119" s="769"/>
      <c r="AG119" s="769"/>
      <c r="AH119" s="769"/>
      <c r="AI119" s="769"/>
      <c r="AJ119" s="1135">
        <f t="shared" ref="AJ119:AJ130" si="23">SUM(W119+Q119+G119)</f>
        <v>0</v>
      </c>
      <c r="AK119" s="29">
        <v>0</v>
      </c>
      <c r="AL119" s="29">
        <f t="shared" si="12"/>
        <v>0</v>
      </c>
    </row>
    <row r="120" spans="1:38" ht="47.25" hidden="1" x14ac:dyDescent="0.25">
      <c r="A120" s="1152">
        <v>2220201</v>
      </c>
      <c r="B120" s="769" t="s">
        <v>134</v>
      </c>
      <c r="C120" s="768"/>
      <c r="D120" s="768"/>
      <c r="E120" s="769"/>
      <c r="F120" s="769"/>
      <c r="G120" s="769">
        <f t="shared" si="19"/>
        <v>0</v>
      </c>
      <c r="H120" s="768"/>
      <c r="I120" s="769"/>
      <c r="J120" s="769"/>
      <c r="K120" s="769">
        <f t="shared" si="20"/>
        <v>0</v>
      </c>
      <c r="L120" s="768"/>
      <c r="M120" s="769"/>
      <c r="N120" s="769"/>
      <c r="O120" s="769"/>
      <c r="P120" s="769"/>
      <c r="Q120" s="769">
        <f t="shared" si="21"/>
        <v>0</v>
      </c>
      <c r="R120" s="768"/>
      <c r="S120" s="769"/>
      <c r="T120" s="769"/>
      <c r="U120" s="769"/>
      <c r="V120" s="769"/>
      <c r="W120" s="769">
        <f t="shared" si="22"/>
        <v>0</v>
      </c>
      <c r="X120" s="768"/>
      <c r="Y120" s="769"/>
      <c r="Z120" s="769"/>
      <c r="AA120" s="769"/>
      <c r="AB120" s="769"/>
      <c r="AC120" s="769"/>
      <c r="AD120" s="768"/>
      <c r="AE120" s="769"/>
      <c r="AF120" s="769"/>
      <c r="AG120" s="769"/>
      <c r="AH120" s="769"/>
      <c r="AI120" s="769"/>
      <c r="AJ120" s="1135">
        <f t="shared" si="23"/>
        <v>0</v>
      </c>
      <c r="AK120" s="29">
        <v>0</v>
      </c>
      <c r="AL120" s="29">
        <f t="shared" si="12"/>
        <v>0</v>
      </c>
    </row>
    <row r="121" spans="1:38" ht="31.5" hidden="1" x14ac:dyDescent="0.25">
      <c r="A121" s="1152">
        <v>2220202</v>
      </c>
      <c r="B121" s="769" t="s">
        <v>135</v>
      </c>
      <c r="C121" s="768">
        <v>500000</v>
      </c>
      <c r="D121" s="768">
        <v>0</v>
      </c>
      <c r="E121" s="769"/>
      <c r="F121" s="769"/>
      <c r="G121" s="769">
        <f t="shared" si="19"/>
        <v>0</v>
      </c>
      <c r="H121" s="768"/>
      <c r="I121" s="769"/>
      <c r="J121" s="769"/>
      <c r="K121" s="769">
        <f t="shared" si="20"/>
        <v>0</v>
      </c>
      <c r="L121" s="768"/>
      <c r="M121" s="769"/>
      <c r="N121" s="769"/>
      <c r="O121" s="769"/>
      <c r="P121" s="769"/>
      <c r="Q121" s="769">
        <f t="shared" si="21"/>
        <v>0</v>
      </c>
      <c r="R121" s="768"/>
      <c r="S121" s="769"/>
      <c r="T121" s="769"/>
      <c r="U121" s="769"/>
      <c r="V121" s="769"/>
      <c r="W121" s="769">
        <f t="shared" si="22"/>
        <v>0</v>
      </c>
      <c r="X121" s="768"/>
      <c r="Y121" s="769"/>
      <c r="Z121" s="769"/>
      <c r="AA121" s="769"/>
      <c r="AB121" s="769"/>
      <c r="AC121" s="769"/>
      <c r="AD121" s="768"/>
      <c r="AE121" s="769"/>
      <c r="AF121" s="769"/>
      <c r="AG121" s="769"/>
      <c r="AH121" s="769"/>
      <c r="AI121" s="769"/>
      <c r="AJ121" s="1135">
        <f t="shared" si="23"/>
        <v>0</v>
      </c>
      <c r="AK121" s="29">
        <v>0</v>
      </c>
      <c r="AL121" s="29">
        <f t="shared" si="12"/>
        <v>0</v>
      </c>
    </row>
    <row r="122" spans="1:38" ht="31.5" hidden="1" x14ac:dyDescent="0.25">
      <c r="A122" s="1152">
        <v>2220203</v>
      </c>
      <c r="B122" s="769" t="s">
        <v>136</v>
      </c>
      <c r="C122" s="768"/>
      <c r="D122" s="768"/>
      <c r="E122" s="769"/>
      <c r="F122" s="769"/>
      <c r="G122" s="769">
        <f t="shared" si="19"/>
        <v>0</v>
      </c>
      <c r="H122" s="768"/>
      <c r="I122" s="769"/>
      <c r="J122" s="769"/>
      <c r="K122" s="769">
        <f t="shared" si="20"/>
        <v>0</v>
      </c>
      <c r="L122" s="768"/>
      <c r="M122" s="769"/>
      <c r="N122" s="769"/>
      <c r="O122" s="769"/>
      <c r="P122" s="769"/>
      <c r="Q122" s="769">
        <f t="shared" si="21"/>
        <v>0</v>
      </c>
      <c r="R122" s="768"/>
      <c r="S122" s="769"/>
      <c r="T122" s="769"/>
      <c r="U122" s="769"/>
      <c r="V122" s="769"/>
      <c r="W122" s="769">
        <f t="shared" si="22"/>
        <v>0</v>
      </c>
      <c r="X122" s="768"/>
      <c r="Y122" s="769"/>
      <c r="Z122" s="769"/>
      <c r="AA122" s="769"/>
      <c r="AB122" s="769"/>
      <c r="AC122" s="769"/>
      <c r="AD122" s="768"/>
      <c r="AE122" s="769"/>
      <c r="AF122" s="769"/>
      <c r="AG122" s="769"/>
      <c r="AH122" s="769"/>
      <c r="AI122" s="769"/>
      <c r="AJ122" s="1135">
        <f t="shared" si="23"/>
        <v>0</v>
      </c>
      <c r="AK122" s="29">
        <v>0</v>
      </c>
      <c r="AL122" s="29">
        <f t="shared" si="12"/>
        <v>0</v>
      </c>
    </row>
    <row r="123" spans="1:38" ht="31.5" hidden="1" x14ac:dyDescent="0.25">
      <c r="A123" s="1152">
        <v>2220204</v>
      </c>
      <c r="B123" s="769" t="s">
        <v>137</v>
      </c>
      <c r="C123" s="768"/>
      <c r="D123" s="768"/>
      <c r="E123" s="769"/>
      <c r="F123" s="769"/>
      <c r="G123" s="769">
        <f t="shared" si="19"/>
        <v>0</v>
      </c>
      <c r="H123" s="768"/>
      <c r="I123" s="769"/>
      <c r="J123" s="769"/>
      <c r="K123" s="769">
        <f t="shared" si="20"/>
        <v>0</v>
      </c>
      <c r="L123" s="768"/>
      <c r="M123" s="769"/>
      <c r="N123" s="769"/>
      <c r="O123" s="769"/>
      <c r="P123" s="769"/>
      <c r="Q123" s="769">
        <f t="shared" si="21"/>
        <v>0</v>
      </c>
      <c r="R123" s="768"/>
      <c r="S123" s="769"/>
      <c r="T123" s="769"/>
      <c r="U123" s="769"/>
      <c r="V123" s="769"/>
      <c r="W123" s="769">
        <f t="shared" si="22"/>
        <v>0</v>
      </c>
      <c r="X123" s="768"/>
      <c r="Y123" s="769"/>
      <c r="Z123" s="769"/>
      <c r="AA123" s="769"/>
      <c r="AB123" s="769"/>
      <c r="AC123" s="769"/>
      <c r="AD123" s="768"/>
      <c r="AE123" s="769"/>
      <c r="AF123" s="769"/>
      <c r="AG123" s="769"/>
      <c r="AH123" s="769"/>
      <c r="AI123" s="769"/>
      <c r="AJ123" s="1135">
        <f t="shared" si="23"/>
        <v>0</v>
      </c>
      <c r="AK123" s="29">
        <v>0</v>
      </c>
      <c r="AL123" s="29">
        <f t="shared" si="12"/>
        <v>0</v>
      </c>
    </row>
    <row r="124" spans="1:38" ht="15.75" hidden="1" x14ac:dyDescent="0.25">
      <c r="A124" s="1152">
        <v>2220205</v>
      </c>
      <c r="B124" s="769" t="s">
        <v>138</v>
      </c>
      <c r="C124" s="768"/>
      <c r="D124" s="768"/>
      <c r="E124" s="769"/>
      <c r="F124" s="769"/>
      <c r="G124" s="769">
        <f t="shared" si="19"/>
        <v>0</v>
      </c>
      <c r="H124" s="768"/>
      <c r="I124" s="769"/>
      <c r="J124" s="769"/>
      <c r="K124" s="769">
        <f t="shared" si="20"/>
        <v>0</v>
      </c>
      <c r="L124" s="768"/>
      <c r="M124" s="769"/>
      <c r="N124" s="769"/>
      <c r="O124" s="769"/>
      <c r="P124" s="769"/>
      <c r="Q124" s="769">
        <f t="shared" si="21"/>
        <v>0</v>
      </c>
      <c r="R124" s="768"/>
      <c r="S124" s="769"/>
      <c r="T124" s="769"/>
      <c r="U124" s="769"/>
      <c r="V124" s="769"/>
      <c r="W124" s="769">
        <f t="shared" si="22"/>
        <v>0</v>
      </c>
      <c r="X124" s="768"/>
      <c r="Y124" s="769"/>
      <c r="Z124" s="769"/>
      <c r="AA124" s="769"/>
      <c r="AB124" s="769"/>
      <c r="AC124" s="769"/>
      <c r="AD124" s="768"/>
      <c r="AE124" s="769"/>
      <c r="AF124" s="769"/>
      <c r="AG124" s="769"/>
      <c r="AH124" s="769"/>
      <c r="AI124" s="769"/>
      <c r="AJ124" s="1135">
        <f t="shared" si="23"/>
        <v>0</v>
      </c>
      <c r="AK124" s="29">
        <v>0</v>
      </c>
      <c r="AL124" s="29">
        <f t="shared" si="12"/>
        <v>0</v>
      </c>
    </row>
    <row r="125" spans="1:38" ht="31.5" hidden="1" x14ac:dyDescent="0.25">
      <c r="A125" s="1152">
        <v>2220205</v>
      </c>
      <c r="B125" s="769" t="s">
        <v>139</v>
      </c>
      <c r="C125" s="768"/>
      <c r="D125" s="768"/>
      <c r="E125" s="769"/>
      <c r="F125" s="769"/>
      <c r="G125" s="769">
        <f t="shared" si="19"/>
        <v>0</v>
      </c>
      <c r="H125" s="768"/>
      <c r="I125" s="769"/>
      <c r="J125" s="769"/>
      <c r="K125" s="769">
        <f t="shared" si="20"/>
        <v>0</v>
      </c>
      <c r="L125" s="768"/>
      <c r="M125" s="769"/>
      <c r="N125" s="769"/>
      <c r="O125" s="769"/>
      <c r="P125" s="769"/>
      <c r="Q125" s="769">
        <f t="shared" si="21"/>
        <v>0</v>
      </c>
      <c r="R125" s="768"/>
      <c r="S125" s="769"/>
      <c r="T125" s="769"/>
      <c r="U125" s="769"/>
      <c r="V125" s="769"/>
      <c r="W125" s="769">
        <f t="shared" si="22"/>
        <v>0</v>
      </c>
      <c r="X125" s="768"/>
      <c r="Y125" s="769"/>
      <c r="Z125" s="769"/>
      <c r="AA125" s="769"/>
      <c r="AB125" s="769"/>
      <c r="AC125" s="769"/>
      <c r="AD125" s="768"/>
      <c r="AE125" s="769"/>
      <c r="AF125" s="769"/>
      <c r="AG125" s="769"/>
      <c r="AH125" s="769"/>
      <c r="AI125" s="769"/>
      <c r="AJ125" s="1135">
        <f t="shared" si="23"/>
        <v>0</v>
      </c>
      <c r="AK125" s="29">
        <v>0</v>
      </c>
      <c r="AL125" s="29">
        <f t="shared" si="12"/>
        <v>0</v>
      </c>
    </row>
    <row r="126" spans="1:38" ht="31.5" hidden="1" x14ac:dyDescent="0.25">
      <c r="A126" s="1152">
        <v>2220209</v>
      </c>
      <c r="B126" s="769" t="s">
        <v>140</v>
      </c>
      <c r="C126" s="768">
        <v>250000</v>
      </c>
      <c r="D126" s="768">
        <v>0</v>
      </c>
      <c r="E126" s="769"/>
      <c r="F126" s="769"/>
      <c r="G126" s="769">
        <f t="shared" si="19"/>
        <v>0</v>
      </c>
      <c r="H126" s="768"/>
      <c r="I126" s="769"/>
      <c r="J126" s="769"/>
      <c r="K126" s="769">
        <f t="shared" si="20"/>
        <v>0</v>
      </c>
      <c r="L126" s="768"/>
      <c r="M126" s="769"/>
      <c r="N126" s="769"/>
      <c r="O126" s="769"/>
      <c r="P126" s="769"/>
      <c r="Q126" s="769">
        <f t="shared" si="21"/>
        <v>0</v>
      </c>
      <c r="R126" s="768"/>
      <c r="S126" s="769"/>
      <c r="T126" s="769"/>
      <c r="U126" s="769"/>
      <c r="V126" s="769"/>
      <c r="W126" s="769">
        <f t="shared" si="22"/>
        <v>0</v>
      </c>
      <c r="X126" s="768"/>
      <c r="Y126" s="769"/>
      <c r="Z126" s="769"/>
      <c r="AA126" s="769"/>
      <c r="AB126" s="769"/>
      <c r="AC126" s="769"/>
      <c r="AD126" s="768"/>
      <c r="AE126" s="769"/>
      <c r="AF126" s="769"/>
      <c r="AG126" s="769"/>
      <c r="AH126" s="769"/>
      <c r="AI126" s="769"/>
      <c r="AJ126" s="1135">
        <f t="shared" si="23"/>
        <v>0</v>
      </c>
      <c r="AK126" s="29">
        <v>0</v>
      </c>
      <c r="AL126" s="29">
        <f t="shared" si="12"/>
        <v>0</v>
      </c>
    </row>
    <row r="127" spans="1:38" ht="31.5" hidden="1" x14ac:dyDescent="0.25">
      <c r="A127" s="1152">
        <v>2220210</v>
      </c>
      <c r="B127" s="769" t="s">
        <v>141</v>
      </c>
      <c r="C127" s="768">
        <v>50000</v>
      </c>
      <c r="D127" s="768">
        <v>0</v>
      </c>
      <c r="E127" s="769"/>
      <c r="F127" s="769"/>
      <c r="G127" s="769">
        <f t="shared" si="19"/>
        <v>0</v>
      </c>
      <c r="H127" s="768"/>
      <c r="I127" s="769"/>
      <c r="J127" s="769"/>
      <c r="K127" s="769">
        <f t="shared" si="20"/>
        <v>0</v>
      </c>
      <c r="L127" s="768"/>
      <c r="M127" s="769"/>
      <c r="N127" s="769"/>
      <c r="O127" s="769"/>
      <c r="P127" s="769"/>
      <c r="Q127" s="769">
        <f t="shared" si="21"/>
        <v>0</v>
      </c>
      <c r="R127" s="768"/>
      <c r="S127" s="769"/>
      <c r="T127" s="769"/>
      <c r="U127" s="769"/>
      <c r="V127" s="769"/>
      <c r="W127" s="769">
        <f t="shared" si="22"/>
        <v>0</v>
      </c>
      <c r="X127" s="768"/>
      <c r="Y127" s="769"/>
      <c r="Z127" s="769"/>
      <c r="AA127" s="769"/>
      <c r="AB127" s="769"/>
      <c r="AC127" s="769"/>
      <c r="AD127" s="768"/>
      <c r="AE127" s="769"/>
      <c r="AF127" s="769"/>
      <c r="AG127" s="769"/>
      <c r="AH127" s="769"/>
      <c r="AI127" s="769"/>
      <c r="AJ127" s="1135">
        <f t="shared" si="23"/>
        <v>0</v>
      </c>
      <c r="AK127" s="29">
        <v>0</v>
      </c>
      <c r="AL127" s="29">
        <f t="shared" si="12"/>
        <v>0</v>
      </c>
    </row>
    <row r="128" spans="1:38" ht="31.5" hidden="1" x14ac:dyDescent="0.25">
      <c r="A128" s="1152">
        <v>2220299</v>
      </c>
      <c r="B128" s="769" t="s">
        <v>142</v>
      </c>
      <c r="C128" s="768">
        <v>50000</v>
      </c>
      <c r="D128" s="769">
        <v>0</v>
      </c>
      <c r="E128" s="769"/>
      <c r="F128" s="769"/>
      <c r="G128" s="769">
        <f t="shared" si="19"/>
        <v>0</v>
      </c>
      <c r="H128" s="769"/>
      <c r="I128" s="769"/>
      <c r="J128" s="769"/>
      <c r="K128" s="769">
        <f t="shared" si="20"/>
        <v>0</v>
      </c>
      <c r="L128" s="769"/>
      <c r="M128" s="769"/>
      <c r="N128" s="769"/>
      <c r="O128" s="769"/>
      <c r="P128" s="769"/>
      <c r="Q128" s="769">
        <f t="shared" si="21"/>
        <v>0</v>
      </c>
      <c r="R128" s="769"/>
      <c r="S128" s="769"/>
      <c r="T128" s="769"/>
      <c r="U128" s="769"/>
      <c r="V128" s="769"/>
      <c r="W128" s="769">
        <f t="shared" si="22"/>
        <v>0</v>
      </c>
      <c r="X128" s="769"/>
      <c r="Y128" s="769"/>
      <c r="Z128" s="769"/>
      <c r="AA128" s="769"/>
      <c r="AB128" s="769"/>
      <c r="AC128" s="769"/>
      <c r="AD128" s="769"/>
      <c r="AE128" s="769"/>
      <c r="AF128" s="769"/>
      <c r="AG128" s="769"/>
      <c r="AH128" s="769"/>
      <c r="AI128" s="769"/>
      <c r="AJ128" s="1135">
        <f t="shared" si="23"/>
        <v>0</v>
      </c>
      <c r="AK128" s="29">
        <v>0</v>
      </c>
      <c r="AL128" s="29">
        <f t="shared" si="12"/>
        <v>0</v>
      </c>
    </row>
    <row r="129" spans="1:38" ht="31.5" hidden="1" x14ac:dyDescent="0.25">
      <c r="A129" s="1152">
        <v>2220299</v>
      </c>
      <c r="B129" s="769" t="s">
        <v>143</v>
      </c>
      <c r="C129" s="768"/>
      <c r="D129" s="768"/>
      <c r="E129" s="769"/>
      <c r="F129" s="769"/>
      <c r="G129" s="769">
        <f t="shared" si="19"/>
        <v>0</v>
      </c>
      <c r="H129" s="768"/>
      <c r="I129" s="769"/>
      <c r="J129" s="769"/>
      <c r="K129" s="769">
        <f t="shared" si="20"/>
        <v>0</v>
      </c>
      <c r="L129" s="768"/>
      <c r="M129" s="769"/>
      <c r="N129" s="769"/>
      <c r="O129" s="769"/>
      <c r="P129" s="769"/>
      <c r="Q129" s="769">
        <f t="shared" si="21"/>
        <v>0</v>
      </c>
      <c r="R129" s="768"/>
      <c r="S129" s="769"/>
      <c r="T129" s="769"/>
      <c r="U129" s="769"/>
      <c r="V129" s="769"/>
      <c r="W129" s="769">
        <f t="shared" si="22"/>
        <v>0</v>
      </c>
      <c r="X129" s="768"/>
      <c r="Y129" s="769"/>
      <c r="Z129" s="769"/>
      <c r="AA129" s="769"/>
      <c r="AB129" s="769"/>
      <c r="AC129" s="769"/>
      <c r="AD129" s="768"/>
      <c r="AE129" s="769"/>
      <c r="AF129" s="769"/>
      <c r="AG129" s="769"/>
      <c r="AH129" s="769"/>
      <c r="AI129" s="769"/>
      <c r="AJ129" s="1135">
        <f t="shared" si="23"/>
        <v>0</v>
      </c>
      <c r="AK129" s="29">
        <v>0</v>
      </c>
      <c r="AL129" s="29">
        <f t="shared" si="12"/>
        <v>0</v>
      </c>
    </row>
    <row r="130" spans="1:38" ht="15.75" hidden="1" x14ac:dyDescent="0.25">
      <c r="A130" s="1152">
        <v>2220299</v>
      </c>
      <c r="B130" s="769" t="s">
        <v>144</v>
      </c>
      <c r="C130" s="768"/>
      <c r="D130" s="768"/>
      <c r="E130" s="769"/>
      <c r="F130" s="769"/>
      <c r="G130" s="769">
        <f t="shared" si="19"/>
        <v>0</v>
      </c>
      <c r="H130" s="768"/>
      <c r="I130" s="769"/>
      <c r="J130" s="769"/>
      <c r="K130" s="769">
        <f t="shared" si="20"/>
        <v>0</v>
      </c>
      <c r="L130" s="768"/>
      <c r="M130" s="769"/>
      <c r="N130" s="769"/>
      <c r="O130" s="769"/>
      <c r="P130" s="769"/>
      <c r="Q130" s="769">
        <f t="shared" si="21"/>
        <v>0</v>
      </c>
      <c r="R130" s="768"/>
      <c r="S130" s="769"/>
      <c r="T130" s="769"/>
      <c r="U130" s="769"/>
      <c r="V130" s="769"/>
      <c r="W130" s="769">
        <f t="shared" si="22"/>
        <v>0</v>
      </c>
      <c r="X130" s="768"/>
      <c r="Y130" s="769"/>
      <c r="Z130" s="769"/>
      <c r="AA130" s="769"/>
      <c r="AB130" s="769"/>
      <c r="AC130" s="769"/>
      <c r="AD130" s="768"/>
      <c r="AE130" s="769"/>
      <c r="AF130" s="769"/>
      <c r="AG130" s="769"/>
      <c r="AH130" s="769"/>
      <c r="AI130" s="769"/>
      <c r="AJ130" s="1135">
        <f t="shared" si="23"/>
        <v>0</v>
      </c>
      <c r="AK130" s="29">
        <v>0</v>
      </c>
      <c r="AL130" s="29">
        <f t="shared" si="12"/>
        <v>0</v>
      </c>
    </row>
    <row r="131" spans="1:38" s="1060" customFormat="1" ht="15.75" x14ac:dyDescent="0.2">
      <c r="A131" s="1503"/>
      <c r="B131" s="1128" t="s">
        <v>130</v>
      </c>
      <c r="C131" s="1216">
        <f t="shared" ref="C131:AJ131" si="24">SUM(C118:C130)</f>
        <v>1150000</v>
      </c>
      <c r="D131" s="1216">
        <f t="shared" si="24"/>
        <v>400000</v>
      </c>
      <c r="E131" s="1216">
        <f t="shared" si="24"/>
        <v>0</v>
      </c>
      <c r="F131" s="1216">
        <f t="shared" si="24"/>
        <v>0</v>
      </c>
      <c r="G131" s="1216">
        <f t="shared" si="24"/>
        <v>400000</v>
      </c>
      <c r="H131" s="1216">
        <f t="shared" si="24"/>
        <v>0</v>
      </c>
      <c r="I131" s="1216">
        <f t="shared" si="24"/>
        <v>0</v>
      </c>
      <c r="J131" s="1216">
        <f t="shared" si="24"/>
        <v>0</v>
      </c>
      <c r="K131" s="1216">
        <f t="shared" si="24"/>
        <v>0</v>
      </c>
      <c r="L131" s="1216">
        <f t="shared" si="24"/>
        <v>0</v>
      </c>
      <c r="M131" s="1216">
        <f t="shared" si="24"/>
        <v>0</v>
      </c>
      <c r="N131" s="1216">
        <f t="shared" si="24"/>
        <v>0</v>
      </c>
      <c r="O131" s="1216">
        <f t="shared" si="24"/>
        <v>0</v>
      </c>
      <c r="P131" s="1216">
        <f t="shared" si="24"/>
        <v>0</v>
      </c>
      <c r="Q131" s="1216">
        <f t="shared" si="24"/>
        <v>0</v>
      </c>
      <c r="R131" s="1216">
        <f t="shared" si="24"/>
        <v>0</v>
      </c>
      <c r="S131" s="1216">
        <f t="shared" si="24"/>
        <v>0</v>
      </c>
      <c r="T131" s="1216">
        <f t="shared" si="24"/>
        <v>0</v>
      </c>
      <c r="U131" s="1216">
        <f t="shared" si="24"/>
        <v>0</v>
      </c>
      <c r="V131" s="1216">
        <f t="shared" si="24"/>
        <v>0</v>
      </c>
      <c r="W131" s="1216">
        <f t="shared" si="24"/>
        <v>0</v>
      </c>
      <c r="X131" s="1063">
        <f t="shared" si="24"/>
        <v>0</v>
      </c>
      <c r="Y131" s="1063">
        <f t="shared" si="24"/>
        <v>0</v>
      </c>
      <c r="Z131" s="1063">
        <f t="shared" si="24"/>
        <v>0</v>
      </c>
      <c r="AA131" s="1063">
        <f t="shared" si="24"/>
        <v>0</v>
      </c>
      <c r="AB131" s="1063">
        <f t="shared" si="24"/>
        <v>0</v>
      </c>
      <c r="AC131" s="1063">
        <f t="shared" si="24"/>
        <v>0</v>
      </c>
      <c r="AD131" s="1063">
        <f t="shared" si="24"/>
        <v>0</v>
      </c>
      <c r="AE131" s="1063">
        <f t="shared" si="24"/>
        <v>0</v>
      </c>
      <c r="AF131" s="1063">
        <f t="shared" si="24"/>
        <v>0</v>
      </c>
      <c r="AG131" s="1063">
        <f t="shared" si="24"/>
        <v>0</v>
      </c>
      <c r="AH131" s="1063">
        <f t="shared" si="24"/>
        <v>0</v>
      </c>
      <c r="AI131" s="1063">
        <f t="shared" si="24"/>
        <v>0</v>
      </c>
      <c r="AJ131" s="1081">
        <f t="shared" si="24"/>
        <v>400000</v>
      </c>
      <c r="AK131" s="29">
        <v>200000</v>
      </c>
      <c r="AL131" s="29">
        <f t="shared" si="12"/>
        <v>200000</v>
      </c>
    </row>
    <row r="132" spans="1:38" ht="15.75" x14ac:dyDescent="0.25">
      <c r="A132" s="1136"/>
      <c r="B132" s="1132" t="s">
        <v>145</v>
      </c>
      <c r="C132" s="768"/>
      <c r="D132" s="768"/>
      <c r="E132" s="769"/>
      <c r="F132" s="769"/>
      <c r="G132" s="769"/>
      <c r="H132" s="768"/>
      <c r="I132" s="769"/>
      <c r="J132" s="769"/>
      <c r="K132" s="769"/>
      <c r="L132" s="768"/>
      <c r="M132" s="769"/>
      <c r="N132" s="769"/>
      <c r="O132" s="769"/>
      <c r="P132" s="769"/>
      <c r="Q132" s="769"/>
      <c r="R132" s="768"/>
      <c r="S132" s="769"/>
      <c r="T132" s="769"/>
      <c r="U132" s="769"/>
      <c r="V132" s="769"/>
      <c r="W132" s="769"/>
      <c r="X132" s="768"/>
      <c r="Y132" s="769"/>
      <c r="Z132" s="769"/>
      <c r="AA132" s="769"/>
      <c r="AB132" s="769"/>
      <c r="AC132" s="769"/>
      <c r="AD132" s="768"/>
      <c r="AE132" s="769"/>
      <c r="AF132" s="769"/>
      <c r="AG132" s="769"/>
      <c r="AH132" s="769"/>
      <c r="AI132" s="769"/>
      <c r="AJ132" s="1135"/>
    </row>
    <row r="133" spans="1:38" ht="47.25" x14ac:dyDescent="0.25">
      <c r="A133" s="1136">
        <v>3111109</v>
      </c>
      <c r="B133" s="769" t="s">
        <v>742</v>
      </c>
      <c r="C133" s="768">
        <v>37148936</v>
      </c>
      <c r="D133" s="768"/>
      <c r="E133" s="769"/>
      <c r="F133" s="769"/>
      <c r="G133" s="769">
        <f>SUM(D133:F133)</f>
        <v>0</v>
      </c>
      <c r="H133" s="768"/>
      <c r="I133" s="769"/>
      <c r="J133" s="769"/>
      <c r="K133" s="769">
        <f>SUM(H133)</f>
        <v>0</v>
      </c>
      <c r="L133" s="768">
        <v>1450000</v>
      </c>
      <c r="M133" s="769"/>
      <c r="N133" s="769"/>
      <c r="O133" s="769"/>
      <c r="P133" s="769"/>
      <c r="Q133" s="769">
        <f>SUM(L133)</f>
        <v>1450000</v>
      </c>
      <c r="R133" s="769"/>
      <c r="S133" s="769"/>
      <c r="T133" s="769"/>
      <c r="U133" s="769"/>
      <c r="V133" s="769"/>
      <c r="W133" s="769">
        <f>SUM(R133)</f>
        <v>0</v>
      </c>
      <c r="X133" s="768"/>
      <c r="Y133" s="769"/>
      <c r="Z133" s="769"/>
      <c r="AA133" s="769"/>
      <c r="AB133" s="769"/>
      <c r="AC133" s="769">
        <f>SUM(X133:AB133)</f>
        <v>0</v>
      </c>
      <c r="AD133" s="768"/>
      <c r="AE133" s="769"/>
      <c r="AF133" s="769"/>
      <c r="AG133" s="769"/>
      <c r="AH133" s="769"/>
      <c r="AI133" s="769">
        <f>SUM(AD133:AH133)</f>
        <v>0</v>
      </c>
      <c r="AJ133" s="1135">
        <f>SUM(W133+Q133+G133)</f>
        <v>1450000</v>
      </c>
      <c r="AK133" s="29">
        <v>1450000</v>
      </c>
      <c r="AL133" s="29">
        <f t="shared" si="12"/>
        <v>0</v>
      </c>
    </row>
    <row r="134" spans="1:38" ht="28.5" customHeight="1" x14ac:dyDescent="0.25">
      <c r="A134" s="1152">
        <v>3111201</v>
      </c>
      <c r="B134" s="769" t="s">
        <v>1048</v>
      </c>
      <c r="C134" s="768">
        <v>35700000</v>
      </c>
      <c r="D134" s="768"/>
      <c r="E134" s="769"/>
      <c r="F134" s="769"/>
      <c r="G134" s="769">
        <f t="shared" ref="G134:G141" si="25">SUM(D134:F134)</f>
        <v>0</v>
      </c>
      <c r="H134" s="768"/>
      <c r="I134" s="769"/>
      <c r="J134" s="769"/>
      <c r="K134" s="769">
        <f t="shared" ref="K134:K141" si="26">SUM(H134)</f>
        <v>0</v>
      </c>
      <c r="L134" s="768"/>
      <c r="M134" s="769"/>
      <c r="N134" s="769"/>
      <c r="O134" s="769"/>
      <c r="P134" s="769"/>
      <c r="Q134" s="769">
        <f t="shared" ref="Q134:Q141" si="27">SUM(L134)</f>
        <v>0</v>
      </c>
      <c r="R134" s="768">
        <v>58700000</v>
      </c>
      <c r="S134" s="769"/>
      <c r="T134" s="769"/>
      <c r="U134" s="769"/>
      <c r="V134" s="769"/>
      <c r="W134" s="769">
        <f t="shared" ref="W134:W141" si="28">SUM(R134)</f>
        <v>58700000</v>
      </c>
      <c r="X134" s="768"/>
      <c r="Y134" s="769"/>
      <c r="Z134" s="769"/>
      <c r="AA134" s="769"/>
      <c r="AB134" s="769"/>
      <c r="AC134" s="769">
        <f>SUM(X134:AB134)</f>
        <v>0</v>
      </c>
      <c r="AD134" s="768"/>
      <c r="AE134" s="769"/>
      <c r="AF134" s="769"/>
      <c r="AG134" s="769"/>
      <c r="AH134" s="769"/>
      <c r="AI134" s="769">
        <f>SUM(AD134:AH134)</f>
        <v>0</v>
      </c>
      <c r="AJ134" s="1135">
        <f t="shared" ref="AJ134:AJ141" si="29">SUM(W134+Q134+G134)</f>
        <v>58700000</v>
      </c>
      <c r="AK134" s="29">
        <v>58700000</v>
      </c>
      <c r="AL134" s="29">
        <f t="shared" si="12"/>
        <v>0</v>
      </c>
    </row>
    <row r="135" spans="1:38" ht="31.5" x14ac:dyDescent="0.25">
      <c r="A135" s="1159">
        <v>3110501</v>
      </c>
      <c r="B135" s="769" t="s">
        <v>1327</v>
      </c>
      <c r="C135" s="768">
        <v>12400000</v>
      </c>
      <c r="D135" s="769">
        <v>0</v>
      </c>
      <c r="E135" s="769"/>
      <c r="F135" s="769"/>
      <c r="G135" s="769">
        <f t="shared" si="25"/>
        <v>0</v>
      </c>
      <c r="H135" s="630"/>
      <c r="I135" s="769"/>
      <c r="J135" s="769"/>
      <c r="K135" s="769">
        <f t="shared" si="26"/>
        <v>0</v>
      </c>
      <c r="L135" s="769">
        <v>0</v>
      </c>
      <c r="M135" s="769"/>
      <c r="N135" s="769"/>
      <c r="O135" s="769"/>
      <c r="P135" s="769"/>
      <c r="Q135" s="769">
        <f t="shared" si="27"/>
        <v>0</v>
      </c>
      <c r="R135" s="769">
        <v>0</v>
      </c>
      <c r="S135" s="769"/>
      <c r="T135" s="769"/>
      <c r="U135" s="769"/>
      <c r="V135" s="769"/>
      <c r="W135" s="769">
        <f t="shared" si="28"/>
        <v>0</v>
      </c>
      <c r="X135" s="768"/>
      <c r="Y135" s="769"/>
      <c r="Z135" s="769"/>
      <c r="AA135" s="769"/>
      <c r="AB135" s="769"/>
      <c r="AC135" s="769">
        <f>SUM(X135:AB135)</f>
        <v>0</v>
      </c>
      <c r="AD135" s="768"/>
      <c r="AE135" s="769"/>
      <c r="AF135" s="769"/>
      <c r="AG135" s="769"/>
      <c r="AH135" s="769"/>
      <c r="AI135" s="769">
        <f>SUM(AD135:AH135)</f>
        <v>0</v>
      </c>
      <c r="AJ135" s="1135">
        <f t="shared" si="29"/>
        <v>0</v>
      </c>
      <c r="AK135" s="29">
        <v>0</v>
      </c>
      <c r="AL135" s="29">
        <f t="shared" ref="AL135:AL144" si="30">SUM(AJ135-AK135)</f>
        <v>0</v>
      </c>
    </row>
    <row r="136" spans="1:38" ht="47.25" x14ac:dyDescent="0.25">
      <c r="A136" s="1152">
        <v>3111201</v>
      </c>
      <c r="B136" s="769" t="s">
        <v>750</v>
      </c>
      <c r="C136" s="768">
        <v>54000000</v>
      </c>
      <c r="D136" s="769">
        <v>79402044</v>
      </c>
      <c r="E136" s="769"/>
      <c r="F136" s="769"/>
      <c r="G136" s="769">
        <f t="shared" si="25"/>
        <v>79402044</v>
      </c>
      <c r="H136" s="630"/>
      <c r="I136" s="769"/>
      <c r="J136" s="769"/>
      <c r="K136" s="769">
        <f t="shared" si="26"/>
        <v>0</v>
      </c>
      <c r="L136" s="769"/>
      <c r="M136" s="769"/>
      <c r="N136" s="769"/>
      <c r="O136" s="769"/>
      <c r="P136" s="769"/>
      <c r="Q136" s="769">
        <f t="shared" si="27"/>
        <v>0</v>
      </c>
      <c r="R136" s="769"/>
      <c r="S136" s="769"/>
      <c r="T136" s="769"/>
      <c r="U136" s="769"/>
      <c r="V136" s="769"/>
      <c r="W136" s="769">
        <f t="shared" si="28"/>
        <v>0</v>
      </c>
      <c r="X136" s="768"/>
      <c r="Y136" s="769"/>
      <c r="Z136" s="769"/>
      <c r="AA136" s="769"/>
      <c r="AB136" s="769"/>
      <c r="AC136" s="769"/>
      <c r="AD136" s="768"/>
      <c r="AE136" s="769"/>
      <c r="AF136" s="769"/>
      <c r="AG136" s="769"/>
      <c r="AH136" s="769"/>
      <c r="AI136" s="769"/>
      <c r="AJ136" s="1135">
        <f t="shared" si="29"/>
        <v>79402044</v>
      </c>
      <c r="AK136" s="29">
        <v>79402044</v>
      </c>
      <c r="AL136" s="29">
        <f t="shared" si="30"/>
        <v>0</v>
      </c>
    </row>
    <row r="137" spans="1:38" ht="31.5" x14ac:dyDescent="0.25">
      <c r="A137" s="1136">
        <v>3111201</v>
      </c>
      <c r="B137" s="769" t="s">
        <v>1031</v>
      </c>
      <c r="C137" s="768">
        <v>20600000</v>
      </c>
      <c r="D137" s="769"/>
      <c r="E137" s="769"/>
      <c r="F137" s="769"/>
      <c r="G137" s="769">
        <f t="shared" si="25"/>
        <v>0</v>
      </c>
      <c r="H137" s="630"/>
      <c r="I137" s="769"/>
      <c r="J137" s="769"/>
      <c r="K137" s="769">
        <f t="shared" si="26"/>
        <v>0</v>
      </c>
      <c r="L137" s="769">
        <v>5010000</v>
      </c>
      <c r="M137" s="769"/>
      <c r="N137" s="769"/>
      <c r="O137" s="769"/>
      <c r="P137" s="769"/>
      <c r="Q137" s="769">
        <f t="shared" si="27"/>
        <v>5010000</v>
      </c>
      <c r="R137" s="769"/>
      <c r="S137" s="769"/>
      <c r="T137" s="769"/>
      <c r="U137" s="769"/>
      <c r="V137" s="769"/>
      <c r="W137" s="769">
        <f t="shared" si="28"/>
        <v>0</v>
      </c>
      <c r="X137" s="768"/>
      <c r="Y137" s="769"/>
      <c r="Z137" s="769"/>
      <c r="AA137" s="769"/>
      <c r="AB137" s="769"/>
      <c r="AC137" s="769"/>
      <c r="AD137" s="768"/>
      <c r="AE137" s="769"/>
      <c r="AF137" s="769"/>
      <c r="AG137" s="769"/>
      <c r="AH137" s="769"/>
      <c r="AI137" s="769"/>
      <c r="AJ137" s="1135">
        <f t="shared" si="29"/>
        <v>5010000</v>
      </c>
      <c r="AK137" s="29">
        <v>5010000</v>
      </c>
      <c r="AL137" s="29">
        <f t="shared" si="30"/>
        <v>0</v>
      </c>
    </row>
    <row r="138" spans="1:38" ht="21" customHeight="1" x14ac:dyDescent="0.25">
      <c r="A138" s="1152">
        <v>3111201</v>
      </c>
      <c r="B138" s="769" t="s">
        <v>1111</v>
      </c>
      <c r="C138" s="768">
        <v>10000000</v>
      </c>
      <c r="D138" s="768"/>
      <c r="E138" s="769"/>
      <c r="F138" s="769"/>
      <c r="G138" s="769">
        <f t="shared" si="25"/>
        <v>0</v>
      </c>
      <c r="H138" s="630"/>
      <c r="I138" s="769"/>
      <c r="J138" s="769"/>
      <c r="K138" s="769">
        <f t="shared" si="26"/>
        <v>0</v>
      </c>
      <c r="L138" s="769">
        <v>0</v>
      </c>
      <c r="M138" s="769"/>
      <c r="N138" s="769"/>
      <c r="O138" s="769"/>
      <c r="P138" s="769"/>
      <c r="Q138" s="769">
        <f t="shared" si="27"/>
        <v>0</v>
      </c>
      <c r="R138" s="769">
        <v>0</v>
      </c>
      <c r="S138" s="769"/>
      <c r="T138" s="769"/>
      <c r="U138" s="769"/>
      <c r="V138" s="769"/>
      <c r="W138" s="769">
        <f t="shared" si="28"/>
        <v>0</v>
      </c>
      <c r="X138" s="768"/>
      <c r="Y138" s="769"/>
      <c r="Z138" s="769"/>
      <c r="AA138" s="769"/>
      <c r="AB138" s="769"/>
      <c r="AC138" s="769"/>
      <c r="AD138" s="768"/>
      <c r="AE138" s="769"/>
      <c r="AF138" s="769"/>
      <c r="AG138" s="769"/>
      <c r="AH138" s="769"/>
      <c r="AI138" s="769"/>
      <c r="AJ138" s="1135">
        <f t="shared" si="29"/>
        <v>0</v>
      </c>
      <c r="AK138" s="29">
        <v>0</v>
      </c>
      <c r="AL138" s="29">
        <f t="shared" si="30"/>
        <v>0</v>
      </c>
    </row>
    <row r="139" spans="1:38" ht="31.5" x14ac:dyDescent="0.25">
      <c r="A139" s="1152">
        <v>3111201</v>
      </c>
      <c r="B139" s="769" t="s">
        <v>1032</v>
      </c>
      <c r="C139" s="768">
        <v>14300000</v>
      </c>
      <c r="D139" s="769">
        <v>0</v>
      </c>
      <c r="E139" s="769"/>
      <c r="F139" s="769"/>
      <c r="G139" s="769">
        <f t="shared" si="25"/>
        <v>0</v>
      </c>
      <c r="H139" s="768"/>
      <c r="I139" s="769"/>
      <c r="J139" s="769"/>
      <c r="K139" s="769">
        <f t="shared" si="26"/>
        <v>0</v>
      </c>
      <c r="L139" s="768"/>
      <c r="M139" s="769"/>
      <c r="N139" s="769"/>
      <c r="O139" s="769"/>
      <c r="P139" s="769"/>
      <c r="Q139" s="769">
        <f t="shared" si="27"/>
        <v>0</v>
      </c>
      <c r="R139" s="769">
        <v>1400000</v>
      </c>
      <c r="S139" s="769"/>
      <c r="T139" s="769"/>
      <c r="U139" s="769"/>
      <c r="V139" s="769"/>
      <c r="W139" s="769">
        <f t="shared" si="28"/>
        <v>1400000</v>
      </c>
      <c r="X139" s="768"/>
      <c r="Y139" s="769"/>
      <c r="Z139" s="769"/>
      <c r="AA139" s="769"/>
      <c r="AB139" s="769"/>
      <c r="AC139" s="769"/>
      <c r="AD139" s="768"/>
      <c r="AE139" s="769"/>
      <c r="AF139" s="769"/>
      <c r="AG139" s="769"/>
      <c r="AH139" s="769"/>
      <c r="AI139" s="769"/>
      <c r="AJ139" s="1135">
        <f t="shared" si="29"/>
        <v>1400000</v>
      </c>
      <c r="AK139" s="29">
        <v>1400000</v>
      </c>
      <c r="AL139" s="29">
        <f t="shared" si="30"/>
        <v>0</v>
      </c>
    </row>
    <row r="140" spans="1:38" ht="31.5" x14ac:dyDescent="0.25">
      <c r="A140" s="1153">
        <v>4130299</v>
      </c>
      <c r="B140" s="1154" t="s">
        <v>1115</v>
      </c>
      <c r="C140" s="768">
        <v>28000000</v>
      </c>
      <c r="D140" s="768">
        <v>54046838</v>
      </c>
      <c r="E140" s="769"/>
      <c r="F140" s="769"/>
      <c r="G140" s="769">
        <f t="shared" si="25"/>
        <v>54046838</v>
      </c>
      <c r="H140" s="630"/>
      <c r="I140" s="769"/>
      <c r="J140" s="769"/>
      <c r="K140" s="769">
        <f t="shared" si="26"/>
        <v>0</v>
      </c>
      <c r="L140" s="630">
        <v>0</v>
      </c>
      <c r="M140" s="769"/>
      <c r="N140" s="769"/>
      <c r="O140" s="769"/>
      <c r="P140" s="769"/>
      <c r="Q140" s="769">
        <f t="shared" si="27"/>
        <v>0</v>
      </c>
      <c r="R140" s="769"/>
      <c r="S140" s="769"/>
      <c r="T140" s="769"/>
      <c r="U140" s="769"/>
      <c r="V140" s="769"/>
      <c r="W140" s="769">
        <f t="shared" si="28"/>
        <v>0</v>
      </c>
      <c r="X140" s="768"/>
      <c r="Y140" s="769"/>
      <c r="Z140" s="769"/>
      <c r="AA140" s="769"/>
      <c r="AB140" s="769"/>
      <c r="AC140" s="769"/>
      <c r="AD140" s="768"/>
      <c r="AE140" s="769"/>
      <c r="AF140" s="769"/>
      <c r="AG140" s="769"/>
      <c r="AH140" s="769"/>
      <c r="AI140" s="769"/>
      <c r="AJ140" s="1135">
        <f t="shared" si="29"/>
        <v>54046838</v>
      </c>
      <c r="AK140" s="29">
        <v>54046838</v>
      </c>
      <c r="AL140" s="29">
        <f t="shared" si="30"/>
        <v>0</v>
      </c>
    </row>
    <row r="141" spans="1:38" ht="31.5" x14ac:dyDescent="0.25">
      <c r="A141" s="1136">
        <v>3111109</v>
      </c>
      <c r="B141" s="769" t="s">
        <v>751</v>
      </c>
      <c r="C141" s="768">
        <v>20000000</v>
      </c>
      <c r="D141" s="1261">
        <v>0</v>
      </c>
      <c r="E141" s="769"/>
      <c r="F141" s="769"/>
      <c r="G141" s="769">
        <f t="shared" si="25"/>
        <v>0</v>
      </c>
      <c r="H141" s="630"/>
      <c r="I141" s="769"/>
      <c r="J141" s="769"/>
      <c r="K141" s="769">
        <f t="shared" si="26"/>
        <v>0</v>
      </c>
      <c r="L141" s="769"/>
      <c r="M141" s="769"/>
      <c r="N141" s="769"/>
      <c r="O141" s="769"/>
      <c r="P141" s="769"/>
      <c r="Q141" s="769">
        <f t="shared" si="27"/>
        <v>0</v>
      </c>
      <c r="R141" s="1261">
        <v>5000000</v>
      </c>
      <c r="S141" s="769"/>
      <c r="T141" s="769"/>
      <c r="U141" s="769"/>
      <c r="V141" s="769"/>
      <c r="W141" s="769">
        <f t="shared" si="28"/>
        <v>5000000</v>
      </c>
      <c r="X141" s="768"/>
      <c r="Y141" s="769"/>
      <c r="Z141" s="769"/>
      <c r="AA141" s="769"/>
      <c r="AB141" s="769"/>
      <c r="AC141" s="769"/>
      <c r="AD141" s="768"/>
      <c r="AE141" s="769"/>
      <c r="AF141" s="769"/>
      <c r="AG141" s="769"/>
      <c r="AH141" s="769"/>
      <c r="AI141" s="769"/>
      <c r="AJ141" s="1135">
        <f t="shared" si="29"/>
        <v>5000000</v>
      </c>
      <c r="AK141" s="29">
        <v>5000000</v>
      </c>
      <c r="AL141" s="29">
        <f t="shared" si="30"/>
        <v>0</v>
      </c>
    </row>
    <row r="142" spans="1:38" s="1060" customFormat="1" ht="15.75" x14ac:dyDescent="0.2">
      <c r="A142" s="1503"/>
      <c r="B142" s="1128" t="s">
        <v>130</v>
      </c>
      <c r="C142" s="1216">
        <f>SUM(C133:C141)</f>
        <v>232148936</v>
      </c>
      <c r="D142" s="1216">
        <f>SUM(D133:D141)</f>
        <v>133448882</v>
      </c>
      <c r="E142" s="1216">
        <f t="shared" ref="E142:AJ142" si="31">SUM(E133:E141)</f>
        <v>0</v>
      </c>
      <c r="F142" s="1216">
        <f t="shared" si="31"/>
        <v>0</v>
      </c>
      <c r="G142" s="1216">
        <f t="shared" si="31"/>
        <v>133448882</v>
      </c>
      <c r="H142" s="1216">
        <f t="shared" si="31"/>
        <v>0</v>
      </c>
      <c r="I142" s="1216">
        <f t="shared" si="31"/>
        <v>0</v>
      </c>
      <c r="J142" s="1216">
        <f t="shared" si="31"/>
        <v>0</v>
      </c>
      <c r="K142" s="1216">
        <f t="shared" si="31"/>
        <v>0</v>
      </c>
      <c r="L142" s="1216">
        <f t="shared" si="31"/>
        <v>6460000</v>
      </c>
      <c r="M142" s="1216">
        <f t="shared" si="31"/>
        <v>0</v>
      </c>
      <c r="N142" s="1216">
        <f t="shared" si="31"/>
        <v>0</v>
      </c>
      <c r="O142" s="1216">
        <f t="shared" si="31"/>
        <v>0</v>
      </c>
      <c r="P142" s="1216">
        <f t="shared" si="31"/>
        <v>0</v>
      </c>
      <c r="Q142" s="1216">
        <f t="shared" si="31"/>
        <v>6460000</v>
      </c>
      <c r="R142" s="1216">
        <f t="shared" si="31"/>
        <v>65100000</v>
      </c>
      <c r="S142" s="1216">
        <f t="shared" si="31"/>
        <v>0</v>
      </c>
      <c r="T142" s="1216">
        <f t="shared" si="31"/>
        <v>0</v>
      </c>
      <c r="U142" s="1216">
        <f t="shared" si="31"/>
        <v>0</v>
      </c>
      <c r="V142" s="1216">
        <f t="shared" si="31"/>
        <v>0</v>
      </c>
      <c r="W142" s="1216">
        <f t="shared" si="31"/>
        <v>65100000</v>
      </c>
      <c r="X142" s="1063">
        <f t="shared" si="31"/>
        <v>0</v>
      </c>
      <c r="Y142" s="1063">
        <f t="shared" si="31"/>
        <v>0</v>
      </c>
      <c r="Z142" s="1063">
        <f t="shared" si="31"/>
        <v>0</v>
      </c>
      <c r="AA142" s="1063">
        <f t="shared" si="31"/>
        <v>0</v>
      </c>
      <c r="AB142" s="1063">
        <f t="shared" si="31"/>
        <v>0</v>
      </c>
      <c r="AC142" s="1063">
        <f t="shared" si="31"/>
        <v>0</v>
      </c>
      <c r="AD142" s="1063">
        <f t="shared" si="31"/>
        <v>0</v>
      </c>
      <c r="AE142" s="1063">
        <f t="shared" si="31"/>
        <v>0</v>
      </c>
      <c r="AF142" s="1063">
        <f t="shared" si="31"/>
        <v>0</v>
      </c>
      <c r="AG142" s="1063">
        <f t="shared" si="31"/>
        <v>0</v>
      </c>
      <c r="AH142" s="1063">
        <f t="shared" si="31"/>
        <v>0</v>
      </c>
      <c r="AI142" s="1063">
        <f t="shared" si="31"/>
        <v>0</v>
      </c>
      <c r="AJ142" s="1081">
        <f t="shared" si="31"/>
        <v>205008882</v>
      </c>
      <c r="AK142" s="29">
        <v>205008882</v>
      </c>
      <c r="AL142" s="29">
        <f t="shared" si="30"/>
        <v>0</v>
      </c>
    </row>
    <row r="143" spans="1:38" ht="15.75" x14ac:dyDescent="0.25">
      <c r="A143" s="1136"/>
      <c r="B143" s="768"/>
      <c r="C143" s="768"/>
      <c r="D143" s="768"/>
      <c r="E143" s="769"/>
      <c r="F143" s="769"/>
      <c r="G143" s="769"/>
      <c r="H143" s="768"/>
      <c r="I143" s="769"/>
      <c r="J143" s="769"/>
      <c r="K143" s="769"/>
      <c r="L143" s="768"/>
      <c r="M143" s="769"/>
      <c r="N143" s="769"/>
      <c r="O143" s="769"/>
      <c r="P143" s="769"/>
      <c r="Q143" s="769"/>
      <c r="R143" s="768"/>
      <c r="S143" s="769"/>
      <c r="T143" s="769"/>
      <c r="U143" s="769"/>
      <c r="V143" s="769"/>
      <c r="W143" s="769"/>
      <c r="X143" s="768"/>
      <c r="Y143" s="769"/>
      <c r="Z143" s="769"/>
      <c r="AA143" s="769"/>
      <c r="AB143" s="769"/>
      <c r="AC143" s="769"/>
      <c r="AD143" s="768"/>
      <c r="AE143" s="769"/>
      <c r="AF143" s="769"/>
      <c r="AG143" s="769"/>
      <c r="AH143" s="769"/>
      <c r="AI143" s="769"/>
      <c r="AJ143" s="1135"/>
      <c r="AL143" s="29">
        <f t="shared" si="30"/>
        <v>0</v>
      </c>
    </row>
    <row r="144" spans="1:38" s="1065" customFormat="1" ht="15.75" x14ac:dyDescent="0.25">
      <c r="A144" s="1082"/>
      <c r="B144" s="1083" t="s">
        <v>5</v>
      </c>
      <c r="C144" s="1081">
        <f>SUM(C142+C131+C116+C17)</f>
        <v>721476849</v>
      </c>
      <c r="D144" s="1081">
        <f>SUM(D142+D131+D116+D17)</f>
        <v>340913421</v>
      </c>
      <c r="E144" s="1081">
        <f t="shared" ref="E144:AJ144" si="32">SUM(E142+E131+E116+E17)</f>
        <v>0</v>
      </c>
      <c r="F144" s="1081">
        <f t="shared" si="32"/>
        <v>0</v>
      </c>
      <c r="G144" s="1081">
        <f t="shared" si="32"/>
        <v>340913421</v>
      </c>
      <c r="H144" s="1081">
        <f t="shared" si="32"/>
        <v>0</v>
      </c>
      <c r="I144" s="1081">
        <f t="shared" si="32"/>
        <v>0</v>
      </c>
      <c r="J144" s="1081">
        <f t="shared" si="32"/>
        <v>0</v>
      </c>
      <c r="K144" s="1081">
        <f t="shared" si="32"/>
        <v>0</v>
      </c>
      <c r="L144" s="1081">
        <f t="shared" si="32"/>
        <v>74412000</v>
      </c>
      <c r="M144" s="1081">
        <f t="shared" si="32"/>
        <v>0</v>
      </c>
      <c r="N144" s="1081">
        <f t="shared" si="32"/>
        <v>0</v>
      </c>
      <c r="O144" s="1081">
        <f t="shared" si="32"/>
        <v>0</v>
      </c>
      <c r="P144" s="1081">
        <f t="shared" si="32"/>
        <v>0</v>
      </c>
      <c r="Q144" s="1081">
        <f t="shared" si="32"/>
        <v>74412000</v>
      </c>
      <c r="R144" s="1081">
        <f t="shared" si="32"/>
        <v>130286630</v>
      </c>
      <c r="S144" s="1081">
        <f t="shared" si="32"/>
        <v>0</v>
      </c>
      <c r="T144" s="1081">
        <f t="shared" si="32"/>
        <v>0</v>
      </c>
      <c r="U144" s="1081">
        <f t="shared" si="32"/>
        <v>0</v>
      </c>
      <c r="V144" s="1081">
        <f t="shared" si="32"/>
        <v>0</v>
      </c>
      <c r="W144" s="1081">
        <f t="shared" si="32"/>
        <v>130286630</v>
      </c>
      <c r="X144" s="1081">
        <f t="shared" si="32"/>
        <v>0</v>
      </c>
      <c r="Y144" s="1081">
        <f t="shared" si="32"/>
        <v>0</v>
      </c>
      <c r="Z144" s="1081">
        <f t="shared" si="32"/>
        <v>0</v>
      </c>
      <c r="AA144" s="1081">
        <f t="shared" si="32"/>
        <v>0</v>
      </c>
      <c r="AB144" s="1081">
        <f t="shared" si="32"/>
        <v>0</v>
      </c>
      <c r="AC144" s="1081">
        <f t="shared" si="32"/>
        <v>0</v>
      </c>
      <c r="AD144" s="1081">
        <f t="shared" si="32"/>
        <v>0</v>
      </c>
      <c r="AE144" s="1081">
        <f t="shared" si="32"/>
        <v>0</v>
      </c>
      <c r="AF144" s="1081">
        <f t="shared" si="32"/>
        <v>0</v>
      </c>
      <c r="AG144" s="1081">
        <f t="shared" si="32"/>
        <v>0</v>
      </c>
      <c r="AH144" s="1081">
        <f t="shared" si="32"/>
        <v>0</v>
      </c>
      <c r="AI144" s="1081">
        <f t="shared" si="32"/>
        <v>0</v>
      </c>
      <c r="AJ144" s="1081">
        <f t="shared" si="32"/>
        <v>545612051</v>
      </c>
      <c r="AK144" s="1064">
        <v>545612051</v>
      </c>
      <c r="AL144" s="29">
        <f t="shared" si="30"/>
        <v>0</v>
      </c>
    </row>
    <row r="146" spans="1:37" x14ac:dyDescent="0.2">
      <c r="V146" s="127"/>
      <c r="W146" s="127"/>
    </row>
    <row r="147" spans="1:37" x14ac:dyDescent="0.2">
      <c r="A147" s="899"/>
      <c r="B147" s="53" t="s">
        <v>317</v>
      </c>
      <c r="C147" s="52"/>
      <c r="D147" s="52"/>
      <c r="E147" s="52"/>
      <c r="F147" s="52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57"/>
      <c r="W147" s="57"/>
      <c r="X147" s="1066"/>
      <c r="Y147" s="1067"/>
      <c r="Z147" s="1067"/>
      <c r="AA147" s="1067"/>
      <c r="AB147" s="1067"/>
      <c r="AC147" s="1067"/>
      <c r="AD147" s="1067"/>
      <c r="AE147" s="1067"/>
      <c r="AF147" s="1067"/>
      <c r="AG147" s="1067"/>
      <c r="AH147" s="1067"/>
      <c r="AI147" s="1067"/>
      <c r="AJ147" s="52">
        <f>AJ144</f>
        <v>545612051</v>
      </c>
      <c r="AK147" s="29">
        <v>545612051</v>
      </c>
    </row>
    <row r="148" spans="1:37" x14ac:dyDescent="0.2">
      <c r="A148" s="899"/>
      <c r="B148" s="53" t="s">
        <v>319</v>
      </c>
      <c r="C148" s="52"/>
      <c r="D148" s="52"/>
      <c r="E148" s="52"/>
      <c r="F148" s="52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57"/>
      <c r="W148" s="57"/>
      <c r="X148" s="1066"/>
      <c r="Y148" s="1067"/>
      <c r="Z148" s="1067"/>
      <c r="AA148" s="1067"/>
      <c r="AB148" s="1067"/>
      <c r="AC148" s="1067"/>
      <c r="AD148" s="1067"/>
      <c r="AE148" s="1067"/>
      <c r="AF148" s="1067"/>
      <c r="AG148" s="1067"/>
      <c r="AH148" s="1067"/>
      <c r="AI148" s="1067"/>
      <c r="AJ148" s="52">
        <f>SUM(AJ131+AJ116+AJ17)</f>
        <v>340603169</v>
      </c>
      <c r="AK148" s="29">
        <v>340603169</v>
      </c>
    </row>
    <row r="149" spans="1:37" x14ac:dyDescent="0.2">
      <c r="A149" s="899"/>
      <c r="B149" s="53" t="s">
        <v>145</v>
      </c>
      <c r="C149" s="52"/>
      <c r="D149" s="52"/>
      <c r="E149" s="52"/>
      <c r="F149" s="52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57"/>
      <c r="W149" s="57"/>
      <c r="X149" s="1066"/>
      <c r="Y149" s="1067"/>
      <c r="Z149" s="1067"/>
      <c r="AA149" s="1067"/>
      <c r="AB149" s="1067"/>
      <c r="AC149" s="1067"/>
      <c r="AD149" s="1067"/>
      <c r="AE149" s="1067"/>
      <c r="AF149" s="1067"/>
      <c r="AG149" s="1067"/>
      <c r="AH149" s="1067"/>
      <c r="AI149" s="1067"/>
      <c r="AJ149" s="52">
        <f>AJ147-AJ148</f>
        <v>205008882</v>
      </c>
      <c r="AK149" s="29">
        <v>205008882</v>
      </c>
    </row>
    <row r="150" spans="1:37" ht="15" x14ac:dyDescent="0.25">
      <c r="A150" s="899"/>
      <c r="B150" s="53"/>
      <c r="C150" s="52"/>
      <c r="D150" s="52"/>
      <c r="E150" s="52"/>
      <c r="F150" s="52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57"/>
      <c r="W150" s="57"/>
      <c r="X150" s="1066"/>
      <c r="Y150" s="1067"/>
      <c r="Z150" s="1067"/>
      <c r="AA150" s="1067"/>
      <c r="AB150" s="1067"/>
      <c r="AC150" s="1067"/>
      <c r="AD150" s="1067"/>
      <c r="AE150" s="1067"/>
      <c r="AF150" s="1067"/>
      <c r="AG150" s="1067"/>
      <c r="AH150" s="1067"/>
      <c r="AI150" s="1067"/>
      <c r="AJ150" s="122"/>
    </row>
    <row r="151" spans="1:37" x14ac:dyDescent="0.2">
      <c r="A151" s="899"/>
      <c r="B151" s="53" t="s">
        <v>149</v>
      </c>
      <c r="C151" s="52"/>
      <c r="D151" s="52"/>
      <c r="E151" s="52"/>
      <c r="F151" s="52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57"/>
      <c r="W151" s="57"/>
      <c r="X151" s="1066"/>
      <c r="Y151" s="1067"/>
      <c r="Z151" s="1067"/>
      <c r="AA151" s="1067"/>
      <c r="AB151" s="1067"/>
      <c r="AC151" s="1067"/>
      <c r="AD151" s="1067"/>
      <c r="AE151" s="1067"/>
      <c r="AF151" s="1067"/>
      <c r="AG151" s="1067"/>
      <c r="AH151" s="1067"/>
      <c r="AI151" s="1067"/>
      <c r="AJ151" s="52">
        <f>AJ148</f>
        <v>340603169</v>
      </c>
      <c r="AK151" s="29">
        <v>340603169</v>
      </c>
    </row>
    <row r="152" spans="1:37" x14ac:dyDescent="0.2">
      <c r="A152" s="899"/>
      <c r="B152" s="53" t="s">
        <v>320</v>
      </c>
      <c r="C152" s="52"/>
      <c r="D152" s="52"/>
      <c r="E152" s="52"/>
      <c r="F152" s="52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57"/>
      <c r="W152" s="57"/>
      <c r="X152" s="1066"/>
      <c r="Y152" s="1067"/>
      <c r="Z152" s="1067"/>
      <c r="AA152" s="1067"/>
      <c r="AB152" s="1067"/>
      <c r="AC152" s="1067"/>
      <c r="AD152" s="1067"/>
      <c r="AE152" s="1067"/>
      <c r="AF152" s="1067"/>
      <c r="AG152" s="1067"/>
      <c r="AH152" s="1067"/>
      <c r="AI152" s="1067"/>
      <c r="AJ152" s="52">
        <f>AJ17</f>
        <v>173910663</v>
      </c>
      <c r="AK152" s="29">
        <v>173910663</v>
      </c>
    </row>
    <row r="153" spans="1:37" x14ac:dyDescent="0.2">
      <c r="A153" s="899"/>
      <c r="B153" s="55" t="s">
        <v>318</v>
      </c>
      <c r="C153" s="55"/>
      <c r="D153" s="55"/>
      <c r="E153" s="55"/>
      <c r="F153" s="55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7"/>
      <c r="W153" s="1502"/>
      <c r="X153" s="1066"/>
      <c r="Y153" s="1067"/>
      <c r="Z153" s="1067"/>
      <c r="AA153" s="1067"/>
      <c r="AB153" s="1067"/>
      <c r="AC153" s="1067"/>
      <c r="AD153" s="1067"/>
      <c r="AE153" s="1067"/>
      <c r="AF153" s="1067"/>
      <c r="AG153" s="1067"/>
      <c r="AH153" s="1067"/>
      <c r="AI153" s="1067"/>
      <c r="AJ153" s="55">
        <f>AJ151-AJ152</f>
        <v>166692506</v>
      </c>
      <c r="AK153" s="29">
        <v>166692506</v>
      </c>
    </row>
    <row r="154" spans="1:37" ht="18.75" x14ac:dyDescent="0.3">
      <c r="B154" s="1068"/>
      <c r="C154" s="1068"/>
      <c r="D154" s="1068"/>
      <c r="V154" s="1061"/>
      <c r="W154" s="1061"/>
      <c r="AJ154" s="29"/>
    </row>
    <row r="155" spans="1:37" ht="18.75" x14ac:dyDescent="0.3">
      <c r="B155" s="1068" t="s">
        <v>709</v>
      </c>
      <c r="C155" s="1068"/>
      <c r="D155" s="1068">
        <f>SUM(G2)</f>
        <v>0</v>
      </c>
      <c r="AJ155" s="29"/>
    </row>
    <row r="156" spans="1:37" ht="18.75" x14ac:dyDescent="0.3">
      <c r="B156" s="1068" t="s">
        <v>710</v>
      </c>
      <c r="C156" s="1068"/>
      <c r="D156" s="1068"/>
      <c r="AJ156" s="29"/>
    </row>
    <row r="157" spans="1:37" x14ac:dyDescent="0.2">
      <c r="AJ157" s="29"/>
    </row>
    <row r="158" spans="1:37" x14ac:dyDescent="0.2">
      <c r="AJ158" s="29"/>
    </row>
    <row r="159" spans="1:37" x14ac:dyDescent="0.2">
      <c r="AJ159" s="29"/>
    </row>
    <row r="160" spans="1:37" x14ac:dyDescent="0.2">
      <c r="AJ160" s="29"/>
    </row>
  </sheetData>
  <mergeCells count="7">
    <mergeCell ref="A1:AJ1"/>
    <mergeCell ref="AD2:AH2"/>
    <mergeCell ref="D2:F2"/>
    <mergeCell ref="H2:J2"/>
    <mergeCell ref="L2:P2"/>
    <mergeCell ref="R2:V2"/>
    <mergeCell ref="X2:AB2"/>
  </mergeCells>
  <pageMargins left="0.7" right="0.7" top="0.75" bottom="0.75" header="0.3" footer="0.3"/>
  <pageSetup scale="69" orientation="portrait" r:id="rId1"/>
  <rowBreaks count="1" manualBreakCount="1">
    <brk id="59" max="35" man="1"/>
  </rowBreaks>
  <colBreaks count="1" manualBreakCount="1">
    <brk id="3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Q157"/>
  <sheetViews>
    <sheetView view="pageBreakPreview" topLeftCell="A86" zoomScale="110" zoomScaleNormal="85" zoomScaleSheetLayoutView="110" zoomScalePageLayoutView="125" workbookViewId="0">
      <pane xSplit="3" topLeftCell="I1" activePane="topRight" state="frozen"/>
      <selection activeCell="B1" sqref="B1"/>
      <selection pane="topRight" activeCell="AO88" sqref="AO88"/>
    </sheetView>
  </sheetViews>
  <sheetFormatPr defaultColWidth="8.85546875" defaultRowHeight="12.75" x14ac:dyDescent="0.2"/>
  <cols>
    <col min="1" max="1" width="13" style="68" customWidth="1"/>
    <col min="2" max="2" width="29.42578125" style="30" customWidth="1"/>
    <col min="3" max="3" width="0.7109375" style="11" hidden="1" customWidth="1"/>
    <col min="4" max="4" width="18.140625" style="11" hidden="1" customWidth="1"/>
    <col min="5" max="5" width="18.28515625" style="11" hidden="1" customWidth="1"/>
    <col min="6" max="6" width="16.42578125" style="11" hidden="1" customWidth="1"/>
    <col min="7" max="7" width="16.7109375" style="11" hidden="1" customWidth="1"/>
    <col min="8" max="8" width="17.140625" style="11" hidden="1" customWidth="1"/>
    <col min="9" max="9" width="17.85546875" style="11" customWidth="1"/>
    <col min="10" max="10" width="16.85546875" style="61" hidden="1" customWidth="1"/>
    <col min="11" max="11" width="17.140625" style="61" hidden="1" customWidth="1"/>
    <col min="12" max="12" width="16.42578125" style="11" hidden="1" customWidth="1"/>
    <col min="13" max="13" width="16.140625" style="30" hidden="1" customWidth="1"/>
    <col min="14" max="14" width="17.42578125" style="30" hidden="1" customWidth="1"/>
    <col min="15" max="15" width="18.28515625" style="11" customWidth="1"/>
    <col min="16" max="16" width="15.7109375" style="61" hidden="1" customWidth="1"/>
    <col min="17" max="17" width="16" style="61" hidden="1" customWidth="1"/>
    <col min="18" max="18" width="15.42578125" style="30" hidden="1" customWidth="1"/>
    <col min="19" max="19" width="15.7109375" style="30" hidden="1" customWidth="1"/>
    <col min="20" max="20" width="16" style="30" hidden="1" customWidth="1"/>
    <col min="21" max="21" width="16.140625" style="30" bestFit="1" customWidth="1"/>
    <col min="22" max="26" width="8.85546875" style="30" hidden="1" customWidth="1"/>
    <col min="27" max="27" width="5.42578125" style="30" hidden="1" customWidth="1"/>
    <col min="28" max="32" width="8.85546875" style="30" hidden="1" customWidth="1"/>
    <col min="33" max="33" width="5.42578125" style="30" hidden="1" customWidth="1"/>
    <col min="34" max="37" width="8.85546875" style="30" hidden="1" customWidth="1"/>
    <col min="38" max="38" width="7.42578125" style="30" hidden="1" customWidth="1"/>
    <col min="39" max="39" width="5.42578125" style="30" hidden="1" customWidth="1"/>
    <col min="40" max="41" width="17.85546875" style="11" customWidth="1"/>
    <col min="42" max="42" width="18" style="11" customWidth="1"/>
    <col min="43" max="43" width="15.140625" style="30" bestFit="1" customWidth="1"/>
    <col min="44" max="16384" width="8.85546875" style="30"/>
  </cols>
  <sheetData>
    <row r="1" spans="1:43" s="1106" customFormat="1" ht="30" x14ac:dyDescent="0.4">
      <c r="A1" s="1990" t="s">
        <v>774</v>
      </c>
      <c r="B1" s="1991"/>
      <c r="C1" s="1991"/>
      <c r="D1" s="1991"/>
      <c r="E1" s="1991"/>
      <c r="F1" s="1991"/>
      <c r="G1" s="1991"/>
      <c r="H1" s="1991"/>
      <c r="I1" s="1991"/>
      <c r="J1" s="1991"/>
      <c r="K1" s="1992"/>
      <c r="L1" s="1104"/>
      <c r="O1" s="1104"/>
      <c r="P1" s="1105"/>
      <c r="Q1" s="1105"/>
      <c r="AN1" s="1104"/>
      <c r="AO1" s="1104"/>
      <c r="AP1" s="1104"/>
    </row>
    <row r="2" spans="1:43" ht="30.75" customHeight="1" x14ac:dyDescent="0.2">
      <c r="A2" s="1242" t="s">
        <v>0</v>
      </c>
      <c r="B2" s="1243" t="s">
        <v>1</v>
      </c>
      <c r="C2" s="1216" t="s">
        <v>799</v>
      </c>
      <c r="D2" s="1993" t="s">
        <v>260</v>
      </c>
      <c r="E2" s="1993"/>
      <c r="F2" s="1993"/>
      <c r="G2" s="1993"/>
      <c r="H2" s="1993"/>
      <c r="I2" s="1128" t="s">
        <v>2</v>
      </c>
      <c r="J2" s="1994" t="s">
        <v>261</v>
      </c>
      <c r="K2" s="1994"/>
      <c r="L2" s="1994"/>
      <c r="M2" s="1994"/>
      <c r="N2" s="1994"/>
      <c r="O2" s="1128" t="s">
        <v>2</v>
      </c>
      <c r="P2" s="1995" t="s">
        <v>262</v>
      </c>
      <c r="Q2" s="1995"/>
      <c r="R2" s="1995"/>
      <c r="S2" s="1995"/>
      <c r="T2" s="1995"/>
      <c r="U2" s="1244" t="s">
        <v>2</v>
      </c>
      <c r="V2" s="1692" t="s">
        <v>254</v>
      </c>
      <c r="W2" s="1692"/>
      <c r="X2" s="1692"/>
      <c r="Y2" s="1692"/>
      <c r="Z2" s="1692"/>
      <c r="AA2" s="1243" t="s">
        <v>2</v>
      </c>
      <c r="AB2" s="1692" t="s">
        <v>3</v>
      </c>
      <c r="AC2" s="1692"/>
      <c r="AD2" s="1692"/>
      <c r="AE2" s="1692"/>
      <c r="AF2" s="1692"/>
      <c r="AG2" s="1243" t="s">
        <v>2</v>
      </c>
      <c r="AH2" s="1692" t="s">
        <v>4</v>
      </c>
      <c r="AI2" s="1692"/>
      <c r="AJ2" s="1692"/>
      <c r="AK2" s="1692"/>
      <c r="AL2" s="1692"/>
      <c r="AM2" s="1243" t="s">
        <v>2</v>
      </c>
      <c r="AN2" s="1083" t="s">
        <v>5</v>
      </c>
      <c r="AO2" s="11" t="s">
        <v>5</v>
      </c>
    </row>
    <row r="3" spans="1:43" ht="63" x14ac:dyDescent="0.2">
      <c r="A3" s="1245" t="s">
        <v>0</v>
      </c>
      <c r="B3" s="1131" t="s">
        <v>1</v>
      </c>
      <c r="C3" s="1132"/>
      <c r="D3" s="1131" t="s">
        <v>902</v>
      </c>
      <c r="E3" s="1131" t="s">
        <v>903</v>
      </c>
      <c r="F3" s="1131" t="s">
        <v>436</v>
      </c>
      <c r="G3" s="1131" t="s">
        <v>435</v>
      </c>
      <c r="H3" s="1131" t="s">
        <v>12</v>
      </c>
      <c r="I3" s="1191" t="s">
        <v>801</v>
      </c>
      <c r="J3" s="1131" t="s">
        <v>904</v>
      </c>
      <c r="K3" s="1131" t="s">
        <v>905</v>
      </c>
      <c r="L3" s="1131" t="s">
        <v>906</v>
      </c>
      <c r="M3" s="1217" t="s">
        <v>8</v>
      </c>
      <c r="N3" s="1217" t="s">
        <v>12</v>
      </c>
      <c r="O3" s="769" t="s">
        <v>811</v>
      </c>
      <c r="P3" s="1131" t="s">
        <v>263</v>
      </c>
      <c r="Q3" s="1131" t="s">
        <v>264</v>
      </c>
      <c r="R3" s="1217" t="s">
        <v>265</v>
      </c>
      <c r="S3" s="1217" t="s">
        <v>266</v>
      </c>
      <c r="T3" s="1217" t="s">
        <v>267</v>
      </c>
      <c r="U3" s="1250" t="s">
        <v>812</v>
      </c>
      <c r="V3" s="1243" t="s">
        <v>17</v>
      </c>
      <c r="W3" s="1243" t="s">
        <v>18</v>
      </c>
      <c r="X3" s="1243" t="s">
        <v>7</v>
      </c>
      <c r="Y3" s="1243" t="s">
        <v>8</v>
      </c>
      <c r="Z3" s="1243" t="s">
        <v>12</v>
      </c>
      <c r="AA3" s="1243"/>
      <c r="AB3" s="1243" t="s">
        <v>17</v>
      </c>
      <c r="AC3" s="1243" t="s">
        <v>18</v>
      </c>
      <c r="AD3" s="1243" t="s">
        <v>7</v>
      </c>
      <c r="AE3" s="1243" t="s">
        <v>8</v>
      </c>
      <c r="AF3" s="1243" t="s">
        <v>12</v>
      </c>
      <c r="AG3" s="1243"/>
      <c r="AH3" s="1243" t="s">
        <v>17</v>
      </c>
      <c r="AI3" s="1243" t="s">
        <v>18</v>
      </c>
      <c r="AJ3" s="1243" t="s">
        <v>7</v>
      </c>
      <c r="AK3" s="1243" t="s">
        <v>8</v>
      </c>
      <c r="AL3" s="1243" t="s">
        <v>12</v>
      </c>
      <c r="AM3" s="1243"/>
      <c r="AN3" s="1083" t="s">
        <v>19</v>
      </c>
      <c r="AO3" s="595" t="s">
        <v>19</v>
      </c>
      <c r="AP3" s="595"/>
      <c r="AQ3" s="26"/>
    </row>
    <row r="4" spans="1:43" ht="31.5" x14ac:dyDescent="0.25">
      <c r="A4" s="1247"/>
      <c r="B4" s="1217" t="s">
        <v>20</v>
      </c>
      <c r="C4" s="1132"/>
      <c r="D4" s="630"/>
      <c r="E4" s="1131"/>
      <c r="F4" s="1131"/>
      <c r="G4" s="1131"/>
      <c r="H4" s="1131"/>
      <c r="I4" s="768"/>
      <c r="J4" s="768"/>
      <c r="K4" s="1131"/>
      <c r="L4" s="1131"/>
      <c r="M4" s="1217"/>
      <c r="N4" s="1217"/>
      <c r="O4" s="1131"/>
      <c r="P4" s="768"/>
      <c r="Q4" s="1131"/>
      <c r="R4" s="1217"/>
      <c r="S4" s="1217"/>
      <c r="T4" s="1217"/>
      <c r="U4" s="1504"/>
      <c r="V4" s="1248"/>
      <c r="W4" s="1249"/>
      <c r="X4" s="1249"/>
      <c r="Y4" s="1249"/>
      <c r="Z4" s="1249"/>
      <c r="AA4" s="1144">
        <f>SUM(D4:H4)</f>
        <v>0</v>
      </c>
      <c r="AB4" s="1248"/>
      <c r="AC4" s="1249"/>
      <c r="AD4" s="1249"/>
      <c r="AE4" s="1249"/>
      <c r="AF4" s="1249"/>
      <c r="AG4" s="1243"/>
      <c r="AH4" s="1248"/>
      <c r="AI4" s="1249"/>
      <c r="AJ4" s="1249"/>
      <c r="AK4" s="1249"/>
      <c r="AL4" s="1249"/>
      <c r="AM4" s="1243"/>
      <c r="AN4" s="1135"/>
    </row>
    <row r="5" spans="1:43" ht="15.75" x14ac:dyDescent="0.25">
      <c r="A5" s="1170">
        <v>2110101</v>
      </c>
      <c r="B5" s="1154" t="s">
        <v>21</v>
      </c>
      <c r="C5" s="768"/>
      <c r="D5" s="768">
        <v>26014760</v>
      </c>
      <c r="E5" s="769"/>
      <c r="F5" s="769">
        <v>0</v>
      </c>
      <c r="G5" s="769">
        <v>0</v>
      </c>
      <c r="H5" s="769"/>
      <c r="I5" s="769">
        <f>SUM(D5:G5)</f>
        <v>26014760</v>
      </c>
      <c r="J5" s="768">
        <v>0</v>
      </c>
      <c r="K5" s="768">
        <v>0</v>
      </c>
      <c r="L5" s="768">
        <v>0</v>
      </c>
      <c r="M5" s="1415"/>
      <c r="N5" s="1415"/>
      <c r="O5" s="769">
        <f>SUM(J5:L5)</f>
        <v>0</v>
      </c>
      <c r="P5" s="768">
        <v>0</v>
      </c>
      <c r="Q5" s="768">
        <v>0</v>
      </c>
      <c r="R5" s="1415"/>
      <c r="S5" s="1415"/>
      <c r="T5" s="1415"/>
      <c r="U5" s="1250">
        <f>SUM(P5:Q5)</f>
        <v>0</v>
      </c>
      <c r="V5" s="1248"/>
      <c r="W5" s="1183"/>
      <c r="X5" s="1183"/>
      <c r="Y5" s="1183"/>
      <c r="Z5" s="1183"/>
      <c r="AA5" s="1168"/>
      <c r="AB5" s="1248"/>
      <c r="AC5" s="1183"/>
      <c r="AD5" s="1183"/>
      <c r="AE5" s="1183"/>
      <c r="AF5" s="1183"/>
      <c r="AG5" s="1168"/>
      <c r="AH5" s="1248"/>
      <c r="AI5" s="1183"/>
      <c r="AJ5" s="1183"/>
      <c r="AK5" s="1183"/>
      <c r="AL5" s="1183"/>
      <c r="AM5" s="1168"/>
      <c r="AN5" s="1223">
        <f>SUM(U5+O5+I5)</f>
        <v>26014760</v>
      </c>
      <c r="AO5" s="11">
        <v>26014760</v>
      </c>
      <c r="AP5" s="11">
        <f>SUM(AN5-AO5)</f>
        <v>0</v>
      </c>
    </row>
    <row r="6" spans="1:43" ht="15.75" hidden="1" x14ac:dyDescent="0.25">
      <c r="A6" s="1170">
        <v>2710102</v>
      </c>
      <c r="B6" s="1154" t="s">
        <v>22</v>
      </c>
      <c r="C6" s="768"/>
      <c r="D6" s="768">
        <v>0</v>
      </c>
      <c r="E6" s="769"/>
      <c r="F6" s="769">
        <v>0</v>
      </c>
      <c r="G6" s="769">
        <v>0</v>
      </c>
      <c r="H6" s="769"/>
      <c r="I6" s="769">
        <f t="shared" ref="I6:I16" si="0">SUM(D6:G6)</f>
        <v>0</v>
      </c>
      <c r="J6" s="768">
        <v>0</v>
      </c>
      <c r="K6" s="768">
        <v>0</v>
      </c>
      <c r="L6" s="768">
        <v>0</v>
      </c>
      <c r="M6" s="1415"/>
      <c r="N6" s="1415"/>
      <c r="O6" s="769">
        <f t="shared" ref="O6:O16" si="1">SUM(J6:L6)</f>
        <v>0</v>
      </c>
      <c r="P6" s="768">
        <v>0</v>
      </c>
      <c r="Q6" s="768">
        <v>0</v>
      </c>
      <c r="R6" s="1415"/>
      <c r="S6" s="1415"/>
      <c r="T6" s="1415"/>
      <c r="U6" s="1250">
        <f t="shared" ref="U6:U16" si="2">SUM(P6:Q6)</f>
        <v>0</v>
      </c>
      <c r="V6" s="1248"/>
      <c r="W6" s="1183"/>
      <c r="X6" s="1183"/>
      <c r="Y6" s="1183"/>
      <c r="Z6" s="1183"/>
      <c r="AA6" s="1168"/>
      <c r="AB6" s="1248"/>
      <c r="AC6" s="1183"/>
      <c r="AD6" s="1183"/>
      <c r="AE6" s="1183"/>
      <c r="AF6" s="1183"/>
      <c r="AG6" s="1168"/>
      <c r="AH6" s="1248"/>
      <c r="AI6" s="1183"/>
      <c r="AJ6" s="1183"/>
      <c r="AK6" s="1183"/>
      <c r="AL6" s="1183"/>
      <c r="AM6" s="1168"/>
      <c r="AN6" s="1223">
        <f t="shared" ref="AN6:AN16" si="3">SUM(U6+O6+I6)</f>
        <v>0</v>
      </c>
      <c r="AO6" s="11">
        <v>0</v>
      </c>
      <c r="AP6" s="11">
        <f t="shared" ref="AP6:AP69" si="4">SUM(AN6-AO6)</f>
        <v>0</v>
      </c>
    </row>
    <row r="7" spans="1:43" ht="15.75" hidden="1" x14ac:dyDescent="0.25">
      <c r="A7" s="1170"/>
      <c r="B7" s="1154" t="s">
        <v>23</v>
      </c>
      <c r="C7" s="768"/>
      <c r="D7" s="768">
        <v>0</v>
      </c>
      <c r="E7" s="769"/>
      <c r="F7" s="769">
        <v>0</v>
      </c>
      <c r="G7" s="769">
        <v>0</v>
      </c>
      <c r="H7" s="769"/>
      <c r="I7" s="769">
        <f t="shared" si="0"/>
        <v>0</v>
      </c>
      <c r="J7" s="768">
        <v>0</v>
      </c>
      <c r="K7" s="768">
        <v>0</v>
      </c>
      <c r="L7" s="768">
        <v>0</v>
      </c>
      <c r="M7" s="1415"/>
      <c r="N7" s="1415"/>
      <c r="O7" s="769">
        <f t="shared" si="1"/>
        <v>0</v>
      </c>
      <c r="P7" s="768">
        <v>0</v>
      </c>
      <c r="Q7" s="768">
        <v>0</v>
      </c>
      <c r="R7" s="1415"/>
      <c r="S7" s="1415"/>
      <c r="T7" s="1415"/>
      <c r="U7" s="1250">
        <f t="shared" si="2"/>
        <v>0</v>
      </c>
      <c r="V7" s="1248"/>
      <c r="W7" s="1183"/>
      <c r="X7" s="1183"/>
      <c r="Y7" s="1183"/>
      <c r="Z7" s="1183"/>
      <c r="AA7" s="1168"/>
      <c r="AB7" s="1248"/>
      <c r="AC7" s="1183"/>
      <c r="AD7" s="1183"/>
      <c r="AE7" s="1183"/>
      <c r="AF7" s="1183"/>
      <c r="AG7" s="1168"/>
      <c r="AH7" s="1248"/>
      <c r="AI7" s="1183"/>
      <c r="AJ7" s="1183"/>
      <c r="AK7" s="1183"/>
      <c r="AL7" s="1183"/>
      <c r="AM7" s="1168"/>
      <c r="AN7" s="1223">
        <f t="shared" si="3"/>
        <v>0</v>
      </c>
      <c r="AO7" s="11">
        <v>0</v>
      </c>
      <c r="AP7" s="11">
        <f t="shared" si="4"/>
        <v>0</v>
      </c>
    </row>
    <row r="8" spans="1:43" ht="15.75" hidden="1" x14ac:dyDescent="0.25">
      <c r="A8" s="1170"/>
      <c r="B8" s="1154" t="s">
        <v>24</v>
      </c>
      <c r="C8" s="768"/>
      <c r="D8" s="768">
        <v>0</v>
      </c>
      <c r="E8" s="769"/>
      <c r="F8" s="769">
        <v>0</v>
      </c>
      <c r="G8" s="769">
        <v>0</v>
      </c>
      <c r="H8" s="769"/>
      <c r="I8" s="769">
        <f t="shared" si="0"/>
        <v>0</v>
      </c>
      <c r="J8" s="768">
        <v>0</v>
      </c>
      <c r="K8" s="768">
        <v>0</v>
      </c>
      <c r="L8" s="768">
        <v>0</v>
      </c>
      <c r="M8" s="1415"/>
      <c r="N8" s="1415"/>
      <c r="O8" s="769">
        <f t="shared" si="1"/>
        <v>0</v>
      </c>
      <c r="P8" s="768">
        <v>0</v>
      </c>
      <c r="Q8" s="768">
        <v>0</v>
      </c>
      <c r="R8" s="1415"/>
      <c r="S8" s="1415"/>
      <c r="T8" s="1415"/>
      <c r="U8" s="1250">
        <f t="shared" si="2"/>
        <v>0</v>
      </c>
      <c r="V8" s="1248"/>
      <c r="W8" s="1183"/>
      <c r="X8" s="1183"/>
      <c r="Y8" s="1183"/>
      <c r="Z8" s="1183"/>
      <c r="AA8" s="1168"/>
      <c r="AB8" s="1248"/>
      <c r="AC8" s="1183"/>
      <c r="AD8" s="1183"/>
      <c r="AE8" s="1183"/>
      <c r="AF8" s="1183"/>
      <c r="AG8" s="1168"/>
      <c r="AH8" s="1248"/>
      <c r="AI8" s="1183"/>
      <c r="AJ8" s="1183"/>
      <c r="AK8" s="1183"/>
      <c r="AL8" s="1183"/>
      <c r="AM8" s="1168"/>
      <c r="AN8" s="1223">
        <f t="shared" si="3"/>
        <v>0</v>
      </c>
      <c r="AO8" s="11">
        <v>0</v>
      </c>
      <c r="AP8" s="11">
        <f t="shared" si="4"/>
        <v>0</v>
      </c>
    </row>
    <row r="9" spans="1:43" ht="15.75" hidden="1" x14ac:dyDescent="0.25">
      <c r="A9" s="1170">
        <v>2110309</v>
      </c>
      <c r="B9" s="1154" t="s">
        <v>25</v>
      </c>
      <c r="C9" s="768"/>
      <c r="D9" s="768">
        <v>0</v>
      </c>
      <c r="E9" s="769"/>
      <c r="F9" s="769">
        <v>0</v>
      </c>
      <c r="G9" s="769">
        <v>0</v>
      </c>
      <c r="H9" s="769"/>
      <c r="I9" s="769">
        <f t="shared" si="0"/>
        <v>0</v>
      </c>
      <c r="J9" s="768">
        <v>0</v>
      </c>
      <c r="K9" s="768">
        <v>0</v>
      </c>
      <c r="L9" s="768">
        <v>0</v>
      </c>
      <c r="M9" s="1415"/>
      <c r="N9" s="1415"/>
      <c r="O9" s="769">
        <f t="shared" si="1"/>
        <v>0</v>
      </c>
      <c r="P9" s="768">
        <v>0</v>
      </c>
      <c r="Q9" s="768">
        <v>0</v>
      </c>
      <c r="R9" s="1415"/>
      <c r="S9" s="1415"/>
      <c r="T9" s="1415"/>
      <c r="U9" s="1250">
        <f t="shared" si="2"/>
        <v>0</v>
      </c>
      <c r="V9" s="1248"/>
      <c r="W9" s="1183"/>
      <c r="X9" s="1183"/>
      <c r="Y9" s="1183"/>
      <c r="Z9" s="1183"/>
      <c r="AA9" s="1168"/>
      <c r="AB9" s="1248"/>
      <c r="AC9" s="1183"/>
      <c r="AD9" s="1183"/>
      <c r="AE9" s="1183"/>
      <c r="AF9" s="1183"/>
      <c r="AG9" s="1168"/>
      <c r="AH9" s="1248"/>
      <c r="AI9" s="1183"/>
      <c r="AJ9" s="1183"/>
      <c r="AK9" s="1183"/>
      <c r="AL9" s="1183"/>
      <c r="AM9" s="1168"/>
      <c r="AN9" s="1223">
        <f t="shared" si="3"/>
        <v>0</v>
      </c>
      <c r="AO9" s="11">
        <v>0</v>
      </c>
      <c r="AP9" s="11">
        <f t="shared" si="4"/>
        <v>0</v>
      </c>
    </row>
    <row r="10" spans="1:43" ht="15.75" x14ac:dyDescent="0.25">
      <c r="A10" s="1170">
        <v>2110301</v>
      </c>
      <c r="B10" s="1154" t="s">
        <v>26</v>
      </c>
      <c r="C10" s="768"/>
      <c r="D10" s="768">
        <v>1600000</v>
      </c>
      <c r="E10" s="769"/>
      <c r="F10" s="769">
        <v>0</v>
      </c>
      <c r="G10" s="769">
        <v>0</v>
      </c>
      <c r="H10" s="769"/>
      <c r="I10" s="769">
        <f t="shared" si="0"/>
        <v>1600000</v>
      </c>
      <c r="J10" s="768">
        <v>0</v>
      </c>
      <c r="K10" s="768">
        <v>0</v>
      </c>
      <c r="L10" s="768">
        <v>0</v>
      </c>
      <c r="M10" s="1250"/>
      <c r="N10" s="1250"/>
      <c r="O10" s="769">
        <f t="shared" si="1"/>
        <v>0</v>
      </c>
      <c r="P10" s="768">
        <v>0</v>
      </c>
      <c r="Q10" s="768">
        <v>0</v>
      </c>
      <c r="R10" s="1415"/>
      <c r="S10" s="1415"/>
      <c r="T10" s="1415"/>
      <c r="U10" s="1250">
        <f t="shared" si="2"/>
        <v>0</v>
      </c>
      <c r="V10" s="1248"/>
      <c r="W10" s="1183"/>
      <c r="X10" s="1183"/>
      <c r="Y10" s="1183"/>
      <c r="Z10" s="1183"/>
      <c r="AA10" s="1168"/>
      <c r="AB10" s="1248"/>
      <c r="AC10" s="1183"/>
      <c r="AD10" s="1183"/>
      <c r="AE10" s="1183"/>
      <c r="AF10" s="1183"/>
      <c r="AG10" s="1168"/>
      <c r="AH10" s="1248"/>
      <c r="AI10" s="1183"/>
      <c r="AJ10" s="1183"/>
      <c r="AK10" s="1183"/>
      <c r="AL10" s="1183"/>
      <c r="AM10" s="1168"/>
      <c r="AN10" s="1223">
        <f t="shared" si="3"/>
        <v>1600000</v>
      </c>
      <c r="AO10" s="11">
        <v>1600000</v>
      </c>
      <c r="AP10" s="11">
        <f t="shared" si="4"/>
        <v>0</v>
      </c>
    </row>
    <row r="11" spans="1:43" ht="15.75" x14ac:dyDescent="0.25">
      <c r="A11" s="1170">
        <v>2110320</v>
      </c>
      <c r="B11" s="1154" t="s">
        <v>27</v>
      </c>
      <c r="C11" s="768"/>
      <c r="D11" s="768">
        <v>200000</v>
      </c>
      <c r="E11" s="769"/>
      <c r="F11" s="769">
        <v>0</v>
      </c>
      <c r="G11" s="769">
        <v>0</v>
      </c>
      <c r="H11" s="769"/>
      <c r="I11" s="769">
        <f t="shared" si="0"/>
        <v>200000</v>
      </c>
      <c r="J11" s="768">
        <v>0</v>
      </c>
      <c r="K11" s="768">
        <v>0</v>
      </c>
      <c r="L11" s="768">
        <v>0</v>
      </c>
      <c r="M11" s="1415"/>
      <c r="N11" s="1415"/>
      <c r="O11" s="769">
        <f t="shared" si="1"/>
        <v>0</v>
      </c>
      <c r="P11" s="768">
        <v>0</v>
      </c>
      <c r="Q11" s="768">
        <v>0</v>
      </c>
      <c r="R11" s="1415"/>
      <c r="S11" s="1415"/>
      <c r="T11" s="1415"/>
      <c r="U11" s="1250">
        <f t="shared" si="2"/>
        <v>0</v>
      </c>
      <c r="V11" s="1248"/>
      <c r="W11" s="1183"/>
      <c r="X11" s="1183"/>
      <c r="Y11" s="1183"/>
      <c r="Z11" s="1183"/>
      <c r="AA11" s="1168"/>
      <c r="AB11" s="1248"/>
      <c r="AC11" s="1183"/>
      <c r="AD11" s="1183"/>
      <c r="AE11" s="1183"/>
      <c r="AF11" s="1183"/>
      <c r="AG11" s="1168"/>
      <c r="AH11" s="1248"/>
      <c r="AI11" s="1183"/>
      <c r="AJ11" s="1183"/>
      <c r="AK11" s="1183"/>
      <c r="AL11" s="1183"/>
      <c r="AM11" s="1168"/>
      <c r="AN11" s="1223">
        <f t="shared" si="3"/>
        <v>200000</v>
      </c>
      <c r="AO11" s="11">
        <v>200000</v>
      </c>
      <c r="AP11" s="11">
        <f t="shared" si="4"/>
        <v>0</v>
      </c>
    </row>
    <row r="12" spans="1:43" ht="15.75" x14ac:dyDescent="0.25">
      <c r="A12" s="1170">
        <v>2110314</v>
      </c>
      <c r="B12" s="1154" t="s">
        <v>28</v>
      </c>
      <c r="C12" s="768"/>
      <c r="D12" s="768">
        <v>800000</v>
      </c>
      <c r="E12" s="769"/>
      <c r="F12" s="769">
        <v>0</v>
      </c>
      <c r="G12" s="769">
        <v>0</v>
      </c>
      <c r="H12" s="769"/>
      <c r="I12" s="769">
        <f t="shared" si="0"/>
        <v>800000</v>
      </c>
      <c r="J12" s="768">
        <v>0</v>
      </c>
      <c r="K12" s="768">
        <v>0</v>
      </c>
      <c r="L12" s="768">
        <v>0</v>
      </c>
      <c r="M12" s="1415"/>
      <c r="N12" s="1415"/>
      <c r="O12" s="769">
        <f t="shared" si="1"/>
        <v>0</v>
      </c>
      <c r="P12" s="768">
        <v>0</v>
      </c>
      <c r="Q12" s="768">
        <v>0</v>
      </c>
      <c r="R12" s="1415"/>
      <c r="S12" s="1415"/>
      <c r="T12" s="1415"/>
      <c r="U12" s="1250">
        <f t="shared" si="2"/>
        <v>0</v>
      </c>
      <c r="V12" s="1248"/>
      <c r="W12" s="1183"/>
      <c r="X12" s="1183"/>
      <c r="Y12" s="1183"/>
      <c r="Z12" s="1183"/>
      <c r="AA12" s="1168"/>
      <c r="AB12" s="1248"/>
      <c r="AC12" s="1183"/>
      <c r="AD12" s="1183"/>
      <c r="AE12" s="1183"/>
      <c r="AF12" s="1183"/>
      <c r="AG12" s="1168"/>
      <c r="AH12" s="1248"/>
      <c r="AI12" s="1183"/>
      <c r="AJ12" s="1183"/>
      <c r="AK12" s="1183"/>
      <c r="AL12" s="1183"/>
      <c r="AM12" s="1168"/>
      <c r="AN12" s="1223">
        <f t="shared" si="3"/>
        <v>800000</v>
      </c>
      <c r="AO12" s="11">
        <v>800000</v>
      </c>
      <c r="AP12" s="11">
        <f t="shared" si="4"/>
        <v>0</v>
      </c>
    </row>
    <row r="13" spans="1:43" ht="15.75" hidden="1" x14ac:dyDescent="0.25">
      <c r="A13" s="1170">
        <v>2110322</v>
      </c>
      <c r="B13" s="1154" t="s">
        <v>29</v>
      </c>
      <c r="C13" s="768"/>
      <c r="D13" s="768"/>
      <c r="E13" s="769"/>
      <c r="F13" s="769">
        <v>0</v>
      </c>
      <c r="G13" s="769">
        <v>0</v>
      </c>
      <c r="H13" s="769"/>
      <c r="I13" s="769">
        <f t="shared" si="0"/>
        <v>0</v>
      </c>
      <c r="J13" s="768">
        <v>0</v>
      </c>
      <c r="K13" s="768">
        <v>0</v>
      </c>
      <c r="L13" s="768">
        <v>0</v>
      </c>
      <c r="M13" s="1415"/>
      <c r="N13" s="1415"/>
      <c r="O13" s="769">
        <f t="shared" si="1"/>
        <v>0</v>
      </c>
      <c r="P13" s="768">
        <v>0</v>
      </c>
      <c r="Q13" s="768">
        <v>0</v>
      </c>
      <c r="R13" s="1415"/>
      <c r="S13" s="1415"/>
      <c r="T13" s="1415"/>
      <c r="U13" s="1250">
        <f t="shared" si="2"/>
        <v>0</v>
      </c>
      <c r="V13" s="1248"/>
      <c r="W13" s="1183"/>
      <c r="X13" s="1183"/>
      <c r="Y13" s="1183"/>
      <c r="Z13" s="1183"/>
      <c r="AA13" s="1168"/>
      <c r="AB13" s="1248"/>
      <c r="AC13" s="1183"/>
      <c r="AD13" s="1183"/>
      <c r="AE13" s="1183"/>
      <c r="AF13" s="1183"/>
      <c r="AG13" s="1168"/>
      <c r="AH13" s="1248"/>
      <c r="AI13" s="1183"/>
      <c r="AJ13" s="1183"/>
      <c r="AK13" s="1183"/>
      <c r="AL13" s="1183"/>
      <c r="AM13" s="1168"/>
      <c r="AN13" s="1223">
        <f t="shared" si="3"/>
        <v>0</v>
      </c>
      <c r="AO13" s="11">
        <v>0</v>
      </c>
      <c r="AP13" s="11">
        <f t="shared" si="4"/>
        <v>0</v>
      </c>
    </row>
    <row r="14" spans="1:43" ht="15.75" hidden="1" x14ac:dyDescent="0.25">
      <c r="A14" s="1170">
        <v>2110318</v>
      </c>
      <c r="B14" s="1154" t="s">
        <v>30</v>
      </c>
      <c r="C14" s="768"/>
      <c r="D14" s="768"/>
      <c r="E14" s="769"/>
      <c r="F14" s="769">
        <v>0</v>
      </c>
      <c r="G14" s="769">
        <v>0</v>
      </c>
      <c r="H14" s="769"/>
      <c r="I14" s="769">
        <f t="shared" si="0"/>
        <v>0</v>
      </c>
      <c r="J14" s="768">
        <v>0</v>
      </c>
      <c r="K14" s="768">
        <v>0</v>
      </c>
      <c r="L14" s="768">
        <v>0</v>
      </c>
      <c r="M14" s="1415"/>
      <c r="N14" s="1415"/>
      <c r="O14" s="769">
        <f t="shared" si="1"/>
        <v>0</v>
      </c>
      <c r="P14" s="768">
        <v>0</v>
      </c>
      <c r="Q14" s="768">
        <v>0</v>
      </c>
      <c r="R14" s="1415"/>
      <c r="S14" s="1415"/>
      <c r="T14" s="1415"/>
      <c r="U14" s="1250">
        <f t="shared" si="2"/>
        <v>0</v>
      </c>
      <c r="V14" s="1248"/>
      <c r="W14" s="1183"/>
      <c r="X14" s="1183"/>
      <c r="Y14" s="1183"/>
      <c r="Z14" s="1183"/>
      <c r="AA14" s="1168"/>
      <c r="AB14" s="1248"/>
      <c r="AC14" s="1183"/>
      <c r="AD14" s="1183"/>
      <c r="AE14" s="1183"/>
      <c r="AF14" s="1183"/>
      <c r="AG14" s="1168"/>
      <c r="AH14" s="1248"/>
      <c r="AI14" s="1183"/>
      <c r="AJ14" s="1183"/>
      <c r="AK14" s="1183"/>
      <c r="AL14" s="1183"/>
      <c r="AM14" s="1168"/>
      <c r="AN14" s="1223">
        <f t="shared" si="3"/>
        <v>0</v>
      </c>
      <c r="AO14" s="11">
        <v>0</v>
      </c>
      <c r="AP14" s="11">
        <f t="shared" si="4"/>
        <v>0</v>
      </c>
    </row>
    <row r="15" spans="1:43" ht="15.75" hidden="1" x14ac:dyDescent="0.25">
      <c r="A15" s="1170">
        <v>2110315</v>
      </c>
      <c r="B15" s="1154" t="s">
        <v>31</v>
      </c>
      <c r="C15" s="768"/>
      <c r="D15" s="768"/>
      <c r="E15" s="769"/>
      <c r="F15" s="769">
        <v>0</v>
      </c>
      <c r="G15" s="769">
        <v>0</v>
      </c>
      <c r="H15" s="769"/>
      <c r="I15" s="769">
        <f t="shared" si="0"/>
        <v>0</v>
      </c>
      <c r="J15" s="768">
        <v>0</v>
      </c>
      <c r="K15" s="768">
        <v>0</v>
      </c>
      <c r="L15" s="768">
        <v>0</v>
      </c>
      <c r="M15" s="1415"/>
      <c r="N15" s="1415"/>
      <c r="O15" s="769">
        <f t="shared" si="1"/>
        <v>0</v>
      </c>
      <c r="P15" s="768">
        <v>0</v>
      </c>
      <c r="Q15" s="768">
        <v>0</v>
      </c>
      <c r="R15" s="1415"/>
      <c r="S15" s="1415"/>
      <c r="T15" s="1415"/>
      <c r="U15" s="1250">
        <f t="shared" si="2"/>
        <v>0</v>
      </c>
      <c r="V15" s="1248"/>
      <c r="W15" s="1183"/>
      <c r="X15" s="1183"/>
      <c r="Y15" s="1183"/>
      <c r="Z15" s="1183"/>
      <c r="AA15" s="1168"/>
      <c r="AB15" s="1248"/>
      <c r="AC15" s="1183"/>
      <c r="AD15" s="1183"/>
      <c r="AE15" s="1183"/>
      <c r="AF15" s="1183"/>
      <c r="AG15" s="1168"/>
      <c r="AH15" s="1248"/>
      <c r="AI15" s="1183"/>
      <c r="AJ15" s="1183"/>
      <c r="AK15" s="1183"/>
      <c r="AL15" s="1183"/>
      <c r="AM15" s="1168"/>
      <c r="AN15" s="1223">
        <f t="shared" si="3"/>
        <v>0</v>
      </c>
      <c r="AO15" s="11">
        <v>0</v>
      </c>
      <c r="AP15" s="11">
        <f t="shared" si="4"/>
        <v>0</v>
      </c>
    </row>
    <row r="16" spans="1:43" ht="15.75" hidden="1" x14ac:dyDescent="0.25">
      <c r="A16" s="1170">
        <v>2110317</v>
      </c>
      <c r="B16" s="1154" t="s">
        <v>32</v>
      </c>
      <c r="C16" s="768"/>
      <c r="D16" s="768"/>
      <c r="E16" s="769"/>
      <c r="F16" s="769">
        <v>0</v>
      </c>
      <c r="G16" s="769">
        <v>0</v>
      </c>
      <c r="H16" s="769"/>
      <c r="I16" s="769">
        <f t="shared" si="0"/>
        <v>0</v>
      </c>
      <c r="J16" s="768">
        <v>0</v>
      </c>
      <c r="K16" s="768">
        <v>0</v>
      </c>
      <c r="L16" s="768">
        <v>0</v>
      </c>
      <c r="M16" s="1415"/>
      <c r="N16" s="1415"/>
      <c r="O16" s="769">
        <f t="shared" si="1"/>
        <v>0</v>
      </c>
      <c r="P16" s="768">
        <v>0</v>
      </c>
      <c r="Q16" s="768">
        <v>0</v>
      </c>
      <c r="R16" s="1415"/>
      <c r="S16" s="1415"/>
      <c r="T16" s="1415"/>
      <c r="U16" s="1250">
        <f t="shared" si="2"/>
        <v>0</v>
      </c>
      <c r="V16" s="1248"/>
      <c r="W16" s="1183"/>
      <c r="X16" s="1183"/>
      <c r="Y16" s="1183"/>
      <c r="Z16" s="1183"/>
      <c r="AA16" s="1168"/>
      <c r="AB16" s="1248"/>
      <c r="AC16" s="1183"/>
      <c r="AD16" s="1183"/>
      <c r="AE16" s="1183"/>
      <c r="AF16" s="1183"/>
      <c r="AG16" s="1168"/>
      <c r="AH16" s="1248"/>
      <c r="AI16" s="1183"/>
      <c r="AJ16" s="1183"/>
      <c r="AK16" s="1183"/>
      <c r="AL16" s="1183"/>
      <c r="AM16" s="1168"/>
      <c r="AN16" s="1223">
        <f t="shared" si="3"/>
        <v>0</v>
      </c>
      <c r="AO16" s="11">
        <v>0</v>
      </c>
      <c r="AP16" s="11">
        <f t="shared" si="4"/>
        <v>0</v>
      </c>
    </row>
    <row r="17" spans="1:42" ht="15.75" x14ac:dyDescent="0.2">
      <c r="A17" s="1173"/>
      <c r="B17" s="1174" t="s">
        <v>33</v>
      </c>
      <c r="C17" s="1175">
        <f>SUM(C5:C16)</f>
        <v>0</v>
      </c>
      <c r="D17" s="1175">
        <f>SUM(D5:D16)</f>
        <v>28614760</v>
      </c>
      <c r="E17" s="1175">
        <f t="shared" ref="E17:AN17" si="5">SUM(E5:E16)</f>
        <v>0</v>
      </c>
      <c r="F17" s="1175">
        <f t="shared" si="5"/>
        <v>0</v>
      </c>
      <c r="G17" s="1175">
        <f t="shared" si="5"/>
        <v>0</v>
      </c>
      <c r="H17" s="1175">
        <f t="shared" si="5"/>
        <v>0</v>
      </c>
      <c r="I17" s="1134">
        <f t="shared" si="5"/>
        <v>28614760</v>
      </c>
      <c r="J17" s="1134">
        <f t="shared" si="5"/>
        <v>0</v>
      </c>
      <c r="K17" s="1134">
        <f t="shared" si="5"/>
        <v>0</v>
      </c>
      <c r="L17" s="1134">
        <f t="shared" si="5"/>
        <v>0</v>
      </c>
      <c r="M17" s="1134">
        <f t="shared" si="5"/>
        <v>0</v>
      </c>
      <c r="N17" s="1134">
        <f t="shared" si="5"/>
        <v>0</v>
      </c>
      <c r="O17" s="1134">
        <f t="shared" si="5"/>
        <v>0</v>
      </c>
      <c r="P17" s="1134">
        <f t="shared" si="5"/>
        <v>0</v>
      </c>
      <c r="Q17" s="1134">
        <f t="shared" si="5"/>
        <v>0</v>
      </c>
      <c r="R17" s="1134">
        <f t="shared" si="5"/>
        <v>0</v>
      </c>
      <c r="S17" s="1134">
        <f t="shared" si="5"/>
        <v>0</v>
      </c>
      <c r="T17" s="1134">
        <f t="shared" si="5"/>
        <v>0</v>
      </c>
      <c r="U17" s="1134">
        <f t="shared" si="5"/>
        <v>0</v>
      </c>
      <c r="V17" s="1175">
        <f t="shared" si="5"/>
        <v>0</v>
      </c>
      <c r="W17" s="1175">
        <f t="shared" si="5"/>
        <v>0</v>
      </c>
      <c r="X17" s="1175">
        <f t="shared" si="5"/>
        <v>0</v>
      </c>
      <c r="Y17" s="1175">
        <f t="shared" si="5"/>
        <v>0</v>
      </c>
      <c r="Z17" s="1175">
        <f t="shared" si="5"/>
        <v>0</v>
      </c>
      <c r="AA17" s="1175">
        <f t="shared" si="5"/>
        <v>0</v>
      </c>
      <c r="AB17" s="1175">
        <f t="shared" si="5"/>
        <v>0</v>
      </c>
      <c r="AC17" s="1175">
        <f t="shared" si="5"/>
        <v>0</v>
      </c>
      <c r="AD17" s="1175">
        <f t="shared" si="5"/>
        <v>0</v>
      </c>
      <c r="AE17" s="1175">
        <f t="shared" si="5"/>
        <v>0</v>
      </c>
      <c r="AF17" s="1175">
        <f t="shared" si="5"/>
        <v>0</v>
      </c>
      <c r="AG17" s="1175">
        <f t="shared" si="5"/>
        <v>0</v>
      </c>
      <c r="AH17" s="1175">
        <f t="shared" si="5"/>
        <v>0</v>
      </c>
      <c r="AI17" s="1175">
        <f t="shared" si="5"/>
        <v>0</v>
      </c>
      <c r="AJ17" s="1175">
        <f t="shared" si="5"/>
        <v>0</v>
      </c>
      <c r="AK17" s="1175">
        <f t="shared" si="5"/>
        <v>0</v>
      </c>
      <c r="AL17" s="1175">
        <f t="shared" si="5"/>
        <v>0</v>
      </c>
      <c r="AM17" s="1175">
        <f t="shared" si="5"/>
        <v>0</v>
      </c>
      <c r="AN17" s="1176">
        <f t="shared" si="5"/>
        <v>28614760</v>
      </c>
      <c r="AO17" s="11">
        <v>28614760</v>
      </c>
      <c r="AP17" s="11">
        <f t="shared" si="4"/>
        <v>0</v>
      </c>
    </row>
    <row r="18" spans="1:42" ht="15.75" x14ac:dyDescent="0.25">
      <c r="A18" s="1177"/>
      <c r="B18" s="1217" t="s">
        <v>34</v>
      </c>
      <c r="C18" s="768"/>
      <c r="D18" s="768"/>
      <c r="E18" s="769"/>
      <c r="F18" s="769"/>
      <c r="G18" s="769"/>
      <c r="H18" s="769"/>
      <c r="I18" s="1131"/>
      <c r="J18" s="768"/>
      <c r="K18" s="769"/>
      <c r="L18" s="769"/>
      <c r="M18" s="1415"/>
      <c r="N18" s="1415"/>
      <c r="O18" s="769"/>
      <c r="P18" s="768"/>
      <c r="Q18" s="769"/>
      <c r="R18" s="1415"/>
      <c r="S18" s="1415"/>
      <c r="T18" s="1415"/>
      <c r="U18" s="1250"/>
      <c r="V18" s="1248"/>
      <c r="W18" s="1183"/>
      <c r="X18" s="1183"/>
      <c r="Y18" s="1183"/>
      <c r="Z18" s="1183"/>
      <c r="AA18" s="1168"/>
      <c r="AB18" s="1248"/>
      <c r="AC18" s="1183"/>
      <c r="AD18" s="1183"/>
      <c r="AE18" s="1183"/>
      <c r="AF18" s="1183"/>
      <c r="AG18" s="1168"/>
      <c r="AH18" s="1248"/>
      <c r="AI18" s="1183"/>
      <c r="AJ18" s="1183"/>
      <c r="AK18" s="1183"/>
      <c r="AL18" s="1183"/>
      <c r="AM18" s="1168"/>
      <c r="AN18" s="1135"/>
    </row>
    <row r="19" spans="1:42" ht="15.75" x14ac:dyDescent="0.25">
      <c r="A19" s="1153">
        <v>2110201</v>
      </c>
      <c r="B19" s="1154" t="s">
        <v>268</v>
      </c>
      <c r="C19" s="768"/>
      <c r="D19" s="1131">
        <v>500000</v>
      </c>
      <c r="E19" s="769"/>
      <c r="F19" s="769"/>
      <c r="G19" s="769"/>
      <c r="H19" s="769"/>
      <c r="I19" s="1131">
        <f>SUM(D19:G19)</f>
        <v>500000</v>
      </c>
      <c r="J19" s="768"/>
      <c r="K19" s="769"/>
      <c r="L19" s="769"/>
      <c r="M19" s="1415"/>
      <c r="N19" s="1415"/>
      <c r="O19" s="769">
        <f>SUM(J19:L19)</f>
        <v>0</v>
      </c>
      <c r="P19" s="768"/>
      <c r="Q19" s="769">
        <v>1600000</v>
      </c>
      <c r="R19" s="1137"/>
      <c r="S19" s="1137"/>
      <c r="T19" s="1137"/>
      <c r="U19" s="769">
        <f>SUM(P19:Q19)</f>
        <v>1600000</v>
      </c>
      <c r="V19" s="1248"/>
      <c r="W19" s="1183"/>
      <c r="X19" s="1183"/>
      <c r="Y19" s="1183"/>
      <c r="Z19" s="1183"/>
      <c r="AA19" s="1168"/>
      <c r="AB19" s="1248"/>
      <c r="AC19" s="1183"/>
      <c r="AD19" s="1183"/>
      <c r="AE19" s="1183"/>
      <c r="AF19" s="1183"/>
      <c r="AG19" s="1168"/>
      <c r="AH19" s="1248"/>
      <c r="AI19" s="1183"/>
      <c r="AJ19" s="1183"/>
      <c r="AK19" s="1183"/>
      <c r="AL19" s="1183"/>
      <c r="AM19" s="1168"/>
      <c r="AN19" s="1223">
        <f>SUM(U19+O19+I19)</f>
        <v>2100000</v>
      </c>
      <c r="AO19" s="11">
        <v>2100000</v>
      </c>
      <c r="AP19" s="11">
        <f t="shared" si="4"/>
        <v>0</v>
      </c>
    </row>
    <row r="20" spans="1:42" ht="15.75" x14ac:dyDescent="0.25">
      <c r="A20" s="1177">
        <v>2110202</v>
      </c>
      <c r="B20" s="1154" t="s">
        <v>36</v>
      </c>
      <c r="C20" s="768"/>
      <c r="D20" s="1131"/>
      <c r="E20" s="769"/>
      <c r="F20" s="769"/>
      <c r="G20" s="769"/>
      <c r="H20" s="769"/>
      <c r="I20" s="1131">
        <f t="shared" ref="I20:I83" si="6">SUM(D20:G20)</f>
        <v>0</v>
      </c>
      <c r="J20" s="768"/>
      <c r="K20" s="769"/>
      <c r="L20" s="769"/>
      <c r="M20" s="1415"/>
      <c r="N20" s="1415"/>
      <c r="O20" s="769">
        <f t="shared" ref="O20:O83" si="7">SUM(J20:L20)</f>
        <v>0</v>
      </c>
      <c r="P20" s="768"/>
      <c r="Q20" s="769">
        <v>1200000</v>
      </c>
      <c r="R20" s="1137"/>
      <c r="S20" s="1137"/>
      <c r="T20" s="1137"/>
      <c r="U20" s="769">
        <f t="shared" ref="U20:U83" si="8">SUM(P20:Q20)</f>
        <v>1200000</v>
      </c>
      <c r="V20" s="1248"/>
      <c r="W20" s="1183"/>
      <c r="X20" s="1183"/>
      <c r="Y20" s="1183"/>
      <c r="Z20" s="1183"/>
      <c r="AA20" s="1168"/>
      <c r="AB20" s="1248"/>
      <c r="AC20" s="1183"/>
      <c r="AD20" s="1183"/>
      <c r="AE20" s="1183"/>
      <c r="AF20" s="1183"/>
      <c r="AG20" s="1168"/>
      <c r="AH20" s="1248"/>
      <c r="AI20" s="1183"/>
      <c r="AJ20" s="1183"/>
      <c r="AK20" s="1183"/>
      <c r="AL20" s="1183"/>
      <c r="AM20" s="1168"/>
      <c r="AN20" s="1223">
        <f t="shared" ref="AN20:AN83" si="9">SUM(U20+O20+I20)</f>
        <v>1200000</v>
      </c>
      <c r="AO20" s="11">
        <v>1200000</v>
      </c>
      <c r="AP20" s="11">
        <f t="shared" si="4"/>
        <v>0</v>
      </c>
    </row>
    <row r="21" spans="1:42" ht="15.75" hidden="1" x14ac:dyDescent="0.25">
      <c r="A21" s="1177">
        <v>2110302</v>
      </c>
      <c r="B21" s="1154" t="s">
        <v>37</v>
      </c>
      <c r="C21" s="768"/>
      <c r="D21" s="768"/>
      <c r="E21" s="769"/>
      <c r="F21" s="769"/>
      <c r="G21" s="769"/>
      <c r="H21" s="769"/>
      <c r="I21" s="1131">
        <f t="shared" si="6"/>
        <v>0</v>
      </c>
      <c r="J21" s="768"/>
      <c r="K21" s="769"/>
      <c r="L21" s="769"/>
      <c r="M21" s="1415"/>
      <c r="N21" s="1415"/>
      <c r="O21" s="769">
        <f t="shared" si="7"/>
        <v>0</v>
      </c>
      <c r="P21" s="768"/>
      <c r="Q21" s="769"/>
      <c r="R21" s="1415"/>
      <c r="S21" s="1415"/>
      <c r="T21" s="1415"/>
      <c r="U21" s="769">
        <f t="shared" si="8"/>
        <v>0</v>
      </c>
      <c r="V21" s="1248"/>
      <c r="W21" s="1183"/>
      <c r="X21" s="1183"/>
      <c r="Y21" s="1183"/>
      <c r="Z21" s="1183"/>
      <c r="AA21" s="1168"/>
      <c r="AB21" s="1248"/>
      <c r="AC21" s="1183"/>
      <c r="AD21" s="1183"/>
      <c r="AE21" s="1183"/>
      <c r="AF21" s="1183"/>
      <c r="AG21" s="1168"/>
      <c r="AH21" s="1248"/>
      <c r="AI21" s="1183"/>
      <c r="AJ21" s="1183"/>
      <c r="AK21" s="1183"/>
      <c r="AL21" s="1183"/>
      <c r="AM21" s="1168"/>
      <c r="AN21" s="1223">
        <f t="shared" si="9"/>
        <v>0</v>
      </c>
      <c r="AO21" s="11">
        <v>0</v>
      </c>
      <c r="AP21" s="11">
        <f t="shared" si="4"/>
        <v>0</v>
      </c>
    </row>
    <row r="22" spans="1:42" ht="15.75" hidden="1" x14ac:dyDescent="0.25">
      <c r="A22" s="1153">
        <v>2110312</v>
      </c>
      <c r="B22" s="1154" t="s">
        <v>38</v>
      </c>
      <c r="C22" s="768"/>
      <c r="D22" s="768"/>
      <c r="E22" s="769"/>
      <c r="F22" s="769"/>
      <c r="G22" s="769"/>
      <c r="H22" s="769"/>
      <c r="I22" s="1131">
        <f t="shared" si="6"/>
        <v>0</v>
      </c>
      <c r="J22" s="768"/>
      <c r="K22" s="769"/>
      <c r="L22" s="769"/>
      <c r="M22" s="1415"/>
      <c r="N22" s="1415"/>
      <c r="O22" s="769">
        <f t="shared" si="7"/>
        <v>0</v>
      </c>
      <c r="P22" s="768"/>
      <c r="Q22" s="769"/>
      <c r="R22" s="1415"/>
      <c r="S22" s="1415"/>
      <c r="T22" s="1415"/>
      <c r="U22" s="769">
        <f t="shared" si="8"/>
        <v>0</v>
      </c>
      <c r="V22" s="1248"/>
      <c r="W22" s="1183"/>
      <c r="X22" s="1183"/>
      <c r="Y22" s="1183"/>
      <c r="Z22" s="1183"/>
      <c r="AA22" s="1168"/>
      <c r="AB22" s="1248"/>
      <c r="AC22" s="1183"/>
      <c r="AD22" s="1183"/>
      <c r="AE22" s="1183"/>
      <c r="AF22" s="1183"/>
      <c r="AG22" s="1168"/>
      <c r="AH22" s="1248"/>
      <c r="AI22" s="1183"/>
      <c r="AJ22" s="1183"/>
      <c r="AK22" s="1183"/>
      <c r="AL22" s="1183"/>
      <c r="AM22" s="1168"/>
      <c r="AN22" s="1223">
        <f t="shared" si="9"/>
        <v>0</v>
      </c>
      <c r="AO22" s="11">
        <v>0</v>
      </c>
      <c r="AP22" s="11">
        <f t="shared" si="4"/>
        <v>0</v>
      </c>
    </row>
    <row r="23" spans="1:42" ht="15.75" hidden="1" x14ac:dyDescent="0.25">
      <c r="A23" s="1177">
        <v>2110314</v>
      </c>
      <c r="B23" s="1154" t="s">
        <v>39</v>
      </c>
      <c r="C23" s="768"/>
      <c r="D23" s="768"/>
      <c r="E23" s="769"/>
      <c r="F23" s="769"/>
      <c r="G23" s="769"/>
      <c r="H23" s="769"/>
      <c r="I23" s="1131">
        <f t="shared" si="6"/>
        <v>0</v>
      </c>
      <c r="J23" s="768"/>
      <c r="K23" s="769"/>
      <c r="L23" s="769"/>
      <c r="M23" s="1415"/>
      <c r="N23" s="1415"/>
      <c r="O23" s="769">
        <f t="shared" si="7"/>
        <v>0</v>
      </c>
      <c r="P23" s="768"/>
      <c r="Q23" s="769"/>
      <c r="R23" s="1415"/>
      <c r="S23" s="1415"/>
      <c r="T23" s="1415"/>
      <c r="U23" s="769">
        <f t="shared" si="8"/>
        <v>0</v>
      </c>
      <c r="V23" s="1248"/>
      <c r="W23" s="1183"/>
      <c r="X23" s="1183"/>
      <c r="Y23" s="1183"/>
      <c r="Z23" s="1183"/>
      <c r="AA23" s="1168"/>
      <c r="AB23" s="1248"/>
      <c r="AC23" s="1183"/>
      <c r="AD23" s="1183"/>
      <c r="AE23" s="1183"/>
      <c r="AF23" s="1183"/>
      <c r="AG23" s="1168"/>
      <c r="AH23" s="1248"/>
      <c r="AI23" s="1183"/>
      <c r="AJ23" s="1183"/>
      <c r="AK23" s="1183"/>
      <c r="AL23" s="1183"/>
      <c r="AM23" s="1168"/>
      <c r="AN23" s="1223">
        <f t="shared" si="9"/>
        <v>0</v>
      </c>
      <c r="AO23" s="11">
        <v>0</v>
      </c>
      <c r="AP23" s="11">
        <f t="shared" si="4"/>
        <v>0</v>
      </c>
    </row>
    <row r="24" spans="1:42" ht="15.75" hidden="1" x14ac:dyDescent="0.25">
      <c r="A24" s="1177">
        <v>2110316</v>
      </c>
      <c r="B24" s="1154" t="s">
        <v>40</v>
      </c>
      <c r="C24" s="768"/>
      <c r="D24" s="768"/>
      <c r="E24" s="769"/>
      <c r="F24" s="769"/>
      <c r="G24" s="769"/>
      <c r="H24" s="769"/>
      <c r="I24" s="1131">
        <f t="shared" si="6"/>
        <v>0</v>
      </c>
      <c r="J24" s="768"/>
      <c r="K24" s="769"/>
      <c r="L24" s="769"/>
      <c r="M24" s="1415"/>
      <c r="N24" s="1415"/>
      <c r="O24" s="769">
        <f t="shared" si="7"/>
        <v>0</v>
      </c>
      <c r="P24" s="768"/>
      <c r="Q24" s="769"/>
      <c r="R24" s="1415"/>
      <c r="S24" s="1415"/>
      <c r="T24" s="1415"/>
      <c r="U24" s="769">
        <f t="shared" si="8"/>
        <v>0</v>
      </c>
      <c r="V24" s="1248"/>
      <c r="W24" s="1183"/>
      <c r="X24" s="1183"/>
      <c r="Y24" s="1183"/>
      <c r="Z24" s="1183"/>
      <c r="AA24" s="1168"/>
      <c r="AB24" s="1248"/>
      <c r="AC24" s="1183"/>
      <c r="AD24" s="1183"/>
      <c r="AE24" s="1183"/>
      <c r="AF24" s="1183"/>
      <c r="AG24" s="1168"/>
      <c r="AH24" s="1248"/>
      <c r="AI24" s="1183"/>
      <c r="AJ24" s="1183"/>
      <c r="AK24" s="1183"/>
      <c r="AL24" s="1183"/>
      <c r="AM24" s="1168"/>
      <c r="AN24" s="1223">
        <f t="shared" si="9"/>
        <v>0</v>
      </c>
      <c r="AO24" s="11">
        <v>0</v>
      </c>
      <c r="AP24" s="11">
        <f t="shared" si="4"/>
        <v>0</v>
      </c>
    </row>
    <row r="25" spans="1:42" ht="31.5" x14ac:dyDescent="0.25">
      <c r="A25" s="1153">
        <v>2120103</v>
      </c>
      <c r="B25" s="1154" t="s">
        <v>41</v>
      </c>
      <c r="C25" s="768"/>
      <c r="D25" s="1197">
        <v>400000</v>
      </c>
      <c r="E25" s="769"/>
      <c r="F25" s="769"/>
      <c r="G25" s="769"/>
      <c r="H25" s="769"/>
      <c r="I25" s="1131">
        <f t="shared" si="6"/>
        <v>400000</v>
      </c>
      <c r="J25" s="768"/>
      <c r="K25" s="769"/>
      <c r="L25" s="769"/>
      <c r="M25" s="1415"/>
      <c r="N25" s="1415"/>
      <c r="O25" s="769">
        <f t="shared" si="7"/>
        <v>0</v>
      </c>
      <c r="P25" s="768"/>
      <c r="Q25" s="769"/>
      <c r="R25" s="1415"/>
      <c r="S25" s="1415"/>
      <c r="T25" s="1415"/>
      <c r="U25" s="769">
        <f t="shared" si="8"/>
        <v>0</v>
      </c>
      <c r="V25" s="1248"/>
      <c r="W25" s="1183"/>
      <c r="X25" s="1183"/>
      <c r="Y25" s="1183"/>
      <c r="Z25" s="1183"/>
      <c r="AA25" s="1168"/>
      <c r="AB25" s="1248"/>
      <c r="AC25" s="1183"/>
      <c r="AD25" s="1183"/>
      <c r="AE25" s="1183"/>
      <c r="AF25" s="1183"/>
      <c r="AG25" s="1168"/>
      <c r="AH25" s="1248"/>
      <c r="AI25" s="1183"/>
      <c r="AJ25" s="1183"/>
      <c r="AK25" s="1183"/>
      <c r="AL25" s="1183"/>
      <c r="AM25" s="1168"/>
      <c r="AN25" s="1223">
        <f t="shared" si="9"/>
        <v>400000</v>
      </c>
      <c r="AO25" s="11">
        <v>400000</v>
      </c>
      <c r="AP25" s="11">
        <f t="shared" si="4"/>
        <v>0</v>
      </c>
    </row>
    <row r="26" spans="1:42" ht="15.75" hidden="1" x14ac:dyDescent="0.25">
      <c r="A26" s="1177">
        <v>2210101</v>
      </c>
      <c r="B26" s="1154" t="s">
        <v>42</v>
      </c>
      <c r="C26" s="768"/>
      <c r="D26" s="769">
        <v>0</v>
      </c>
      <c r="E26" s="769"/>
      <c r="F26" s="769"/>
      <c r="G26" s="769"/>
      <c r="H26" s="769"/>
      <c r="I26" s="1131">
        <f t="shared" si="6"/>
        <v>0</v>
      </c>
      <c r="J26" s="768"/>
      <c r="K26" s="769"/>
      <c r="L26" s="769"/>
      <c r="M26" s="1415"/>
      <c r="N26" s="1415"/>
      <c r="O26" s="769">
        <f t="shared" si="7"/>
        <v>0</v>
      </c>
      <c r="P26" s="768"/>
      <c r="Q26" s="769"/>
      <c r="R26" s="1415"/>
      <c r="S26" s="1415"/>
      <c r="T26" s="1415"/>
      <c r="U26" s="769">
        <f t="shared" si="8"/>
        <v>0</v>
      </c>
      <c r="V26" s="1248"/>
      <c r="W26" s="1183"/>
      <c r="X26" s="1183"/>
      <c r="Y26" s="1183"/>
      <c r="Z26" s="1183"/>
      <c r="AA26" s="1168"/>
      <c r="AB26" s="1248"/>
      <c r="AC26" s="1183"/>
      <c r="AD26" s="1183"/>
      <c r="AE26" s="1183"/>
      <c r="AF26" s="1183"/>
      <c r="AG26" s="1168"/>
      <c r="AH26" s="1248"/>
      <c r="AI26" s="1183"/>
      <c r="AJ26" s="1183"/>
      <c r="AK26" s="1183"/>
      <c r="AL26" s="1183"/>
      <c r="AM26" s="1168"/>
      <c r="AN26" s="1223">
        <f t="shared" si="9"/>
        <v>0</v>
      </c>
      <c r="AO26" s="11">
        <v>100000</v>
      </c>
      <c r="AP26" s="11">
        <f t="shared" si="4"/>
        <v>-100000</v>
      </c>
    </row>
    <row r="27" spans="1:42" ht="15.75" hidden="1" x14ac:dyDescent="0.25">
      <c r="A27" s="1153">
        <v>2210102</v>
      </c>
      <c r="B27" s="1154" t="s">
        <v>43</v>
      </c>
      <c r="C27" s="768"/>
      <c r="D27" s="769">
        <v>0</v>
      </c>
      <c r="E27" s="769"/>
      <c r="F27" s="769"/>
      <c r="G27" s="769"/>
      <c r="H27" s="769"/>
      <c r="I27" s="1131">
        <f t="shared" si="6"/>
        <v>0</v>
      </c>
      <c r="J27" s="769"/>
      <c r="K27" s="769"/>
      <c r="L27" s="769"/>
      <c r="M27" s="1415"/>
      <c r="N27" s="1415"/>
      <c r="O27" s="769">
        <f t="shared" si="7"/>
        <v>0</v>
      </c>
      <c r="P27" s="769"/>
      <c r="Q27" s="769"/>
      <c r="R27" s="1415"/>
      <c r="S27" s="1415"/>
      <c r="T27" s="1415"/>
      <c r="U27" s="769">
        <f t="shared" si="8"/>
        <v>0</v>
      </c>
      <c r="V27" s="1183"/>
      <c r="W27" s="1183"/>
      <c r="X27" s="1183"/>
      <c r="Y27" s="1183"/>
      <c r="Z27" s="1183"/>
      <c r="AA27" s="1168"/>
      <c r="AB27" s="1183"/>
      <c r="AC27" s="1183"/>
      <c r="AD27" s="1183"/>
      <c r="AE27" s="1183"/>
      <c r="AF27" s="1183"/>
      <c r="AG27" s="1168"/>
      <c r="AH27" s="1183"/>
      <c r="AI27" s="1183"/>
      <c r="AJ27" s="1183"/>
      <c r="AK27" s="1183"/>
      <c r="AL27" s="1183"/>
      <c r="AM27" s="1168"/>
      <c r="AN27" s="1223">
        <f t="shared" si="9"/>
        <v>0</v>
      </c>
      <c r="AO27" s="11">
        <v>50000</v>
      </c>
      <c r="AP27" s="11">
        <f t="shared" si="4"/>
        <v>-50000</v>
      </c>
    </row>
    <row r="28" spans="1:42" ht="14.25" hidden="1" customHeight="1" x14ac:dyDescent="0.25">
      <c r="A28" s="1177">
        <v>2210103</v>
      </c>
      <c r="B28" s="1154" t="s">
        <v>44</v>
      </c>
      <c r="C28" s="768"/>
      <c r="D28" s="769"/>
      <c r="E28" s="769"/>
      <c r="F28" s="769"/>
      <c r="G28" s="769"/>
      <c r="H28" s="769"/>
      <c r="I28" s="1131">
        <f t="shared" si="6"/>
        <v>0</v>
      </c>
      <c r="J28" s="768"/>
      <c r="K28" s="769"/>
      <c r="L28" s="769"/>
      <c r="M28" s="1415"/>
      <c r="N28" s="1415"/>
      <c r="O28" s="769">
        <f t="shared" si="7"/>
        <v>0</v>
      </c>
      <c r="P28" s="768"/>
      <c r="Q28" s="769"/>
      <c r="R28" s="1415"/>
      <c r="S28" s="1415"/>
      <c r="T28" s="1415"/>
      <c r="U28" s="769">
        <f t="shared" si="8"/>
        <v>0</v>
      </c>
      <c r="V28" s="1248"/>
      <c r="W28" s="1183"/>
      <c r="X28" s="1183"/>
      <c r="Y28" s="1183"/>
      <c r="Z28" s="1183"/>
      <c r="AA28" s="1168"/>
      <c r="AB28" s="1248"/>
      <c r="AC28" s="1183"/>
      <c r="AD28" s="1183"/>
      <c r="AE28" s="1183"/>
      <c r="AF28" s="1183"/>
      <c r="AG28" s="1168"/>
      <c r="AH28" s="1248"/>
      <c r="AI28" s="1183"/>
      <c r="AJ28" s="1183"/>
      <c r="AK28" s="1183"/>
      <c r="AL28" s="1183"/>
      <c r="AM28" s="1168"/>
      <c r="AN28" s="1223">
        <f t="shared" si="9"/>
        <v>0</v>
      </c>
      <c r="AO28" s="11">
        <v>0</v>
      </c>
      <c r="AP28" s="11">
        <f t="shared" si="4"/>
        <v>0</v>
      </c>
    </row>
    <row r="29" spans="1:42" ht="31.5" hidden="1" x14ac:dyDescent="0.25">
      <c r="A29" s="1153">
        <v>2210104</v>
      </c>
      <c r="B29" s="1154" t="s">
        <v>45</v>
      </c>
      <c r="C29" s="768"/>
      <c r="D29" s="769"/>
      <c r="E29" s="769"/>
      <c r="F29" s="769"/>
      <c r="G29" s="769"/>
      <c r="H29" s="769"/>
      <c r="I29" s="1131">
        <f t="shared" si="6"/>
        <v>0</v>
      </c>
      <c r="J29" s="768"/>
      <c r="K29" s="769"/>
      <c r="L29" s="769"/>
      <c r="M29" s="1415"/>
      <c r="N29" s="1415"/>
      <c r="O29" s="769">
        <f t="shared" si="7"/>
        <v>0</v>
      </c>
      <c r="P29" s="768"/>
      <c r="Q29" s="769"/>
      <c r="R29" s="1415"/>
      <c r="S29" s="1415"/>
      <c r="T29" s="1415"/>
      <c r="U29" s="769">
        <f t="shared" si="8"/>
        <v>0</v>
      </c>
      <c r="V29" s="1248"/>
      <c r="W29" s="1183"/>
      <c r="X29" s="1183"/>
      <c r="Y29" s="1183"/>
      <c r="Z29" s="1183"/>
      <c r="AA29" s="1168"/>
      <c r="AB29" s="1248"/>
      <c r="AC29" s="1183"/>
      <c r="AD29" s="1183"/>
      <c r="AE29" s="1183"/>
      <c r="AF29" s="1183"/>
      <c r="AG29" s="1168"/>
      <c r="AH29" s="1248"/>
      <c r="AI29" s="1183"/>
      <c r="AJ29" s="1183"/>
      <c r="AK29" s="1183"/>
      <c r="AL29" s="1183"/>
      <c r="AM29" s="1168"/>
      <c r="AN29" s="1223">
        <f t="shared" si="9"/>
        <v>0</v>
      </c>
      <c r="AO29" s="11">
        <v>0</v>
      </c>
      <c r="AP29" s="11">
        <f t="shared" si="4"/>
        <v>0</v>
      </c>
    </row>
    <row r="30" spans="1:42" ht="31.5" hidden="1" x14ac:dyDescent="0.25">
      <c r="A30" s="1153">
        <v>2210105</v>
      </c>
      <c r="B30" s="1154" t="s">
        <v>46</v>
      </c>
      <c r="C30" s="768"/>
      <c r="D30" s="769"/>
      <c r="E30" s="769"/>
      <c r="F30" s="769"/>
      <c r="G30" s="769"/>
      <c r="H30" s="769"/>
      <c r="I30" s="1131">
        <f t="shared" si="6"/>
        <v>0</v>
      </c>
      <c r="J30" s="768"/>
      <c r="K30" s="769"/>
      <c r="L30" s="769"/>
      <c r="M30" s="1415"/>
      <c r="N30" s="1415"/>
      <c r="O30" s="769">
        <f t="shared" si="7"/>
        <v>0</v>
      </c>
      <c r="P30" s="768"/>
      <c r="Q30" s="769"/>
      <c r="R30" s="1415"/>
      <c r="S30" s="1415"/>
      <c r="T30" s="1415"/>
      <c r="U30" s="769">
        <f t="shared" si="8"/>
        <v>0</v>
      </c>
      <c r="V30" s="1248"/>
      <c r="W30" s="1183"/>
      <c r="X30" s="1183"/>
      <c r="Y30" s="1183"/>
      <c r="Z30" s="1183"/>
      <c r="AA30" s="1168"/>
      <c r="AB30" s="1248"/>
      <c r="AC30" s="1183"/>
      <c r="AD30" s="1183"/>
      <c r="AE30" s="1183"/>
      <c r="AF30" s="1183"/>
      <c r="AG30" s="1168"/>
      <c r="AH30" s="1248"/>
      <c r="AI30" s="1183"/>
      <c r="AJ30" s="1183"/>
      <c r="AK30" s="1183"/>
      <c r="AL30" s="1183"/>
      <c r="AM30" s="1168"/>
      <c r="AN30" s="1223">
        <f t="shared" si="9"/>
        <v>0</v>
      </c>
      <c r="AO30" s="11">
        <v>0</v>
      </c>
      <c r="AP30" s="11">
        <f t="shared" si="4"/>
        <v>0</v>
      </c>
    </row>
    <row r="31" spans="1:42" ht="15.75" hidden="1" x14ac:dyDescent="0.25">
      <c r="A31" s="1153">
        <v>2210106</v>
      </c>
      <c r="B31" s="1154" t="s">
        <v>47</v>
      </c>
      <c r="C31" s="768"/>
      <c r="D31" s="769"/>
      <c r="E31" s="769"/>
      <c r="F31" s="769"/>
      <c r="G31" s="769"/>
      <c r="H31" s="769"/>
      <c r="I31" s="1131">
        <f t="shared" si="6"/>
        <v>0</v>
      </c>
      <c r="J31" s="768"/>
      <c r="K31" s="769"/>
      <c r="L31" s="769"/>
      <c r="M31" s="1415"/>
      <c r="N31" s="1415"/>
      <c r="O31" s="769">
        <f t="shared" si="7"/>
        <v>0</v>
      </c>
      <c r="P31" s="768"/>
      <c r="Q31" s="769"/>
      <c r="R31" s="1415"/>
      <c r="S31" s="1415"/>
      <c r="T31" s="1415"/>
      <c r="U31" s="769">
        <f t="shared" si="8"/>
        <v>0</v>
      </c>
      <c r="V31" s="1248"/>
      <c r="W31" s="1183"/>
      <c r="X31" s="1183"/>
      <c r="Y31" s="1183"/>
      <c r="Z31" s="1183"/>
      <c r="AA31" s="1168"/>
      <c r="AB31" s="1248"/>
      <c r="AC31" s="1183"/>
      <c r="AD31" s="1183"/>
      <c r="AE31" s="1183"/>
      <c r="AF31" s="1183"/>
      <c r="AG31" s="1168"/>
      <c r="AH31" s="1248"/>
      <c r="AI31" s="1183"/>
      <c r="AJ31" s="1183"/>
      <c r="AK31" s="1183"/>
      <c r="AL31" s="1183"/>
      <c r="AM31" s="1168"/>
      <c r="AN31" s="1223">
        <f t="shared" si="9"/>
        <v>0</v>
      </c>
      <c r="AO31" s="11">
        <v>0</v>
      </c>
      <c r="AP31" s="11">
        <f t="shared" si="4"/>
        <v>0</v>
      </c>
    </row>
    <row r="32" spans="1:42" ht="31.5" x14ac:dyDescent="0.25">
      <c r="A32" s="1153">
        <v>2210201</v>
      </c>
      <c r="B32" s="1154" t="s">
        <v>48</v>
      </c>
      <c r="C32" s="768"/>
      <c r="D32" s="769">
        <v>1300000</v>
      </c>
      <c r="E32" s="769"/>
      <c r="F32" s="769"/>
      <c r="G32" s="769"/>
      <c r="H32" s="769"/>
      <c r="I32" s="1131">
        <f t="shared" si="6"/>
        <v>1300000</v>
      </c>
      <c r="J32" s="768"/>
      <c r="K32" s="769"/>
      <c r="L32" s="769"/>
      <c r="M32" s="1415"/>
      <c r="N32" s="1415"/>
      <c r="O32" s="769">
        <f t="shared" si="7"/>
        <v>0</v>
      </c>
      <c r="P32" s="768"/>
      <c r="Q32" s="769"/>
      <c r="R32" s="1415"/>
      <c r="S32" s="1415"/>
      <c r="T32" s="1415"/>
      <c r="U32" s="769">
        <f t="shared" si="8"/>
        <v>0</v>
      </c>
      <c r="V32" s="1248"/>
      <c r="W32" s="1183"/>
      <c r="X32" s="1183"/>
      <c r="Y32" s="1183"/>
      <c r="Z32" s="1183"/>
      <c r="AA32" s="1168"/>
      <c r="AB32" s="1248"/>
      <c r="AC32" s="1183"/>
      <c r="AD32" s="1183"/>
      <c r="AE32" s="1183"/>
      <c r="AF32" s="1183"/>
      <c r="AG32" s="1168"/>
      <c r="AH32" s="1248"/>
      <c r="AI32" s="1183"/>
      <c r="AJ32" s="1183"/>
      <c r="AK32" s="1183"/>
      <c r="AL32" s="1183"/>
      <c r="AM32" s="1168"/>
      <c r="AN32" s="1223">
        <f t="shared" si="9"/>
        <v>1300000</v>
      </c>
      <c r="AO32" s="11">
        <v>1300000</v>
      </c>
      <c r="AP32" s="11">
        <f t="shared" si="4"/>
        <v>0</v>
      </c>
    </row>
    <row r="33" spans="1:42" ht="15.75" x14ac:dyDescent="0.25">
      <c r="A33" s="1177">
        <v>2210202</v>
      </c>
      <c r="B33" s="1154" t="s">
        <v>49</v>
      </c>
      <c r="C33" s="768"/>
      <c r="D33" s="769"/>
      <c r="E33" s="1178"/>
      <c r="F33" s="1178"/>
      <c r="G33" s="1178"/>
      <c r="H33" s="1178"/>
      <c r="I33" s="1131">
        <f t="shared" si="6"/>
        <v>0</v>
      </c>
      <c r="J33" s="768"/>
      <c r="K33" s="1178"/>
      <c r="L33" s="1178"/>
      <c r="M33" s="1179"/>
      <c r="N33" s="1179"/>
      <c r="O33" s="769">
        <f t="shared" si="7"/>
        <v>0</v>
      </c>
      <c r="P33" s="768"/>
      <c r="Q33" s="1178"/>
      <c r="R33" s="1179"/>
      <c r="S33" s="1179"/>
      <c r="T33" s="1179"/>
      <c r="U33" s="769">
        <f t="shared" si="8"/>
        <v>0</v>
      </c>
      <c r="V33" s="1248"/>
      <c r="W33" s="1251"/>
      <c r="X33" s="1251"/>
      <c r="Y33" s="1251"/>
      <c r="Z33" s="1251"/>
      <c r="AA33" s="1252"/>
      <c r="AB33" s="1248"/>
      <c r="AC33" s="1251"/>
      <c r="AD33" s="1251"/>
      <c r="AE33" s="1251"/>
      <c r="AF33" s="1251"/>
      <c r="AG33" s="1252"/>
      <c r="AH33" s="1248"/>
      <c r="AI33" s="1251"/>
      <c r="AJ33" s="1251"/>
      <c r="AK33" s="1251"/>
      <c r="AL33" s="1251"/>
      <c r="AM33" s="1252"/>
      <c r="AN33" s="1223">
        <f t="shared" si="9"/>
        <v>0</v>
      </c>
      <c r="AO33" s="11">
        <v>0</v>
      </c>
      <c r="AP33" s="11">
        <f t="shared" si="4"/>
        <v>0</v>
      </c>
    </row>
    <row r="34" spans="1:42" ht="15.75" hidden="1" x14ac:dyDescent="0.25">
      <c r="A34" s="1153">
        <v>2210203</v>
      </c>
      <c r="B34" s="1154" t="s">
        <v>50</v>
      </c>
      <c r="C34" s="768"/>
      <c r="D34" s="769"/>
      <c r="E34" s="769"/>
      <c r="F34" s="769"/>
      <c r="G34" s="769"/>
      <c r="H34" s="769"/>
      <c r="I34" s="1131">
        <f t="shared" si="6"/>
        <v>0</v>
      </c>
      <c r="J34" s="768"/>
      <c r="K34" s="769"/>
      <c r="L34" s="769"/>
      <c r="M34" s="1415"/>
      <c r="N34" s="1415"/>
      <c r="O34" s="769">
        <f t="shared" si="7"/>
        <v>0</v>
      </c>
      <c r="P34" s="768"/>
      <c r="Q34" s="769"/>
      <c r="R34" s="1415"/>
      <c r="S34" s="1415"/>
      <c r="T34" s="1415"/>
      <c r="U34" s="769">
        <f t="shared" si="8"/>
        <v>0</v>
      </c>
      <c r="V34" s="1248"/>
      <c r="W34" s="1183"/>
      <c r="X34" s="1183"/>
      <c r="Y34" s="1183"/>
      <c r="Z34" s="1183"/>
      <c r="AA34" s="1168"/>
      <c r="AB34" s="1248"/>
      <c r="AC34" s="1183"/>
      <c r="AD34" s="1183"/>
      <c r="AE34" s="1183"/>
      <c r="AF34" s="1183"/>
      <c r="AG34" s="1168"/>
      <c r="AH34" s="1248"/>
      <c r="AI34" s="1183"/>
      <c r="AJ34" s="1183"/>
      <c r="AK34" s="1183"/>
      <c r="AL34" s="1183"/>
      <c r="AM34" s="1168"/>
      <c r="AN34" s="1223">
        <f t="shared" si="9"/>
        <v>0</v>
      </c>
      <c r="AO34" s="11">
        <v>0</v>
      </c>
      <c r="AP34" s="11">
        <f t="shared" si="4"/>
        <v>0</v>
      </c>
    </row>
    <row r="35" spans="1:42" ht="31.5" hidden="1" x14ac:dyDescent="0.25">
      <c r="A35" s="1153">
        <v>2210207</v>
      </c>
      <c r="B35" s="1154" t="s">
        <v>51</v>
      </c>
      <c r="C35" s="768"/>
      <c r="D35" s="769"/>
      <c r="E35" s="769"/>
      <c r="F35" s="769"/>
      <c r="G35" s="769"/>
      <c r="H35" s="769"/>
      <c r="I35" s="1131">
        <f t="shared" si="6"/>
        <v>0</v>
      </c>
      <c r="J35" s="768"/>
      <c r="K35" s="769"/>
      <c r="L35" s="769"/>
      <c r="M35" s="1415"/>
      <c r="N35" s="1415"/>
      <c r="O35" s="769">
        <f t="shared" si="7"/>
        <v>0</v>
      </c>
      <c r="P35" s="768"/>
      <c r="Q35" s="769"/>
      <c r="R35" s="1415"/>
      <c r="S35" s="1415"/>
      <c r="T35" s="1415"/>
      <c r="U35" s="769">
        <f t="shared" si="8"/>
        <v>0</v>
      </c>
      <c r="V35" s="1248"/>
      <c r="W35" s="1183"/>
      <c r="X35" s="1183"/>
      <c r="Y35" s="1183"/>
      <c r="Z35" s="1183"/>
      <c r="AA35" s="1168"/>
      <c r="AB35" s="1248"/>
      <c r="AC35" s="1183"/>
      <c r="AD35" s="1183"/>
      <c r="AE35" s="1183"/>
      <c r="AF35" s="1183"/>
      <c r="AG35" s="1168"/>
      <c r="AH35" s="1248"/>
      <c r="AI35" s="1183"/>
      <c r="AJ35" s="1183"/>
      <c r="AK35" s="1183"/>
      <c r="AL35" s="1183"/>
      <c r="AM35" s="1168"/>
      <c r="AN35" s="1223">
        <f t="shared" si="9"/>
        <v>0</v>
      </c>
      <c r="AO35" s="11">
        <v>0</v>
      </c>
      <c r="AP35" s="11">
        <f t="shared" si="4"/>
        <v>0</v>
      </c>
    </row>
    <row r="36" spans="1:42" ht="31.5" hidden="1" x14ac:dyDescent="0.25">
      <c r="A36" s="1153">
        <v>2210301</v>
      </c>
      <c r="B36" s="1154" t="s">
        <v>52</v>
      </c>
      <c r="C36" s="768"/>
      <c r="D36" s="769"/>
      <c r="E36" s="769"/>
      <c r="F36" s="769"/>
      <c r="G36" s="769"/>
      <c r="H36" s="769"/>
      <c r="I36" s="1131">
        <f t="shared" si="6"/>
        <v>0</v>
      </c>
      <c r="J36" s="768"/>
      <c r="K36" s="769"/>
      <c r="L36" s="769">
        <f>SUM(I36)</f>
        <v>0</v>
      </c>
      <c r="M36" s="1415"/>
      <c r="N36" s="1415"/>
      <c r="O36" s="769">
        <f t="shared" si="7"/>
        <v>0</v>
      </c>
      <c r="P36" s="768"/>
      <c r="Q36" s="769"/>
      <c r="R36" s="1415"/>
      <c r="S36" s="1415"/>
      <c r="T36" s="1415"/>
      <c r="U36" s="769">
        <f t="shared" si="8"/>
        <v>0</v>
      </c>
      <c r="V36" s="1248"/>
      <c r="W36" s="1183"/>
      <c r="X36" s="1183"/>
      <c r="Y36" s="1183"/>
      <c r="Z36" s="1183"/>
      <c r="AA36" s="1168"/>
      <c r="AB36" s="1248"/>
      <c r="AC36" s="1183"/>
      <c r="AD36" s="1183"/>
      <c r="AE36" s="1183"/>
      <c r="AF36" s="1183"/>
      <c r="AG36" s="1168"/>
      <c r="AH36" s="1248"/>
      <c r="AI36" s="1183"/>
      <c r="AJ36" s="1183"/>
      <c r="AK36" s="1183"/>
      <c r="AL36" s="1183"/>
      <c r="AM36" s="1168"/>
      <c r="AN36" s="1223">
        <f t="shared" si="9"/>
        <v>0</v>
      </c>
      <c r="AO36" s="11">
        <v>0</v>
      </c>
      <c r="AP36" s="11">
        <f t="shared" si="4"/>
        <v>0</v>
      </c>
    </row>
    <row r="37" spans="1:42" ht="31.5" x14ac:dyDescent="0.25">
      <c r="A37" s="1153">
        <v>2210302</v>
      </c>
      <c r="B37" s="1154" t="s">
        <v>53</v>
      </c>
      <c r="C37" s="768"/>
      <c r="D37" s="769">
        <v>2800000</v>
      </c>
      <c r="E37" s="769"/>
      <c r="F37" s="769"/>
      <c r="G37" s="769">
        <v>0</v>
      </c>
      <c r="H37" s="769"/>
      <c r="I37" s="1131">
        <f t="shared" si="6"/>
        <v>2800000</v>
      </c>
      <c r="J37" s="768"/>
      <c r="K37" s="769">
        <v>3414000</v>
      </c>
      <c r="L37" s="769">
        <v>3682000</v>
      </c>
      <c r="M37" s="1415"/>
      <c r="N37" s="1415"/>
      <c r="O37" s="769">
        <f t="shared" si="7"/>
        <v>7096000</v>
      </c>
      <c r="P37" s="768">
        <v>500000</v>
      </c>
      <c r="Q37" s="768">
        <v>500000</v>
      </c>
      <c r="R37" s="1415"/>
      <c r="S37" s="1415"/>
      <c r="T37" s="1415"/>
      <c r="U37" s="769">
        <f t="shared" si="8"/>
        <v>1000000</v>
      </c>
      <c r="V37" s="1248"/>
      <c r="W37" s="1183"/>
      <c r="X37" s="1183"/>
      <c r="Y37" s="1183"/>
      <c r="Z37" s="1183"/>
      <c r="AA37" s="1168"/>
      <c r="AB37" s="1248"/>
      <c r="AC37" s="1183"/>
      <c r="AD37" s="1183"/>
      <c r="AE37" s="1183"/>
      <c r="AF37" s="1183"/>
      <c r="AG37" s="1168"/>
      <c r="AH37" s="1248"/>
      <c r="AI37" s="1183"/>
      <c r="AJ37" s="1183"/>
      <c r="AK37" s="1183"/>
      <c r="AL37" s="1183"/>
      <c r="AM37" s="1168"/>
      <c r="AN37" s="1223">
        <f t="shared" si="9"/>
        <v>10896000</v>
      </c>
      <c r="AO37" s="11">
        <v>7801000</v>
      </c>
      <c r="AP37" s="11">
        <f t="shared" si="4"/>
        <v>3095000</v>
      </c>
    </row>
    <row r="38" spans="1:42" ht="15.75" x14ac:dyDescent="0.25">
      <c r="A38" s="1153">
        <v>2210303</v>
      </c>
      <c r="B38" s="1154" t="s">
        <v>54</v>
      </c>
      <c r="C38" s="768"/>
      <c r="D38" s="769">
        <v>2200000</v>
      </c>
      <c r="E38" s="769"/>
      <c r="F38" s="769"/>
      <c r="G38" s="769"/>
      <c r="H38" s="769"/>
      <c r="I38" s="1131">
        <f>SUM(D38:G38)</f>
        <v>2200000</v>
      </c>
      <c r="J38" s="768"/>
      <c r="K38" s="769">
        <v>1000000</v>
      </c>
      <c r="L38" s="769">
        <v>400000</v>
      </c>
      <c r="M38" s="1415"/>
      <c r="N38" s="1415"/>
      <c r="O38" s="769">
        <f t="shared" si="7"/>
        <v>1400000</v>
      </c>
      <c r="P38" s="768"/>
      <c r="Q38" s="769">
        <v>1890000</v>
      </c>
      <c r="R38" s="1415"/>
      <c r="S38" s="1415"/>
      <c r="T38" s="1415"/>
      <c r="U38" s="769">
        <f t="shared" si="8"/>
        <v>1890000</v>
      </c>
      <c r="V38" s="1248"/>
      <c r="W38" s="1183"/>
      <c r="X38" s="1183"/>
      <c r="Y38" s="1183"/>
      <c r="Z38" s="1183"/>
      <c r="AA38" s="1168"/>
      <c r="AB38" s="1248"/>
      <c r="AC38" s="1183"/>
      <c r="AD38" s="1183"/>
      <c r="AE38" s="1183"/>
      <c r="AF38" s="1183"/>
      <c r="AG38" s="1168"/>
      <c r="AH38" s="1248"/>
      <c r="AI38" s="1183"/>
      <c r="AJ38" s="1183"/>
      <c r="AK38" s="1183"/>
      <c r="AL38" s="1183"/>
      <c r="AM38" s="1168"/>
      <c r="AN38" s="1223">
        <f t="shared" si="9"/>
        <v>5490000</v>
      </c>
      <c r="AO38" s="11">
        <v>4700000</v>
      </c>
      <c r="AP38" s="11">
        <f t="shared" si="4"/>
        <v>790000</v>
      </c>
    </row>
    <row r="39" spans="1:42" ht="31.5" hidden="1" x14ac:dyDescent="0.25">
      <c r="A39" s="1153">
        <v>2210304</v>
      </c>
      <c r="B39" s="1154" t="s">
        <v>55</v>
      </c>
      <c r="C39" s="768"/>
      <c r="D39" s="769"/>
      <c r="E39" s="769"/>
      <c r="F39" s="769"/>
      <c r="G39" s="769"/>
      <c r="H39" s="769"/>
      <c r="I39" s="1131">
        <f t="shared" si="6"/>
        <v>0</v>
      </c>
      <c r="J39" s="768"/>
      <c r="K39" s="769"/>
      <c r="L39" s="769"/>
      <c r="M39" s="1415"/>
      <c r="N39" s="1415"/>
      <c r="O39" s="769">
        <f t="shared" si="7"/>
        <v>0</v>
      </c>
      <c r="P39" s="768"/>
      <c r="Q39" s="769"/>
      <c r="R39" s="1415"/>
      <c r="S39" s="1415"/>
      <c r="T39" s="1415"/>
      <c r="U39" s="769">
        <f t="shared" si="8"/>
        <v>0</v>
      </c>
      <c r="V39" s="1248"/>
      <c r="W39" s="1183"/>
      <c r="X39" s="1183"/>
      <c r="Y39" s="1183"/>
      <c r="Z39" s="1183"/>
      <c r="AA39" s="1168"/>
      <c r="AB39" s="1248"/>
      <c r="AC39" s="1183"/>
      <c r="AD39" s="1183"/>
      <c r="AE39" s="1183"/>
      <c r="AF39" s="1183"/>
      <c r="AG39" s="1168"/>
      <c r="AH39" s="1248"/>
      <c r="AI39" s="1183"/>
      <c r="AJ39" s="1183"/>
      <c r="AK39" s="1183"/>
      <c r="AL39" s="1183"/>
      <c r="AM39" s="1168"/>
      <c r="AN39" s="1223">
        <f>SUM(U39+O39+I39)</f>
        <v>0</v>
      </c>
      <c r="AO39" s="11">
        <v>0</v>
      </c>
      <c r="AP39" s="11">
        <f t="shared" si="4"/>
        <v>0</v>
      </c>
    </row>
    <row r="40" spans="1:42" ht="31.5" hidden="1" x14ac:dyDescent="0.25">
      <c r="A40" s="1153">
        <v>2210399</v>
      </c>
      <c r="B40" s="1154" t="s">
        <v>56</v>
      </c>
      <c r="C40" s="768"/>
      <c r="D40" s="769"/>
      <c r="E40" s="769"/>
      <c r="F40" s="769"/>
      <c r="G40" s="769"/>
      <c r="H40" s="769"/>
      <c r="I40" s="1131">
        <f t="shared" si="6"/>
        <v>0</v>
      </c>
      <c r="J40" s="768"/>
      <c r="K40" s="769"/>
      <c r="L40" s="769"/>
      <c r="M40" s="1415"/>
      <c r="N40" s="1415"/>
      <c r="O40" s="769">
        <f t="shared" si="7"/>
        <v>0</v>
      </c>
      <c r="P40" s="768"/>
      <c r="Q40" s="769"/>
      <c r="R40" s="1415"/>
      <c r="S40" s="1415"/>
      <c r="T40" s="1415"/>
      <c r="U40" s="769">
        <f t="shared" si="8"/>
        <v>0</v>
      </c>
      <c r="V40" s="1248"/>
      <c r="W40" s="1183"/>
      <c r="X40" s="1183"/>
      <c r="Y40" s="1183"/>
      <c r="Z40" s="1183"/>
      <c r="AA40" s="1168"/>
      <c r="AB40" s="1248"/>
      <c r="AC40" s="1183"/>
      <c r="AD40" s="1183"/>
      <c r="AE40" s="1183"/>
      <c r="AF40" s="1183"/>
      <c r="AG40" s="1168"/>
      <c r="AH40" s="1248"/>
      <c r="AI40" s="1183"/>
      <c r="AJ40" s="1183"/>
      <c r="AK40" s="1183"/>
      <c r="AL40" s="1183"/>
      <c r="AM40" s="1168"/>
      <c r="AN40" s="1223">
        <f t="shared" si="9"/>
        <v>0</v>
      </c>
      <c r="AO40" s="11">
        <v>0</v>
      </c>
      <c r="AP40" s="11">
        <f t="shared" si="4"/>
        <v>0</v>
      </c>
    </row>
    <row r="41" spans="1:42" ht="31.5" x14ac:dyDescent="0.25">
      <c r="A41" s="1153">
        <v>2210401</v>
      </c>
      <c r="B41" s="1154" t="s">
        <v>57</v>
      </c>
      <c r="C41" s="768"/>
      <c r="D41" s="769">
        <v>1800000</v>
      </c>
      <c r="E41" s="769"/>
      <c r="F41" s="769"/>
      <c r="G41" s="769"/>
      <c r="H41" s="769"/>
      <c r="I41" s="1131">
        <f t="shared" si="6"/>
        <v>1800000</v>
      </c>
      <c r="J41" s="769"/>
      <c r="K41" s="769"/>
      <c r="L41" s="769"/>
      <c r="M41" s="1415"/>
      <c r="N41" s="1415"/>
      <c r="O41" s="769">
        <f t="shared" si="7"/>
        <v>0</v>
      </c>
      <c r="P41" s="769"/>
      <c r="Q41" s="769"/>
      <c r="R41" s="1415"/>
      <c r="S41" s="1415"/>
      <c r="T41" s="1415"/>
      <c r="U41" s="769">
        <f t="shared" si="8"/>
        <v>0</v>
      </c>
      <c r="V41" s="1183"/>
      <c r="W41" s="1183"/>
      <c r="X41" s="1183"/>
      <c r="Y41" s="1183"/>
      <c r="Z41" s="1183"/>
      <c r="AA41" s="1168"/>
      <c r="AB41" s="1183"/>
      <c r="AC41" s="1183"/>
      <c r="AD41" s="1183"/>
      <c r="AE41" s="1183"/>
      <c r="AF41" s="1183"/>
      <c r="AG41" s="1168"/>
      <c r="AH41" s="1183"/>
      <c r="AI41" s="1183"/>
      <c r="AJ41" s="1183"/>
      <c r="AK41" s="1183"/>
      <c r="AL41" s="1183"/>
      <c r="AM41" s="1168"/>
      <c r="AN41" s="1223">
        <f t="shared" si="9"/>
        <v>1800000</v>
      </c>
      <c r="AO41" s="11">
        <v>1800000</v>
      </c>
      <c r="AP41" s="11">
        <f t="shared" si="4"/>
        <v>0</v>
      </c>
    </row>
    <row r="42" spans="1:42" ht="15.75" x14ac:dyDescent="0.25">
      <c r="A42" s="1153">
        <v>2210403</v>
      </c>
      <c r="B42" s="1154" t="s">
        <v>54</v>
      </c>
      <c r="C42" s="768"/>
      <c r="D42" s="769">
        <v>500000</v>
      </c>
      <c r="E42" s="769"/>
      <c r="F42" s="769"/>
      <c r="G42" s="769"/>
      <c r="H42" s="769"/>
      <c r="I42" s="1131">
        <f>SUM(D42:G42)</f>
        <v>500000</v>
      </c>
      <c r="J42" s="768"/>
      <c r="K42" s="768"/>
      <c r="L42" s="769">
        <v>0</v>
      </c>
      <c r="M42" s="1415"/>
      <c r="N42" s="1415"/>
      <c r="O42" s="769">
        <f t="shared" si="7"/>
        <v>0</v>
      </c>
      <c r="P42" s="768"/>
      <c r="Q42" s="769"/>
      <c r="R42" s="1415"/>
      <c r="S42" s="1415"/>
      <c r="T42" s="1415"/>
      <c r="U42" s="769">
        <f t="shared" si="8"/>
        <v>0</v>
      </c>
      <c r="V42" s="1248"/>
      <c r="W42" s="1183"/>
      <c r="X42" s="1183"/>
      <c r="Y42" s="1183"/>
      <c r="Z42" s="1183"/>
      <c r="AA42" s="1168"/>
      <c r="AB42" s="1248"/>
      <c r="AC42" s="1183"/>
      <c r="AD42" s="1183"/>
      <c r="AE42" s="1183"/>
      <c r="AF42" s="1183"/>
      <c r="AG42" s="1168"/>
      <c r="AH42" s="1248"/>
      <c r="AI42" s="1183"/>
      <c r="AJ42" s="1183"/>
      <c r="AK42" s="1183"/>
      <c r="AL42" s="1183"/>
      <c r="AM42" s="1168"/>
      <c r="AN42" s="1223">
        <f t="shared" si="9"/>
        <v>500000</v>
      </c>
      <c r="AO42" s="11">
        <v>500000</v>
      </c>
      <c r="AP42" s="11">
        <f t="shared" si="4"/>
        <v>0</v>
      </c>
    </row>
    <row r="43" spans="1:42" ht="31.5" hidden="1" x14ac:dyDescent="0.25">
      <c r="A43" s="1153">
        <v>2210499</v>
      </c>
      <c r="B43" s="1154" t="s">
        <v>58</v>
      </c>
      <c r="C43" s="768"/>
      <c r="D43" s="769">
        <v>0</v>
      </c>
      <c r="E43" s="769"/>
      <c r="F43" s="769"/>
      <c r="G43" s="769"/>
      <c r="H43" s="769"/>
      <c r="I43" s="1131">
        <f t="shared" si="6"/>
        <v>0</v>
      </c>
      <c r="J43" s="768"/>
      <c r="K43" s="1254"/>
      <c r="L43" s="769"/>
      <c r="M43" s="1415"/>
      <c r="N43" s="1415"/>
      <c r="O43" s="769">
        <f t="shared" si="7"/>
        <v>0</v>
      </c>
      <c r="P43" s="768"/>
      <c r="Q43" s="769"/>
      <c r="R43" s="1415"/>
      <c r="S43" s="1415"/>
      <c r="T43" s="1415"/>
      <c r="U43" s="769">
        <f t="shared" si="8"/>
        <v>0</v>
      </c>
      <c r="V43" s="1248"/>
      <c r="W43" s="1183"/>
      <c r="X43" s="1183"/>
      <c r="Y43" s="1183"/>
      <c r="Z43" s="1183"/>
      <c r="AA43" s="1168"/>
      <c r="AB43" s="1248"/>
      <c r="AC43" s="1183"/>
      <c r="AD43" s="1183"/>
      <c r="AE43" s="1183"/>
      <c r="AF43" s="1183"/>
      <c r="AG43" s="1168"/>
      <c r="AH43" s="1248"/>
      <c r="AI43" s="1183"/>
      <c r="AJ43" s="1183"/>
      <c r="AK43" s="1183"/>
      <c r="AL43" s="1183"/>
      <c r="AM43" s="1168"/>
      <c r="AN43" s="1223">
        <f t="shared" si="9"/>
        <v>0</v>
      </c>
      <c r="AO43" s="11">
        <v>0</v>
      </c>
      <c r="AP43" s="11">
        <f t="shared" si="4"/>
        <v>0</v>
      </c>
    </row>
    <row r="44" spans="1:42" ht="15.75" hidden="1" x14ac:dyDescent="0.25">
      <c r="A44" s="1153">
        <v>2210502</v>
      </c>
      <c r="B44" s="1154" t="s">
        <v>59</v>
      </c>
      <c r="C44" s="768"/>
      <c r="D44" s="769">
        <v>0</v>
      </c>
      <c r="E44" s="769"/>
      <c r="F44" s="769"/>
      <c r="G44" s="769"/>
      <c r="H44" s="769"/>
      <c r="I44" s="1131">
        <f t="shared" si="6"/>
        <v>0</v>
      </c>
      <c r="J44" s="768"/>
      <c r="K44" s="769"/>
      <c r="L44" s="769"/>
      <c r="M44" s="1415"/>
      <c r="N44" s="1415"/>
      <c r="O44" s="769">
        <f t="shared" si="7"/>
        <v>0</v>
      </c>
      <c r="P44" s="768"/>
      <c r="Q44" s="769"/>
      <c r="R44" s="1415"/>
      <c r="S44" s="1415"/>
      <c r="T44" s="1415"/>
      <c r="U44" s="769">
        <f t="shared" si="8"/>
        <v>0</v>
      </c>
      <c r="V44" s="1248"/>
      <c r="W44" s="1183"/>
      <c r="X44" s="1183"/>
      <c r="Y44" s="1183"/>
      <c r="Z44" s="1183"/>
      <c r="AA44" s="1168"/>
      <c r="AB44" s="1248"/>
      <c r="AC44" s="1183"/>
      <c r="AD44" s="1183"/>
      <c r="AE44" s="1183"/>
      <c r="AF44" s="1183"/>
      <c r="AG44" s="1168"/>
      <c r="AH44" s="1248"/>
      <c r="AI44" s="1183"/>
      <c r="AJ44" s="1183"/>
      <c r="AK44" s="1183"/>
      <c r="AL44" s="1183"/>
      <c r="AM44" s="1168"/>
      <c r="AN44" s="1223">
        <f t="shared" si="9"/>
        <v>0</v>
      </c>
      <c r="AO44" s="11">
        <v>0</v>
      </c>
      <c r="AP44" s="11">
        <f t="shared" si="4"/>
        <v>0</v>
      </c>
    </row>
    <row r="45" spans="1:42" ht="31.5" x14ac:dyDescent="0.25">
      <c r="A45" s="1153">
        <v>2210503</v>
      </c>
      <c r="B45" s="1154" t="s">
        <v>60</v>
      </c>
      <c r="C45" s="768"/>
      <c r="D45" s="769">
        <v>60000</v>
      </c>
      <c r="E45" s="769"/>
      <c r="F45" s="769"/>
      <c r="G45" s="769"/>
      <c r="H45" s="769"/>
      <c r="I45" s="1131">
        <f t="shared" si="6"/>
        <v>60000</v>
      </c>
      <c r="J45" s="769"/>
      <c r="K45" s="769"/>
      <c r="L45" s="769"/>
      <c r="M45" s="1415"/>
      <c r="N45" s="1415"/>
      <c r="O45" s="769">
        <f t="shared" si="7"/>
        <v>0</v>
      </c>
      <c r="P45" s="769"/>
      <c r="Q45" s="769"/>
      <c r="R45" s="1415"/>
      <c r="S45" s="1415"/>
      <c r="T45" s="1415"/>
      <c r="U45" s="769">
        <f t="shared" si="8"/>
        <v>0</v>
      </c>
      <c r="V45" s="1183"/>
      <c r="W45" s="1183"/>
      <c r="X45" s="1183"/>
      <c r="Y45" s="1183"/>
      <c r="Z45" s="1183"/>
      <c r="AA45" s="1168"/>
      <c r="AB45" s="1183"/>
      <c r="AC45" s="1183"/>
      <c r="AD45" s="1183"/>
      <c r="AE45" s="1183"/>
      <c r="AF45" s="1183"/>
      <c r="AG45" s="1168"/>
      <c r="AH45" s="1183"/>
      <c r="AI45" s="1183"/>
      <c r="AJ45" s="1183"/>
      <c r="AK45" s="1183"/>
      <c r="AL45" s="1183"/>
      <c r="AM45" s="1168"/>
      <c r="AN45" s="1223">
        <f t="shared" si="9"/>
        <v>60000</v>
      </c>
      <c r="AO45" s="11">
        <v>200000</v>
      </c>
      <c r="AP45" s="11">
        <f t="shared" si="4"/>
        <v>-140000</v>
      </c>
    </row>
    <row r="46" spans="1:42" ht="31.5" x14ac:dyDescent="0.25">
      <c r="A46" s="1153">
        <v>2210504</v>
      </c>
      <c r="B46" s="1154" t="s">
        <v>61</v>
      </c>
      <c r="C46" s="768"/>
      <c r="D46" s="769">
        <v>50000</v>
      </c>
      <c r="E46" s="769"/>
      <c r="F46" s="769"/>
      <c r="G46" s="769"/>
      <c r="H46" s="769"/>
      <c r="I46" s="1131">
        <f t="shared" si="6"/>
        <v>50000</v>
      </c>
      <c r="J46" s="768"/>
      <c r="K46" s="769"/>
      <c r="L46" s="769"/>
      <c r="M46" s="1415"/>
      <c r="N46" s="1415"/>
      <c r="O46" s="769">
        <f t="shared" si="7"/>
        <v>0</v>
      </c>
      <c r="P46" s="768"/>
      <c r="Q46" s="769"/>
      <c r="R46" s="1415"/>
      <c r="S46" s="1415"/>
      <c r="T46" s="1415"/>
      <c r="U46" s="769">
        <f t="shared" si="8"/>
        <v>0</v>
      </c>
      <c r="V46" s="1248"/>
      <c r="W46" s="1183"/>
      <c r="X46" s="1183"/>
      <c r="Y46" s="1183"/>
      <c r="Z46" s="1183"/>
      <c r="AA46" s="1168"/>
      <c r="AB46" s="1248"/>
      <c r="AC46" s="1183"/>
      <c r="AD46" s="1183"/>
      <c r="AE46" s="1183"/>
      <c r="AF46" s="1183"/>
      <c r="AG46" s="1168"/>
      <c r="AH46" s="1248"/>
      <c r="AI46" s="1183"/>
      <c r="AJ46" s="1183"/>
      <c r="AK46" s="1183"/>
      <c r="AL46" s="1183"/>
      <c r="AM46" s="1168"/>
      <c r="AN46" s="1223">
        <f>SUM(U46+O46+I46)</f>
        <v>50000</v>
      </c>
      <c r="AO46" s="11">
        <v>50000</v>
      </c>
      <c r="AP46" s="11">
        <f t="shared" si="4"/>
        <v>0</v>
      </c>
    </row>
    <row r="47" spans="1:42" ht="15.75" hidden="1" x14ac:dyDescent="0.25">
      <c r="A47" s="1153">
        <v>2210505</v>
      </c>
      <c r="B47" s="1154" t="s">
        <v>62</v>
      </c>
      <c r="C47" s="768"/>
      <c r="D47" s="769">
        <v>0</v>
      </c>
      <c r="E47" s="769"/>
      <c r="F47" s="769"/>
      <c r="G47" s="769"/>
      <c r="H47" s="769"/>
      <c r="I47" s="1131">
        <f t="shared" si="6"/>
        <v>0</v>
      </c>
      <c r="J47" s="768"/>
      <c r="K47" s="769"/>
      <c r="L47" s="769"/>
      <c r="M47" s="1415"/>
      <c r="N47" s="1415"/>
      <c r="O47" s="769">
        <f t="shared" si="7"/>
        <v>0</v>
      </c>
      <c r="P47" s="768"/>
      <c r="Q47" s="769"/>
      <c r="R47" s="1415"/>
      <c r="S47" s="1415"/>
      <c r="T47" s="1415"/>
      <c r="U47" s="769">
        <f t="shared" si="8"/>
        <v>0</v>
      </c>
      <c r="V47" s="1248"/>
      <c r="W47" s="1183"/>
      <c r="X47" s="1183"/>
      <c r="Y47" s="1183"/>
      <c r="Z47" s="1183"/>
      <c r="AA47" s="1168"/>
      <c r="AB47" s="1248"/>
      <c r="AC47" s="1183"/>
      <c r="AD47" s="1183"/>
      <c r="AE47" s="1183"/>
      <c r="AF47" s="1183"/>
      <c r="AG47" s="1168"/>
      <c r="AH47" s="1248"/>
      <c r="AI47" s="1183"/>
      <c r="AJ47" s="1183"/>
      <c r="AK47" s="1183"/>
      <c r="AL47" s="1183"/>
      <c r="AM47" s="1168"/>
      <c r="AN47" s="1223">
        <f t="shared" si="9"/>
        <v>0</v>
      </c>
      <c r="AO47" s="11">
        <v>0</v>
      </c>
      <c r="AP47" s="11">
        <f t="shared" si="4"/>
        <v>0</v>
      </c>
    </row>
    <row r="48" spans="1:42" ht="15.75" hidden="1" x14ac:dyDescent="0.25">
      <c r="A48" s="1153">
        <v>2210599</v>
      </c>
      <c r="B48" s="1154" t="s">
        <v>63</v>
      </c>
      <c r="C48" s="768"/>
      <c r="D48" s="769"/>
      <c r="E48" s="769"/>
      <c r="F48" s="769"/>
      <c r="G48" s="769"/>
      <c r="H48" s="769"/>
      <c r="I48" s="1131">
        <f t="shared" si="6"/>
        <v>0</v>
      </c>
      <c r="J48" s="768"/>
      <c r="K48" s="769"/>
      <c r="L48" s="769"/>
      <c r="M48" s="1415"/>
      <c r="N48" s="1415"/>
      <c r="O48" s="769">
        <f t="shared" si="7"/>
        <v>0</v>
      </c>
      <c r="P48" s="768"/>
      <c r="Q48" s="769"/>
      <c r="R48" s="1415"/>
      <c r="S48" s="1415"/>
      <c r="T48" s="1415"/>
      <c r="U48" s="769">
        <f t="shared" si="8"/>
        <v>0</v>
      </c>
      <c r="V48" s="1248"/>
      <c r="W48" s="1183"/>
      <c r="X48" s="1183"/>
      <c r="Y48" s="1183"/>
      <c r="Z48" s="1183"/>
      <c r="AA48" s="1168"/>
      <c r="AB48" s="1248"/>
      <c r="AC48" s="1183"/>
      <c r="AD48" s="1183"/>
      <c r="AE48" s="1183"/>
      <c r="AF48" s="1183"/>
      <c r="AG48" s="1168"/>
      <c r="AH48" s="1248"/>
      <c r="AI48" s="1183"/>
      <c r="AJ48" s="1183"/>
      <c r="AK48" s="1183"/>
      <c r="AL48" s="1183"/>
      <c r="AM48" s="1168"/>
      <c r="AN48" s="1223">
        <f t="shared" si="9"/>
        <v>0</v>
      </c>
      <c r="AO48" s="11">
        <v>0</v>
      </c>
      <c r="AP48" s="11">
        <f t="shared" si="4"/>
        <v>0</v>
      </c>
    </row>
    <row r="49" spans="1:42" ht="31.5" hidden="1" x14ac:dyDescent="0.25">
      <c r="A49" s="1153">
        <v>2210602</v>
      </c>
      <c r="B49" s="1154" t="s">
        <v>64</v>
      </c>
      <c r="C49" s="768"/>
      <c r="D49" s="769"/>
      <c r="E49" s="769"/>
      <c r="F49" s="769"/>
      <c r="G49" s="769"/>
      <c r="H49" s="769"/>
      <c r="I49" s="1131">
        <f t="shared" si="6"/>
        <v>0</v>
      </c>
      <c r="J49" s="768"/>
      <c r="K49" s="769"/>
      <c r="L49" s="769"/>
      <c r="M49" s="1415"/>
      <c r="N49" s="1415"/>
      <c r="O49" s="769">
        <f t="shared" si="7"/>
        <v>0</v>
      </c>
      <c r="P49" s="768"/>
      <c r="Q49" s="769"/>
      <c r="R49" s="1415"/>
      <c r="S49" s="1415"/>
      <c r="T49" s="1415"/>
      <c r="U49" s="769">
        <f t="shared" si="8"/>
        <v>0</v>
      </c>
      <c r="V49" s="1248"/>
      <c r="W49" s="1183"/>
      <c r="X49" s="1183"/>
      <c r="Y49" s="1183"/>
      <c r="Z49" s="1183"/>
      <c r="AA49" s="1168"/>
      <c r="AB49" s="1248"/>
      <c r="AC49" s="1183"/>
      <c r="AD49" s="1183"/>
      <c r="AE49" s="1183"/>
      <c r="AF49" s="1183"/>
      <c r="AG49" s="1168"/>
      <c r="AH49" s="1248"/>
      <c r="AI49" s="1183"/>
      <c r="AJ49" s="1183"/>
      <c r="AK49" s="1183"/>
      <c r="AL49" s="1183"/>
      <c r="AM49" s="1168"/>
      <c r="AN49" s="1223">
        <f t="shared" si="9"/>
        <v>0</v>
      </c>
      <c r="AO49" s="11">
        <v>0</v>
      </c>
      <c r="AP49" s="11">
        <f t="shared" si="4"/>
        <v>0</v>
      </c>
    </row>
    <row r="50" spans="1:42" ht="31.5" hidden="1" x14ac:dyDescent="0.25">
      <c r="A50" s="1153">
        <v>2210603</v>
      </c>
      <c r="B50" s="1154" t="s">
        <v>65</v>
      </c>
      <c r="C50" s="768"/>
      <c r="D50" s="769"/>
      <c r="E50" s="769"/>
      <c r="F50" s="769"/>
      <c r="G50" s="769"/>
      <c r="H50" s="769"/>
      <c r="I50" s="1131">
        <f t="shared" si="6"/>
        <v>0</v>
      </c>
      <c r="J50" s="768"/>
      <c r="K50" s="769"/>
      <c r="L50" s="769"/>
      <c r="M50" s="1415"/>
      <c r="N50" s="1415"/>
      <c r="O50" s="769">
        <f t="shared" si="7"/>
        <v>0</v>
      </c>
      <c r="P50" s="768"/>
      <c r="Q50" s="769"/>
      <c r="R50" s="1415"/>
      <c r="S50" s="1415"/>
      <c r="T50" s="1415"/>
      <c r="U50" s="769">
        <f t="shared" si="8"/>
        <v>0</v>
      </c>
      <c r="V50" s="1248"/>
      <c r="W50" s="1183"/>
      <c r="X50" s="1183"/>
      <c r="Y50" s="1183"/>
      <c r="Z50" s="1183"/>
      <c r="AA50" s="1168"/>
      <c r="AB50" s="1248"/>
      <c r="AC50" s="1183"/>
      <c r="AD50" s="1183"/>
      <c r="AE50" s="1183"/>
      <c r="AF50" s="1183"/>
      <c r="AG50" s="1168"/>
      <c r="AH50" s="1248"/>
      <c r="AI50" s="1183"/>
      <c r="AJ50" s="1183"/>
      <c r="AK50" s="1183"/>
      <c r="AL50" s="1183"/>
      <c r="AM50" s="1168"/>
      <c r="AN50" s="1223">
        <f t="shared" si="9"/>
        <v>0</v>
      </c>
      <c r="AO50" s="11">
        <v>0</v>
      </c>
      <c r="AP50" s="11">
        <f t="shared" si="4"/>
        <v>0</v>
      </c>
    </row>
    <row r="51" spans="1:42" ht="15.75" hidden="1" x14ac:dyDescent="0.25">
      <c r="A51" s="1153">
        <v>2210604</v>
      </c>
      <c r="B51" s="1154" t="s">
        <v>66</v>
      </c>
      <c r="C51" s="768"/>
      <c r="D51" s="769">
        <v>0</v>
      </c>
      <c r="E51" s="769"/>
      <c r="F51" s="769"/>
      <c r="G51" s="769"/>
      <c r="H51" s="769"/>
      <c r="I51" s="1131">
        <f t="shared" si="6"/>
        <v>0</v>
      </c>
      <c r="J51" s="768"/>
      <c r="K51" s="769">
        <v>0</v>
      </c>
      <c r="L51" s="769"/>
      <c r="M51" s="1415"/>
      <c r="N51" s="1415"/>
      <c r="O51" s="769">
        <f t="shared" si="7"/>
        <v>0</v>
      </c>
      <c r="P51" s="768"/>
      <c r="Q51" s="769"/>
      <c r="R51" s="1415"/>
      <c r="S51" s="1415"/>
      <c r="T51" s="1415"/>
      <c r="U51" s="769">
        <f t="shared" si="8"/>
        <v>0</v>
      </c>
      <c r="V51" s="1248"/>
      <c r="W51" s="1183"/>
      <c r="X51" s="1183"/>
      <c r="Y51" s="1183"/>
      <c r="Z51" s="1183"/>
      <c r="AA51" s="1168"/>
      <c r="AB51" s="1248"/>
      <c r="AC51" s="1183"/>
      <c r="AD51" s="1183"/>
      <c r="AE51" s="1183"/>
      <c r="AF51" s="1183"/>
      <c r="AG51" s="1168"/>
      <c r="AH51" s="1248"/>
      <c r="AI51" s="1183"/>
      <c r="AJ51" s="1183"/>
      <c r="AK51" s="1183"/>
      <c r="AL51" s="1183"/>
      <c r="AM51" s="1168"/>
      <c r="AN51" s="1223">
        <f t="shared" si="9"/>
        <v>0</v>
      </c>
      <c r="AO51" s="11">
        <v>0</v>
      </c>
      <c r="AP51" s="11">
        <f t="shared" si="4"/>
        <v>0</v>
      </c>
    </row>
    <row r="52" spans="1:42" ht="31.5" hidden="1" x14ac:dyDescent="0.25">
      <c r="A52" s="1153">
        <v>2210606</v>
      </c>
      <c r="B52" s="1154" t="s">
        <v>67</v>
      </c>
      <c r="C52" s="768"/>
      <c r="D52" s="769"/>
      <c r="E52" s="769"/>
      <c r="F52" s="769"/>
      <c r="G52" s="769"/>
      <c r="H52" s="769"/>
      <c r="I52" s="1131">
        <f t="shared" si="6"/>
        <v>0</v>
      </c>
      <c r="J52" s="768"/>
      <c r="K52" s="769"/>
      <c r="L52" s="769"/>
      <c r="M52" s="1415"/>
      <c r="N52" s="1415"/>
      <c r="O52" s="769">
        <f t="shared" si="7"/>
        <v>0</v>
      </c>
      <c r="P52" s="768">
        <v>0</v>
      </c>
      <c r="Q52" s="769">
        <v>0</v>
      </c>
      <c r="R52" s="1415"/>
      <c r="S52" s="1415"/>
      <c r="T52" s="1415"/>
      <c r="U52" s="769">
        <f t="shared" si="8"/>
        <v>0</v>
      </c>
      <c r="V52" s="1248"/>
      <c r="W52" s="1183"/>
      <c r="X52" s="1183"/>
      <c r="Y52" s="1183"/>
      <c r="Z52" s="1183"/>
      <c r="AA52" s="1168"/>
      <c r="AB52" s="1248"/>
      <c r="AC52" s="1183"/>
      <c r="AD52" s="1183"/>
      <c r="AE52" s="1183"/>
      <c r="AF52" s="1183"/>
      <c r="AG52" s="1168"/>
      <c r="AH52" s="1248"/>
      <c r="AI52" s="1183"/>
      <c r="AJ52" s="1183"/>
      <c r="AK52" s="1183"/>
      <c r="AL52" s="1183"/>
      <c r="AM52" s="1168"/>
      <c r="AN52" s="1223">
        <f t="shared" si="9"/>
        <v>0</v>
      </c>
      <c r="AO52" s="11">
        <v>0</v>
      </c>
      <c r="AP52" s="11">
        <f t="shared" si="4"/>
        <v>0</v>
      </c>
    </row>
    <row r="53" spans="1:42" ht="31.5" x14ac:dyDescent="0.25">
      <c r="A53" s="1153">
        <v>4130299</v>
      </c>
      <c r="B53" s="1154" t="s">
        <v>1115</v>
      </c>
      <c r="C53" s="768"/>
      <c r="D53" s="1253">
        <v>12210740</v>
      </c>
      <c r="E53" s="769"/>
      <c r="F53" s="769"/>
      <c r="G53" s="769"/>
      <c r="H53" s="769"/>
      <c r="I53" s="1131">
        <f t="shared" si="6"/>
        <v>12210740</v>
      </c>
      <c r="J53" s="768"/>
      <c r="K53" s="769"/>
      <c r="L53" s="769"/>
      <c r="M53" s="1415"/>
      <c r="N53" s="1415"/>
      <c r="O53" s="769">
        <f t="shared" si="7"/>
        <v>0</v>
      </c>
      <c r="P53" s="768"/>
      <c r="Q53" s="769"/>
      <c r="R53" s="1415"/>
      <c r="S53" s="1415"/>
      <c r="T53" s="1415"/>
      <c r="U53" s="769">
        <f t="shared" si="8"/>
        <v>0</v>
      </c>
      <c r="V53" s="1248"/>
      <c r="W53" s="1183"/>
      <c r="X53" s="1183"/>
      <c r="Y53" s="1183"/>
      <c r="Z53" s="1183"/>
      <c r="AA53" s="1168"/>
      <c r="AB53" s="1248"/>
      <c r="AC53" s="1183"/>
      <c r="AD53" s="1183"/>
      <c r="AE53" s="1183"/>
      <c r="AF53" s="1183"/>
      <c r="AG53" s="1168"/>
      <c r="AH53" s="1248"/>
      <c r="AI53" s="1183"/>
      <c r="AJ53" s="1183"/>
      <c r="AK53" s="1183"/>
      <c r="AL53" s="1183"/>
      <c r="AM53" s="1168"/>
      <c r="AN53" s="1223">
        <f t="shared" si="9"/>
        <v>12210740</v>
      </c>
      <c r="AO53" s="11">
        <v>11210740</v>
      </c>
      <c r="AP53" s="11">
        <f t="shared" si="4"/>
        <v>1000000</v>
      </c>
    </row>
    <row r="54" spans="1:42" ht="31.5" hidden="1" x14ac:dyDescent="0.25">
      <c r="A54" s="1153">
        <v>2210702</v>
      </c>
      <c r="B54" s="1154" t="s">
        <v>69</v>
      </c>
      <c r="C54" s="768"/>
      <c r="D54" s="769"/>
      <c r="E54" s="769"/>
      <c r="F54" s="769"/>
      <c r="G54" s="769"/>
      <c r="H54" s="769"/>
      <c r="I54" s="1131">
        <f t="shared" si="6"/>
        <v>0</v>
      </c>
      <c r="J54" s="768"/>
      <c r="K54" s="769"/>
      <c r="L54" s="769"/>
      <c r="M54" s="1415"/>
      <c r="N54" s="1415"/>
      <c r="O54" s="769">
        <f t="shared" si="7"/>
        <v>0</v>
      </c>
      <c r="P54" s="768"/>
      <c r="Q54" s="769"/>
      <c r="R54" s="1415"/>
      <c r="S54" s="1415"/>
      <c r="T54" s="1415"/>
      <c r="U54" s="769">
        <f t="shared" si="8"/>
        <v>0</v>
      </c>
      <c r="V54" s="1248"/>
      <c r="W54" s="1183"/>
      <c r="X54" s="1183"/>
      <c r="Y54" s="1183"/>
      <c r="Z54" s="1183"/>
      <c r="AA54" s="1168"/>
      <c r="AB54" s="1248"/>
      <c r="AC54" s="1183"/>
      <c r="AD54" s="1183"/>
      <c r="AE54" s="1183"/>
      <c r="AF54" s="1183"/>
      <c r="AG54" s="1168"/>
      <c r="AH54" s="1248"/>
      <c r="AI54" s="1183"/>
      <c r="AJ54" s="1183"/>
      <c r="AK54" s="1183"/>
      <c r="AL54" s="1183"/>
      <c r="AM54" s="1168"/>
      <c r="AN54" s="1223">
        <f t="shared" si="9"/>
        <v>0</v>
      </c>
      <c r="AO54" s="11">
        <v>0</v>
      </c>
      <c r="AP54" s="11">
        <f t="shared" si="4"/>
        <v>0</v>
      </c>
    </row>
    <row r="55" spans="1:42" ht="31.5" hidden="1" x14ac:dyDescent="0.25">
      <c r="A55" s="1153">
        <v>2210703</v>
      </c>
      <c r="B55" s="1154" t="s">
        <v>70</v>
      </c>
      <c r="C55" s="768"/>
      <c r="D55" s="769"/>
      <c r="E55" s="769"/>
      <c r="F55" s="769"/>
      <c r="G55" s="769"/>
      <c r="H55" s="769"/>
      <c r="I55" s="1131">
        <f t="shared" si="6"/>
        <v>0</v>
      </c>
      <c r="J55" s="768"/>
      <c r="K55" s="769"/>
      <c r="L55" s="769"/>
      <c r="M55" s="1415"/>
      <c r="N55" s="1415"/>
      <c r="O55" s="769">
        <f t="shared" si="7"/>
        <v>0</v>
      </c>
      <c r="P55" s="768"/>
      <c r="Q55" s="769"/>
      <c r="R55" s="1415"/>
      <c r="S55" s="1415"/>
      <c r="T55" s="1415"/>
      <c r="U55" s="769">
        <f t="shared" si="8"/>
        <v>0</v>
      </c>
      <c r="V55" s="1248"/>
      <c r="W55" s="1183"/>
      <c r="X55" s="1183"/>
      <c r="Y55" s="1183"/>
      <c r="Z55" s="1183"/>
      <c r="AA55" s="1168"/>
      <c r="AB55" s="1248"/>
      <c r="AC55" s="1183"/>
      <c r="AD55" s="1183"/>
      <c r="AE55" s="1183"/>
      <c r="AF55" s="1183"/>
      <c r="AG55" s="1168"/>
      <c r="AH55" s="1248"/>
      <c r="AI55" s="1183"/>
      <c r="AJ55" s="1183"/>
      <c r="AK55" s="1183"/>
      <c r="AL55" s="1183"/>
      <c r="AM55" s="1168"/>
      <c r="AN55" s="1223">
        <f t="shared" si="9"/>
        <v>0</v>
      </c>
      <c r="AO55" s="11">
        <v>0</v>
      </c>
      <c r="AP55" s="11">
        <f t="shared" si="4"/>
        <v>0</v>
      </c>
    </row>
    <row r="56" spans="1:42" ht="31.5" x14ac:dyDescent="0.25">
      <c r="A56" s="1153">
        <v>2210714</v>
      </c>
      <c r="B56" s="1154" t="s">
        <v>71</v>
      </c>
      <c r="C56" s="768"/>
      <c r="D56" s="769"/>
      <c r="E56" s="769"/>
      <c r="F56" s="769"/>
      <c r="G56" s="769"/>
      <c r="H56" s="769"/>
      <c r="I56" s="1131">
        <f t="shared" si="6"/>
        <v>0</v>
      </c>
      <c r="J56" s="768"/>
      <c r="K56" s="769"/>
      <c r="L56" s="769"/>
      <c r="M56" s="1415"/>
      <c r="N56" s="1415"/>
      <c r="O56" s="769">
        <f t="shared" si="7"/>
        <v>0</v>
      </c>
      <c r="P56" s="768"/>
      <c r="Q56" s="769">
        <v>1500000</v>
      </c>
      <c r="R56" s="1415"/>
      <c r="S56" s="1415"/>
      <c r="T56" s="1415"/>
      <c r="U56" s="769">
        <f t="shared" si="8"/>
        <v>1500000</v>
      </c>
      <c r="V56" s="1248"/>
      <c r="W56" s="1183"/>
      <c r="X56" s="1183"/>
      <c r="Y56" s="1183"/>
      <c r="Z56" s="1183"/>
      <c r="AA56" s="1168"/>
      <c r="AB56" s="1248"/>
      <c r="AC56" s="1183"/>
      <c r="AD56" s="1183"/>
      <c r="AE56" s="1183"/>
      <c r="AF56" s="1183"/>
      <c r="AG56" s="1168"/>
      <c r="AH56" s="1248"/>
      <c r="AI56" s="1183"/>
      <c r="AJ56" s="1183"/>
      <c r="AK56" s="1183"/>
      <c r="AL56" s="1183"/>
      <c r="AM56" s="1168"/>
      <c r="AN56" s="1223">
        <f t="shared" si="9"/>
        <v>1500000</v>
      </c>
      <c r="AO56" s="11">
        <v>4000000</v>
      </c>
      <c r="AP56" s="11">
        <f t="shared" si="4"/>
        <v>-2500000</v>
      </c>
    </row>
    <row r="57" spans="1:42" ht="31.5" x14ac:dyDescent="0.25">
      <c r="A57" s="1153">
        <v>2210799</v>
      </c>
      <c r="B57" s="1154" t="s">
        <v>700</v>
      </c>
      <c r="C57" s="768"/>
      <c r="D57" s="769">
        <v>500000</v>
      </c>
      <c r="E57" s="769"/>
      <c r="F57" s="769"/>
      <c r="G57" s="769"/>
      <c r="H57" s="769"/>
      <c r="I57" s="1131">
        <f t="shared" si="6"/>
        <v>500000</v>
      </c>
      <c r="J57" s="768"/>
      <c r="K57" s="769"/>
      <c r="L57" s="769"/>
      <c r="M57" s="1415"/>
      <c r="N57" s="1415"/>
      <c r="O57" s="769">
        <f t="shared" si="7"/>
        <v>0</v>
      </c>
      <c r="P57" s="769"/>
      <c r="Q57" s="769">
        <v>1500000</v>
      </c>
      <c r="R57" s="1415"/>
      <c r="S57" s="1415"/>
      <c r="T57" s="1415"/>
      <c r="U57" s="769">
        <f t="shared" si="8"/>
        <v>1500000</v>
      </c>
      <c r="V57" s="1183"/>
      <c r="W57" s="1183"/>
      <c r="X57" s="1183"/>
      <c r="Y57" s="1183"/>
      <c r="Z57" s="1183"/>
      <c r="AA57" s="1168"/>
      <c r="AB57" s="1183"/>
      <c r="AC57" s="1183"/>
      <c r="AD57" s="1183"/>
      <c r="AE57" s="1183"/>
      <c r="AF57" s="1183"/>
      <c r="AG57" s="1168"/>
      <c r="AH57" s="1183"/>
      <c r="AI57" s="1183"/>
      <c r="AJ57" s="1183"/>
      <c r="AK57" s="1183"/>
      <c r="AL57" s="1183"/>
      <c r="AM57" s="1168"/>
      <c r="AN57" s="1223">
        <f t="shared" si="9"/>
        <v>2000000</v>
      </c>
      <c r="AO57" s="11">
        <v>2000000</v>
      </c>
      <c r="AP57" s="11">
        <f t="shared" si="4"/>
        <v>0</v>
      </c>
    </row>
    <row r="58" spans="1:42" ht="47.25" x14ac:dyDescent="0.25">
      <c r="A58" s="1153">
        <v>2210801</v>
      </c>
      <c r="B58" s="1154" t="s">
        <v>73</v>
      </c>
      <c r="C58" s="768"/>
      <c r="D58" s="769">
        <v>250000</v>
      </c>
      <c r="E58" s="769"/>
      <c r="F58" s="769"/>
      <c r="G58" s="769"/>
      <c r="H58" s="769"/>
      <c r="I58" s="1131">
        <f t="shared" si="6"/>
        <v>250000</v>
      </c>
      <c r="J58" s="769"/>
      <c r="K58" s="769">
        <v>500000</v>
      </c>
      <c r="L58" s="769">
        <v>750000</v>
      </c>
      <c r="M58" s="1415"/>
      <c r="N58" s="1415"/>
      <c r="O58" s="769">
        <f t="shared" si="7"/>
        <v>1250000</v>
      </c>
      <c r="P58" s="769"/>
      <c r="Q58" s="769">
        <v>500000</v>
      </c>
      <c r="R58" s="1415"/>
      <c r="S58" s="1415"/>
      <c r="T58" s="1415"/>
      <c r="U58" s="769">
        <f t="shared" si="8"/>
        <v>500000</v>
      </c>
      <c r="V58" s="1183"/>
      <c r="W58" s="1183"/>
      <c r="X58" s="1183"/>
      <c r="Y58" s="1183"/>
      <c r="Z58" s="1183"/>
      <c r="AA58" s="1168"/>
      <c r="AB58" s="1183"/>
      <c r="AC58" s="1183"/>
      <c r="AD58" s="1183"/>
      <c r="AE58" s="1183"/>
      <c r="AF58" s="1183"/>
      <c r="AG58" s="1168"/>
      <c r="AH58" s="1183"/>
      <c r="AI58" s="1183"/>
      <c r="AJ58" s="1183"/>
      <c r="AK58" s="1183"/>
      <c r="AL58" s="1183"/>
      <c r="AM58" s="1168"/>
      <c r="AN58" s="1223">
        <f>SUM(U58+O58+I58)</f>
        <v>2000000</v>
      </c>
      <c r="AO58" s="11">
        <v>2000000</v>
      </c>
      <c r="AP58" s="11">
        <f t="shared" si="4"/>
        <v>0</v>
      </c>
    </row>
    <row r="59" spans="1:42" ht="47.25" x14ac:dyDescent="0.25">
      <c r="A59" s="1153">
        <v>2210802</v>
      </c>
      <c r="B59" s="1154" t="s">
        <v>74</v>
      </c>
      <c r="C59" s="768"/>
      <c r="D59" s="769"/>
      <c r="E59" s="769"/>
      <c r="F59" s="769">
        <v>700000</v>
      </c>
      <c r="G59" s="769">
        <v>700000</v>
      </c>
      <c r="H59" s="769"/>
      <c r="I59" s="1131">
        <f t="shared" si="6"/>
        <v>1400000</v>
      </c>
      <c r="J59" s="769"/>
      <c r="K59" s="769"/>
      <c r="L59" s="769">
        <v>500000</v>
      </c>
      <c r="M59" s="1415"/>
      <c r="N59" s="1415"/>
      <c r="O59" s="769">
        <f t="shared" si="7"/>
        <v>500000</v>
      </c>
      <c r="P59" s="769">
        <v>500000</v>
      </c>
      <c r="Q59" s="769">
        <v>500000</v>
      </c>
      <c r="R59" s="1415"/>
      <c r="S59" s="1415"/>
      <c r="T59" s="1415"/>
      <c r="U59" s="769">
        <f t="shared" si="8"/>
        <v>1000000</v>
      </c>
      <c r="V59" s="1183"/>
      <c r="W59" s="1183"/>
      <c r="X59" s="1183"/>
      <c r="Y59" s="1183"/>
      <c r="Z59" s="1183"/>
      <c r="AA59" s="1168"/>
      <c r="AB59" s="1183"/>
      <c r="AC59" s="1183"/>
      <c r="AD59" s="1183"/>
      <c r="AE59" s="1183"/>
      <c r="AF59" s="1183"/>
      <c r="AG59" s="1168"/>
      <c r="AH59" s="1183"/>
      <c r="AI59" s="1183"/>
      <c r="AJ59" s="1183"/>
      <c r="AK59" s="1183"/>
      <c r="AL59" s="1183"/>
      <c r="AM59" s="1168"/>
      <c r="AN59" s="1223">
        <f t="shared" si="9"/>
        <v>2900000</v>
      </c>
      <c r="AO59" s="11">
        <v>2900000</v>
      </c>
      <c r="AP59" s="11">
        <f t="shared" si="4"/>
        <v>0</v>
      </c>
    </row>
    <row r="60" spans="1:42" ht="15.75" x14ac:dyDescent="0.25">
      <c r="A60" s="1177">
        <v>2210805</v>
      </c>
      <c r="B60" s="1154" t="s">
        <v>75</v>
      </c>
      <c r="C60" s="768"/>
      <c r="D60" s="769">
        <v>500000</v>
      </c>
      <c r="E60" s="769"/>
      <c r="F60" s="769"/>
      <c r="G60" s="769"/>
      <c r="H60" s="769"/>
      <c r="I60" s="1131">
        <f t="shared" si="6"/>
        <v>500000</v>
      </c>
      <c r="J60" s="769"/>
      <c r="K60" s="769"/>
      <c r="L60" s="769"/>
      <c r="M60" s="1415"/>
      <c r="N60" s="1415"/>
      <c r="O60" s="769">
        <f t="shared" si="7"/>
        <v>0</v>
      </c>
      <c r="P60" s="768"/>
      <c r="Q60" s="769"/>
      <c r="R60" s="1415"/>
      <c r="S60" s="1415"/>
      <c r="T60" s="1415"/>
      <c r="U60" s="769">
        <f t="shared" si="8"/>
        <v>0</v>
      </c>
      <c r="V60" s="1248"/>
      <c r="W60" s="1183"/>
      <c r="X60" s="1183"/>
      <c r="Y60" s="1183"/>
      <c r="Z60" s="1183"/>
      <c r="AA60" s="1168"/>
      <c r="AB60" s="1248"/>
      <c r="AC60" s="1183"/>
      <c r="AD60" s="1183"/>
      <c r="AE60" s="1183"/>
      <c r="AF60" s="1183"/>
      <c r="AG60" s="1168"/>
      <c r="AH60" s="1248"/>
      <c r="AI60" s="1183"/>
      <c r="AJ60" s="1183"/>
      <c r="AK60" s="1183"/>
      <c r="AL60" s="1183"/>
      <c r="AM60" s="1168"/>
      <c r="AN60" s="1223">
        <f t="shared" si="9"/>
        <v>500000</v>
      </c>
      <c r="AO60" s="11">
        <v>1000000</v>
      </c>
      <c r="AP60" s="11">
        <f t="shared" si="4"/>
        <v>-500000</v>
      </c>
    </row>
    <row r="61" spans="1:42" ht="15.75" hidden="1" x14ac:dyDescent="0.25">
      <c r="A61" s="1177">
        <v>2210809</v>
      </c>
      <c r="B61" s="1154" t="s">
        <v>76</v>
      </c>
      <c r="C61" s="768"/>
      <c r="D61" s="769"/>
      <c r="E61" s="769"/>
      <c r="F61" s="769"/>
      <c r="G61" s="769"/>
      <c r="H61" s="769"/>
      <c r="I61" s="1131">
        <f t="shared" si="6"/>
        <v>0</v>
      </c>
      <c r="J61" s="768"/>
      <c r="K61" s="769"/>
      <c r="L61" s="769"/>
      <c r="M61" s="1415"/>
      <c r="N61" s="1415"/>
      <c r="O61" s="769">
        <f t="shared" si="7"/>
        <v>0</v>
      </c>
      <c r="P61" s="768"/>
      <c r="Q61" s="769"/>
      <c r="R61" s="1415"/>
      <c r="S61" s="1415"/>
      <c r="T61" s="1415"/>
      <c r="U61" s="769">
        <f t="shared" si="8"/>
        <v>0</v>
      </c>
      <c r="V61" s="1248"/>
      <c r="W61" s="1183"/>
      <c r="X61" s="1183"/>
      <c r="Y61" s="1183"/>
      <c r="Z61" s="1183"/>
      <c r="AA61" s="1168"/>
      <c r="AB61" s="1248"/>
      <c r="AC61" s="1183"/>
      <c r="AD61" s="1183"/>
      <c r="AE61" s="1183"/>
      <c r="AF61" s="1183"/>
      <c r="AG61" s="1168"/>
      <c r="AH61" s="1248"/>
      <c r="AI61" s="1183"/>
      <c r="AJ61" s="1183"/>
      <c r="AK61" s="1183"/>
      <c r="AL61" s="1183"/>
      <c r="AM61" s="1168"/>
      <c r="AN61" s="1223">
        <f t="shared" si="9"/>
        <v>0</v>
      </c>
      <c r="AO61" s="11">
        <v>0</v>
      </c>
      <c r="AP61" s="11">
        <f t="shared" si="4"/>
        <v>0</v>
      </c>
    </row>
    <row r="62" spans="1:42" ht="15.75" hidden="1" x14ac:dyDescent="0.25">
      <c r="A62" s="1153">
        <v>2210904</v>
      </c>
      <c r="B62" s="1154" t="s">
        <v>77</v>
      </c>
      <c r="C62" s="768"/>
      <c r="D62" s="769"/>
      <c r="E62" s="769"/>
      <c r="F62" s="769"/>
      <c r="G62" s="769"/>
      <c r="H62" s="769"/>
      <c r="I62" s="1131">
        <f t="shared" si="6"/>
        <v>0</v>
      </c>
      <c r="J62" s="768"/>
      <c r="K62" s="769"/>
      <c r="L62" s="769"/>
      <c r="M62" s="1415"/>
      <c r="N62" s="1415"/>
      <c r="O62" s="769">
        <f t="shared" si="7"/>
        <v>0</v>
      </c>
      <c r="P62" s="768"/>
      <c r="Q62" s="769"/>
      <c r="R62" s="1415"/>
      <c r="S62" s="1415"/>
      <c r="T62" s="1415"/>
      <c r="U62" s="769">
        <f t="shared" si="8"/>
        <v>0</v>
      </c>
      <c r="V62" s="1248"/>
      <c r="W62" s="1183"/>
      <c r="X62" s="1183"/>
      <c r="Y62" s="1183"/>
      <c r="Z62" s="1183"/>
      <c r="AA62" s="1168"/>
      <c r="AB62" s="1248"/>
      <c r="AC62" s="1183"/>
      <c r="AD62" s="1183"/>
      <c r="AE62" s="1183"/>
      <c r="AF62" s="1183"/>
      <c r="AG62" s="1168"/>
      <c r="AH62" s="1248"/>
      <c r="AI62" s="1183"/>
      <c r="AJ62" s="1183"/>
      <c r="AK62" s="1183"/>
      <c r="AL62" s="1183"/>
      <c r="AM62" s="1168"/>
      <c r="AN62" s="1223">
        <f t="shared" si="9"/>
        <v>0</v>
      </c>
      <c r="AO62" s="11">
        <v>0</v>
      </c>
      <c r="AP62" s="11">
        <f t="shared" si="4"/>
        <v>0</v>
      </c>
    </row>
    <row r="63" spans="1:42" ht="15.75" hidden="1" x14ac:dyDescent="0.25">
      <c r="A63" s="1177">
        <v>2210910</v>
      </c>
      <c r="B63" s="1154" t="s">
        <v>78</v>
      </c>
      <c r="C63" s="768"/>
      <c r="D63" s="769"/>
      <c r="E63" s="769"/>
      <c r="F63" s="769"/>
      <c r="G63" s="769"/>
      <c r="H63" s="769"/>
      <c r="I63" s="1131">
        <f t="shared" si="6"/>
        <v>0</v>
      </c>
      <c r="J63" s="768"/>
      <c r="K63" s="769"/>
      <c r="L63" s="769"/>
      <c r="M63" s="1415"/>
      <c r="N63" s="1415"/>
      <c r="O63" s="769">
        <f t="shared" si="7"/>
        <v>0</v>
      </c>
      <c r="P63" s="768"/>
      <c r="Q63" s="769"/>
      <c r="R63" s="1415"/>
      <c r="S63" s="1415"/>
      <c r="T63" s="1415"/>
      <c r="U63" s="769">
        <f t="shared" si="8"/>
        <v>0</v>
      </c>
      <c r="V63" s="1248"/>
      <c r="W63" s="1183"/>
      <c r="X63" s="1183"/>
      <c r="Y63" s="1183"/>
      <c r="Z63" s="1183"/>
      <c r="AA63" s="1168"/>
      <c r="AB63" s="1248"/>
      <c r="AC63" s="1183"/>
      <c r="AD63" s="1183"/>
      <c r="AE63" s="1183"/>
      <c r="AF63" s="1183"/>
      <c r="AG63" s="1168"/>
      <c r="AH63" s="1248"/>
      <c r="AI63" s="1183"/>
      <c r="AJ63" s="1183"/>
      <c r="AK63" s="1183"/>
      <c r="AL63" s="1183"/>
      <c r="AM63" s="1168"/>
      <c r="AN63" s="1223">
        <f t="shared" si="9"/>
        <v>0</v>
      </c>
      <c r="AO63" s="11">
        <v>0</v>
      </c>
      <c r="AP63" s="11">
        <f t="shared" si="4"/>
        <v>0</v>
      </c>
    </row>
    <row r="64" spans="1:42" ht="15.75" hidden="1" x14ac:dyDescent="0.25">
      <c r="A64" s="1177">
        <v>2211001</v>
      </c>
      <c r="B64" s="1154" t="s">
        <v>79</v>
      </c>
      <c r="C64" s="768"/>
      <c r="D64" s="769"/>
      <c r="E64" s="769"/>
      <c r="F64" s="769"/>
      <c r="G64" s="769"/>
      <c r="H64" s="769"/>
      <c r="I64" s="1131">
        <f t="shared" si="6"/>
        <v>0</v>
      </c>
      <c r="J64" s="768"/>
      <c r="K64" s="769"/>
      <c r="L64" s="769"/>
      <c r="M64" s="1415"/>
      <c r="N64" s="1415"/>
      <c r="O64" s="769">
        <f t="shared" si="7"/>
        <v>0</v>
      </c>
      <c r="P64" s="768"/>
      <c r="Q64" s="769"/>
      <c r="R64" s="1415"/>
      <c r="S64" s="1415"/>
      <c r="T64" s="1415"/>
      <c r="U64" s="769">
        <f t="shared" si="8"/>
        <v>0</v>
      </c>
      <c r="V64" s="1248"/>
      <c r="W64" s="1183"/>
      <c r="X64" s="1183"/>
      <c r="Y64" s="1183"/>
      <c r="Z64" s="1183"/>
      <c r="AA64" s="1168"/>
      <c r="AB64" s="1248"/>
      <c r="AC64" s="1183"/>
      <c r="AD64" s="1183"/>
      <c r="AE64" s="1183"/>
      <c r="AF64" s="1183"/>
      <c r="AG64" s="1168"/>
      <c r="AH64" s="1248"/>
      <c r="AI64" s="1183"/>
      <c r="AJ64" s="1183"/>
      <c r="AK64" s="1183"/>
      <c r="AL64" s="1183"/>
      <c r="AM64" s="1168"/>
      <c r="AN64" s="1223">
        <f t="shared" si="9"/>
        <v>0</v>
      </c>
      <c r="AO64" s="11">
        <v>0</v>
      </c>
      <c r="AP64" s="11">
        <f t="shared" si="4"/>
        <v>0</v>
      </c>
    </row>
    <row r="65" spans="1:42" ht="31.5" hidden="1" x14ac:dyDescent="0.25">
      <c r="A65" s="1153">
        <v>2211002</v>
      </c>
      <c r="B65" s="1154" t="s">
        <v>80</v>
      </c>
      <c r="C65" s="768"/>
      <c r="D65" s="769"/>
      <c r="E65" s="769"/>
      <c r="F65" s="769"/>
      <c r="G65" s="769"/>
      <c r="H65" s="769"/>
      <c r="I65" s="1131">
        <f t="shared" si="6"/>
        <v>0</v>
      </c>
      <c r="J65" s="768"/>
      <c r="K65" s="769"/>
      <c r="L65" s="769"/>
      <c r="M65" s="1415"/>
      <c r="N65" s="1415"/>
      <c r="O65" s="769">
        <f t="shared" si="7"/>
        <v>0</v>
      </c>
      <c r="P65" s="768"/>
      <c r="Q65" s="769"/>
      <c r="R65" s="1415"/>
      <c r="S65" s="1415"/>
      <c r="T65" s="1415"/>
      <c r="U65" s="769">
        <f t="shared" si="8"/>
        <v>0</v>
      </c>
      <c r="V65" s="1248"/>
      <c r="W65" s="1183"/>
      <c r="X65" s="1183"/>
      <c r="Y65" s="1183"/>
      <c r="Z65" s="1183"/>
      <c r="AA65" s="1168"/>
      <c r="AB65" s="1248"/>
      <c r="AC65" s="1183"/>
      <c r="AD65" s="1183"/>
      <c r="AE65" s="1183"/>
      <c r="AF65" s="1183"/>
      <c r="AG65" s="1168"/>
      <c r="AH65" s="1248"/>
      <c r="AI65" s="1183"/>
      <c r="AJ65" s="1183"/>
      <c r="AK65" s="1183"/>
      <c r="AL65" s="1183"/>
      <c r="AM65" s="1168"/>
      <c r="AN65" s="1223">
        <f t="shared" si="9"/>
        <v>0</v>
      </c>
      <c r="AO65" s="11">
        <v>0</v>
      </c>
      <c r="AP65" s="11">
        <f t="shared" si="4"/>
        <v>0</v>
      </c>
    </row>
    <row r="66" spans="1:42" ht="31.5" hidden="1" x14ac:dyDescent="0.25">
      <c r="A66" s="1153">
        <v>2211003</v>
      </c>
      <c r="B66" s="1154" t="s">
        <v>81</v>
      </c>
      <c r="C66" s="768"/>
      <c r="D66" s="769"/>
      <c r="E66" s="769"/>
      <c r="F66" s="769"/>
      <c r="G66" s="769"/>
      <c r="H66" s="769"/>
      <c r="I66" s="1131">
        <f t="shared" si="6"/>
        <v>0</v>
      </c>
      <c r="J66" s="768"/>
      <c r="K66" s="769"/>
      <c r="L66" s="769"/>
      <c r="M66" s="1415"/>
      <c r="N66" s="1415"/>
      <c r="O66" s="769">
        <f t="shared" si="7"/>
        <v>0</v>
      </c>
      <c r="P66" s="768"/>
      <c r="Q66" s="769"/>
      <c r="R66" s="1415"/>
      <c r="S66" s="1415"/>
      <c r="T66" s="1415"/>
      <c r="U66" s="769">
        <f t="shared" si="8"/>
        <v>0</v>
      </c>
      <c r="V66" s="1248"/>
      <c r="W66" s="1183"/>
      <c r="X66" s="1183"/>
      <c r="Y66" s="1183"/>
      <c r="Z66" s="1183"/>
      <c r="AA66" s="1168"/>
      <c r="AB66" s="1248"/>
      <c r="AC66" s="1183"/>
      <c r="AD66" s="1183"/>
      <c r="AE66" s="1183"/>
      <c r="AF66" s="1183"/>
      <c r="AG66" s="1168"/>
      <c r="AH66" s="1248"/>
      <c r="AI66" s="1183"/>
      <c r="AJ66" s="1183"/>
      <c r="AK66" s="1183"/>
      <c r="AL66" s="1183"/>
      <c r="AM66" s="1168"/>
      <c r="AN66" s="1223">
        <f t="shared" si="9"/>
        <v>0</v>
      </c>
      <c r="AO66" s="11">
        <v>0</v>
      </c>
      <c r="AP66" s="11">
        <f t="shared" si="4"/>
        <v>0</v>
      </c>
    </row>
    <row r="67" spans="1:42" ht="31.5" hidden="1" x14ac:dyDescent="0.25">
      <c r="A67" s="1153">
        <v>2211004</v>
      </c>
      <c r="B67" s="1154" t="s">
        <v>82</v>
      </c>
      <c r="C67" s="768"/>
      <c r="D67" s="769"/>
      <c r="E67" s="769"/>
      <c r="F67" s="769"/>
      <c r="G67" s="769"/>
      <c r="H67" s="769"/>
      <c r="I67" s="1131">
        <f t="shared" si="6"/>
        <v>0</v>
      </c>
      <c r="J67" s="768"/>
      <c r="K67" s="769"/>
      <c r="L67" s="769"/>
      <c r="M67" s="1415"/>
      <c r="N67" s="1415"/>
      <c r="O67" s="769">
        <f t="shared" si="7"/>
        <v>0</v>
      </c>
      <c r="P67" s="768"/>
      <c r="Q67" s="769"/>
      <c r="R67" s="1415"/>
      <c r="S67" s="1415"/>
      <c r="T67" s="1415"/>
      <c r="U67" s="769">
        <f t="shared" si="8"/>
        <v>0</v>
      </c>
      <c r="V67" s="1248"/>
      <c r="W67" s="1183"/>
      <c r="X67" s="1183"/>
      <c r="Y67" s="1183"/>
      <c r="Z67" s="1183"/>
      <c r="AA67" s="1168"/>
      <c r="AB67" s="1248"/>
      <c r="AC67" s="1183"/>
      <c r="AD67" s="1183"/>
      <c r="AE67" s="1183"/>
      <c r="AF67" s="1183"/>
      <c r="AG67" s="1168"/>
      <c r="AH67" s="1248"/>
      <c r="AI67" s="1183"/>
      <c r="AJ67" s="1183"/>
      <c r="AK67" s="1183"/>
      <c r="AL67" s="1183"/>
      <c r="AM67" s="1168"/>
      <c r="AN67" s="1223">
        <f>SUM(U67+O67+I67)</f>
        <v>0</v>
      </c>
      <c r="AO67" s="11">
        <v>0</v>
      </c>
      <c r="AP67" s="11">
        <f t="shared" si="4"/>
        <v>0</v>
      </c>
    </row>
    <row r="68" spans="1:42" ht="15.75" hidden="1" x14ac:dyDescent="0.25">
      <c r="A68" s="1153">
        <v>2211005</v>
      </c>
      <c r="B68" s="1154" t="s">
        <v>83</v>
      </c>
      <c r="C68" s="768"/>
      <c r="D68" s="769"/>
      <c r="E68" s="769"/>
      <c r="F68" s="769"/>
      <c r="G68" s="769"/>
      <c r="H68" s="769"/>
      <c r="I68" s="1131">
        <f t="shared" si="6"/>
        <v>0</v>
      </c>
      <c r="J68" s="768"/>
      <c r="K68" s="769"/>
      <c r="L68" s="769"/>
      <c r="M68" s="1415"/>
      <c r="N68" s="1415"/>
      <c r="O68" s="769">
        <f t="shared" si="7"/>
        <v>0</v>
      </c>
      <c r="P68" s="768"/>
      <c r="Q68" s="769"/>
      <c r="R68" s="1415"/>
      <c r="S68" s="1415"/>
      <c r="T68" s="1415"/>
      <c r="U68" s="769">
        <f t="shared" si="8"/>
        <v>0</v>
      </c>
      <c r="V68" s="1248"/>
      <c r="W68" s="1183"/>
      <c r="X68" s="1183"/>
      <c r="Y68" s="1183"/>
      <c r="Z68" s="1183"/>
      <c r="AA68" s="1168"/>
      <c r="AB68" s="1248"/>
      <c r="AC68" s="1183"/>
      <c r="AD68" s="1183"/>
      <c r="AE68" s="1183"/>
      <c r="AF68" s="1183"/>
      <c r="AG68" s="1168"/>
      <c r="AH68" s="1248"/>
      <c r="AI68" s="1183"/>
      <c r="AJ68" s="1183"/>
      <c r="AK68" s="1183"/>
      <c r="AL68" s="1183"/>
      <c r="AM68" s="1168"/>
      <c r="AN68" s="1223">
        <f t="shared" si="9"/>
        <v>0</v>
      </c>
      <c r="AO68" s="11">
        <v>0</v>
      </c>
      <c r="AP68" s="11">
        <f t="shared" si="4"/>
        <v>0</v>
      </c>
    </row>
    <row r="69" spans="1:42" ht="31.5" hidden="1" x14ac:dyDescent="0.25">
      <c r="A69" s="1153">
        <v>2211006</v>
      </c>
      <c r="B69" s="1154" t="s">
        <v>84</v>
      </c>
      <c r="C69" s="768"/>
      <c r="D69" s="769"/>
      <c r="E69" s="769"/>
      <c r="F69" s="769"/>
      <c r="G69" s="769"/>
      <c r="H69" s="769"/>
      <c r="I69" s="1131">
        <f t="shared" si="6"/>
        <v>0</v>
      </c>
      <c r="J69" s="768"/>
      <c r="K69" s="769"/>
      <c r="L69" s="769"/>
      <c r="M69" s="1415"/>
      <c r="N69" s="1415"/>
      <c r="O69" s="769">
        <f t="shared" si="7"/>
        <v>0</v>
      </c>
      <c r="P69" s="769"/>
      <c r="Q69" s="769"/>
      <c r="R69" s="1415"/>
      <c r="S69" s="1415"/>
      <c r="T69" s="1415"/>
      <c r="U69" s="769">
        <f t="shared" si="8"/>
        <v>0</v>
      </c>
      <c r="V69" s="1183"/>
      <c r="W69" s="1183"/>
      <c r="X69" s="1183"/>
      <c r="Y69" s="1183"/>
      <c r="Z69" s="1183"/>
      <c r="AA69" s="1168"/>
      <c r="AB69" s="1183"/>
      <c r="AC69" s="1183"/>
      <c r="AD69" s="1183"/>
      <c r="AE69" s="1183"/>
      <c r="AF69" s="1183"/>
      <c r="AG69" s="1168"/>
      <c r="AH69" s="1183"/>
      <c r="AI69" s="1183"/>
      <c r="AJ69" s="1183"/>
      <c r="AK69" s="1183"/>
      <c r="AL69" s="1183"/>
      <c r="AM69" s="1168"/>
      <c r="AN69" s="1223">
        <f t="shared" si="9"/>
        <v>0</v>
      </c>
      <c r="AO69" s="11">
        <v>0</v>
      </c>
      <c r="AP69" s="11">
        <f t="shared" si="4"/>
        <v>0</v>
      </c>
    </row>
    <row r="70" spans="1:42" ht="31.5" hidden="1" x14ac:dyDescent="0.25">
      <c r="A70" s="1153">
        <v>2211007</v>
      </c>
      <c r="B70" s="1154" t="s">
        <v>85</v>
      </c>
      <c r="C70" s="768"/>
      <c r="D70" s="769"/>
      <c r="E70" s="769"/>
      <c r="F70" s="769"/>
      <c r="G70" s="769"/>
      <c r="H70" s="769"/>
      <c r="I70" s="1131">
        <f t="shared" si="6"/>
        <v>0</v>
      </c>
      <c r="J70" s="769"/>
      <c r="K70" s="769"/>
      <c r="L70" s="769"/>
      <c r="M70" s="1415"/>
      <c r="N70" s="1415"/>
      <c r="O70" s="769">
        <f t="shared" si="7"/>
        <v>0</v>
      </c>
      <c r="P70" s="768"/>
      <c r="Q70" s="769"/>
      <c r="R70" s="1415"/>
      <c r="S70" s="1415"/>
      <c r="T70" s="1415"/>
      <c r="U70" s="769">
        <f t="shared" si="8"/>
        <v>0</v>
      </c>
      <c r="V70" s="1248"/>
      <c r="W70" s="1183"/>
      <c r="X70" s="1183"/>
      <c r="Y70" s="1183"/>
      <c r="Z70" s="1183"/>
      <c r="AA70" s="1168"/>
      <c r="AB70" s="1248"/>
      <c r="AC70" s="1183"/>
      <c r="AD70" s="1183"/>
      <c r="AE70" s="1183"/>
      <c r="AF70" s="1183"/>
      <c r="AG70" s="1168"/>
      <c r="AH70" s="1248"/>
      <c r="AI70" s="1183"/>
      <c r="AJ70" s="1183"/>
      <c r="AK70" s="1183"/>
      <c r="AL70" s="1183"/>
      <c r="AM70" s="1168"/>
      <c r="AN70" s="1223">
        <f t="shared" si="9"/>
        <v>0</v>
      </c>
      <c r="AO70" s="11">
        <v>0</v>
      </c>
      <c r="AP70" s="11">
        <f t="shared" ref="AP70:AP134" si="10">SUM(AN70-AO70)</f>
        <v>0</v>
      </c>
    </row>
    <row r="71" spans="1:42" ht="31.5" hidden="1" x14ac:dyDescent="0.25">
      <c r="A71" s="1153">
        <v>2211008</v>
      </c>
      <c r="B71" s="1154" t="s">
        <v>86</v>
      </c>
      <c r="C71" s="768"/>
      <c r="D71" s="769"/>
      <c r="E71" s="769"/>
      <c r="F71" s="769"/>
      <c r="G71" s="769"/>
      <c r="H71" s="769"/>
      <c r="I71" s="1131">
        <f t="shared" si="6"/>
        <v>0</v>
      </c>
      <c r="J71" s="768"/>
      <c r="K71" s="769"/>
      <c r="L71" s="769"/>
      <c r="M71" s="1415"/>
      <c r="N71" s="1415"/>
      <c r="O71" s="769">
        <f t="shared" si="7"/>
        <v>0</v>
      </c>
      <c r="P71" s="768"/>
      <c r="Q71" s="769"/>
      <c r="R71" s="1415"/>
      <c r="S71" s="1415"/>
      <c r="T71" s="1415"/>
      <c r="U71" s="769">
        <f t="shared" si="8"/>
        <v>0</v>
      </c>
      <c r="V71" s="1248"/>
      <c r="W71" s="1183"/>
      <c r="X71" s="1183"/>
      <c r="Y71" s="1183"/>
      <c r="Z71" s="1183"/>
      <c r="AA71" s="1168"/>
      <c r="AB71" s="1248"/>
      <c r="AC71" s="1183"/>
      <c r="AD71" s="1183"/>
      <c r="AE71" s="1183"/>
      <c r="AF71" s="1183"/>
      <c r="AG71" s="1168"/>
      <c r="AH71" s="1248"/>
      <c r="AI71" s="1183"/>
      <c r="AJ71" s="1183"/>
      <c r="AK71" s="1183"/>
      <c r="AL71" s="1183"/>
      <c r="AM71" s="1168"/>
      <c r="AN71" s="1223">
        <f t="shared" si="9"/>
        <v>0</v>
      </c>
      <c r="AO71" s="11">
        <v>0</v>
      </c>
      <c r="AP71" s="11">
        <f t="shared" si="10"/>
        <v>0</v>
      </c>
    </row>
    <row r="72" spans="1:42" ht="15.75" hidden="1" x14ac:dyDescent="0.25">
      <c r="A72" s="1153">
        <v>2211009</v>
      </c>
      <c r="B72" s="1154" t="s">
        <v>87</v>
      </c>
      <c r="C72" s="768"/>
      <c r="D72" s="769"/>
      <c r="E72" s="769"/>
      <c r="F72" s="769"/>
      <c r="G72" s="769"/>
      <c r="H72" s="769"/>
      <c r="I72" s="1131">
        <f t="shared" si="6"/>
        <v>0</v>
      </c>
      <c r="J72" s="768"/>
      <c r="K72" s="769"/>
      <c r="L72" s="769"/>
      <c r="M72" s="1415"/>
      <c r="N72" s="1415"/>
      <c r="O72" s="769">
        <f t="shared" si="7"/>
        <v>0</v>
      </c>
      <c r="P72" s="768"/>
      <c r="Q72" s="769"/>
      <c r="R72" s="1415"/>
      <c r="S72" s="1415"/>
      <c r="T72" s="1415"/>
      <c r="U72" s="769">
        <f t="shared" si="8"/>
        <v>0</v>
      </c>
      <c r="V72" s="1248"/>
      <c r="W72" s="1183"/>
      <c r="X72" s="1183"/>
      <c r="Y72" s="1183"/>
      <c r="Z72" s="1183"/>
      <c r="AA72" s="1168"/>
      <c r="AB72" s="1248"/>
      <c r="AC72" s="1183"/>
      <c r="AD72" s="1183"/>
      <c r="AE72" s="1183"/>
      <c r="AF72" s="1183"/>
      <c r="AG72" s="1168"/>
      <c r="AH72" s="1248"/>
      <c r="AI72" s="1183"/>
      <c r="AJ72" s="1183"/>
      <c r="AK72" s="1183"/>
      <c r="AL72" s="1183"/>
      <c r="AM72" s="1168"/>
      <c r="AN72" s="1223">
        <f t="shared" si="9"/>
        <v>0</v>
      </c>
      <c r="AO72" s="11">
        <v>0</v>
      </c>
      <c r="AP72" s="11">
        <f t="shared" si="10"/>
        <v>0</v>
      </c>
    </row>
    <row r="73" spans="1:42" ht="15.75" hidden="1" x14ac:dyDescent="0.25">
      <c r="A73" s="1153">
        <v>2211015</v>
      </c>
      <c r="B73" s="1154" t="s">
        <v>88</v>
      </c>
      <c r="C73" s="768"/>
      <c r="D73" s="769"/>
      <c r="E73" s="769"/>
      <c r="F73" s="769"/>
      <c r="G73" s="769"/>
      <c r="H73" s="769"/>
      <c r="I73" s="1131">
        <f t="shared" si="6"/>
        <v>0</v>
      </c>
      <c r="J73" s="768"/>
      <c r="K73" s="769"/>
      <c r="L73" s="769"/>
      <c r="M73" s="1415"/>
      <c r="N73" s="1415"/>
      <c r="O73" s="769">
        <f t="shared" si="7"/>
        <v>0</v>
      </c>
      <c r="P73" s="768"/>
      <c r="Q73" s="769"/>
      <c r="R73" s="1415"/>
      <c r="S73" s="1415"/>
      <c r="T73" s="1415"/>
      <c r="U73" s="769">
        <f t="shared" si="8"/>
        <v>0</v>
      </c>
      <c r="V73" s="1248"/>
      <c r="W73" s="1183"/>
      <c r="X73" s="1183"/>
      <c r="Y73" s="1183"/>
      <c r="Z73" s="1183"/>
      <c r="AA73" s="1168"/>
      <c r="AB73" s="1248"/>
      <c r="AC73" s="1183"/>
      <c r="AD73" s="1183"/>
      <c r="AE73" s="1183"/>
      <c r="AF73" s="1183"/>
      <c r="AG73" s="1168"/>
      <c r="AH73" s="1248"/>
      <c r="AI73" s="1183"/>
      <c r="AJ73" s="1183"/>
      <c r="AK73" s="1183"/>
      <c r="AL73" s="1183"/>
      <c r="AM73" s="1168"/>
      <c r="AN73" s="1223">
        <f t="shared" si="9"/>
        <v>0</v>
      </c>
      <c r="AO73" s="11">
        <v>0</v>
      </c>
      <c r="AP73" s="11">
        <f t="shared" si="10"/>
        <v>0</v>
      </c>
    </row>
    <row r="74" spans="1:42" ht="31.5" x14ac:dyDescent="0.25">
      <c r="A74" s="1153">
        <v>2211016</v>
      </c>
      <c r="B74" s="1154" t="s">
        <v>89</v>
      </c>
      <c r="C74" s="768"/>
      <c r="D74" s="769">
        <v>500000</v>
      </c>
      <c r="E74" s="769"/>
      <c r="F74" s="769"/>
      <c r="G74" s="769"/>
      <c r="H74" s="769"/>
      <c r="I74" s="1131">
        <f t="shared" si="6"/>
        <v>500000</v>
      </c>
      <c r="J74" s="768"/>
      <c r="K74" s="769">
        <v>500000</v>
      </c>
      <c r="L74" s="769"/>
      <c r="M74" s="1415"/>
      <c r="N74" s="1415"/>
      <c r="O74" s="769">
        <f t="shared" si="7"/>
        <v>500000</v>
      </c>
      <c r="P74" s="769"/>
      <c r="Q74" s="769"/>
      <c r="R74" s="1415"/>
      <c r="S74" s="1415"/>
      <c r="T74" s="1415"/>
      <c r="U74" s="769">
        <f t="shared" si="8"/>
        <v>0</v>
      </c>
      <c r="V74" s="1183"/>
      <c r="W74" s="1183"/>
      <c r="X74" s="1183"/>
      <c r="Y74" s="1183"/>
      <c r="Z74" s="1183"/>
      <c r="AA74" s="1168"/>
      <c r="AB74" s="1183"/>
      <c r="AC74" s="1183"/>
      <c r="AD74" s="1183"/>
      <c r="AE74" s="1183"/>
      <c r="AF74" s="1183"/>
      <c r="AG74" s="1168"/>
      <c r="AH74" s="1183"/>
      <c r="AI74" s="1183"/>
      <c r="AJ74" s="1183"/>
      <c r="AK74" s="1183"/>
      <c r="AL74" s="1183"/>
      <c r="AM74" s="1168"/>
      <c r="AN74" s="1223">
        <f t="shared" si="9"/>
        <v>1000000</v>
      </c>
      <c r="AO74" s="11">
        <v>1000000</v>
      </c>
      <c r="AP74" s="11">
        <f t="shared" si="10"/>
        <v>0</v>
      </c>
    </row>
    <row r="75" spans="1:42" ht="31.5" hidden="1" x14ac:dyDescent="0.25">
      <c r="A75" s="1153">
        <v>2211019</v>
      </c>
      <c r="B75" s="1154" t="s">
        <v>90</v>
      </c>
      <c r="C75" s="768"/>
      <c r="D75" s="769"/>
      <c r="E75" s="769"/>
      <c r="F75" s="769"/>
      <c r="G75" s="769"/>
      <c r="H75" s="769"/>
      <c r="I75" s="1131">
        <f t="shared" si="6"/>
        <v>0</v>
      </c>
      <c r="J75" s="769"/>
      <c r="K75" s="769"/>
      <c r="L75" s="769"/>
      <c r="M75" s="1415"/>
      <c r="N75" s="1415"/>
      <c r="O75" s="769">
        <f t="shared" si="7"/>
        <v>0</v>
      </c>
      <c r="P75" s="768"/>
      <c r="Q75" s="769"/>
      <c r="R75" s="1415"/>
      <c r="S75" s="1415"/>
      <c r="T75" s="1415"/>
      <c r="U75" s="769">
        <f t="shared" si="8"/>
        <v>0</v>
      </c>
      <c r="V75" s="1248"/>
      <c r="W75" s="1183"/>
      <c r="X75" s="1183"/>
      <c r="Y75" s="1183"/>
      <c r="Z75" s="1183"/>
      <c r="AA75" s="1168"/>
      <c r="AB75" s="1248"/>
      <c r="AC75" s="1183"/>
      <c r="AD75" s="1183"/>
      <c r="AE75" s="1183"/>
      <c r="AF75" s="1183"/>
      <c r="AG75" s="1168"/>
      <c r="AH75" s="1248"/>
      <c r="AI75" s="1183"/>
      <c r="AJ75" s="1183"/>
      <c r="AK75" s="1183"/>
      <c r="AL75" s="1183"/>
      <c r="AM75" s="1168"/>
      <c r="AN75" s="1223">
        <f t="shared" si="9"/>
        <v>0</v>
      </c>
      <c r="AO75" s="11">
        <v>0</v>
      </c>
      <c r="AP75" s="11">
        <f t="shared" si="10"/>
        <v>0</v>
      </c>
    </row>
    <row r="76" spans="1:42" ht="15.75" hidden="1" x14ac:dyDescent="0.25">
      <c r="A76" s="1153">
        <v>2211021</v>
      </c>
      <c r="B76" s="1154" t="s">
        <v>91</v>
      </c>
      <c r="C76" s="768"/>
      <c r="D76" s="769"/>
      <c r="E76" s="769"/>
      <c r="F76" s="769"/>
      <c r="G76" s="769"/>
      <c r="H76" s="769"/>
      <c r="I76" s="1131">
        <f t="shared" si="6"/>
        <v>0</v>
      </c>
      <c r="J76" s="768"/>
      <c r="K76" s="769"/>
      <c r="L76" s="769"/>
      <c r="M76" s="1415"/>
      <c r="N76" s="1415"/>
      <c r="O76" s="769">
        <f t="shared" si="7"/>
        <v>0</v>
      </c>
      <c r="P76" s="768"/>
      <c r="Q76" s="769"/>
      <c r="R76" s="1415"/>
      <c r="S76" s="1415"/>
      <c r="T76" s="1415"/>
      <c r="U76" s="769">
        <f t="shared" si="8"/>
        <v>0</v>
      </c>
      <c r="V76" s="1248"/>
      <c r="W76" s="1183"/>
      <c r="X76" s="1183"/>
      <c r="Y76" s="1183"/>
      <c r="Z76" s="1183"/>
      <c r="AA76" s="1168"/>
      <c r="AB76" s="1248"/>
      <c r="AC76" s="1183"/>
      <c r="AD76" s="1183"/>
      <c r="AE76" s="1183"/>
      <c r="AF76" s="1183"/>
      <c r="AG76" s="1168"/>
      <c r="AH76" s="1248"/>
      <c r="AI76" s="1183"/>
      <c r="AJ76" s="1183"/>
      <c r="AK76" s="1183"/>
      <c r="AL76" s="1183"/>
      <c r="AM76" s="1168"/>
      <c r="AN76" s="1223">
        <f t="shared" si="9"/>
        <v>0</v>
      </c>
      <c r="AO76" s="11">
        <v>0</v>
      </c>
      <c r="AP76" s="11">
        <f t="shared" si="10"/>
        <v>0</v>
      </c>
    </row>
    <row r="77" spans="1:42" ht="15.75" hidden="1" x14ac:dyDescent="0.25">
      <c r="A77" s="1153">
        <v>2211023</v>
      </c>
      <c r="B77" s="1154" t="s">
        <v>92</v>
      </c>
      <c r="C77" s="768"/>
      <c r="D77" s="769"/>
      <c r="E77" s="769"/>
      <c r="F77" s="769"/>
      <c r="G77" s="769"/>
      <c r="H77" s="769"/>
      <c r="I77" s="1131">
        <f t="shared" si="6"/>
        <v>0</v>
      </c>
      <c r="J77" s="768"/>
      <c r="K77" s="769"/>
      <c r="L77" s="769"/>
      <c r="M77" s="1415"/>
      <c r="N77" s="1415"/>
      <c r="O77" s="769">
        <f t="shared" si="7"/>
        <v>0</v>
      </c>
      <c r="P77" s="768"/>
      <c r="Q77" s="769"/>
      <c r="R77" s="1415"/>
      <c r="S77" s="1415"/>
      <c r="T77" s="1415"/>
      <c r="U77" s="769">
        <f t="shared" si="8"/>
        <v>0</v>
      </c>
      <c r="V77" s="1248"/>
      <c r="W77" s="1183"/>
      <c r="X77" s="1183"/>
      <c r="Y77" s="1183"/>
      <c r="Z77" s="1183"/>
      <c r="AA77" s="1168"/>
      <c r="AB77" s="1248"/>
      <c r="AC77" s="1183"/>
      <c r="AD77" s="1183"/>
      <c r="AE77" s="1183"/>
      <c r="AF77" s="1183"/>
      <c r="AG77" s="1168"/>
      <c r="AH77" s="1248"/>
      <c r="AI77" s="1183"/>
      <c r="AJ77" s="1183"/>
      <c r="AK77" s="1183"/>
      <c r="AL77" s="1183"/>
      <c r="AM77" s="1168"/>
      <c r="AN77" s="1223">
        <f t="shared" si="9"/>
        <v>0</v>
      </c>
      <c r="AO77" s="11">
        <v>0</v>
      </c>
      <c r="AP77" s="11">
        <f t="shared" si="10"/>
        <v>0</v>
      </c>
    </row>
    <row r="78" spans="1:42" ht="15.75" hidden="1" x14ac:dyDescent="0.25">
      <c r="A78" s="1153">
        <v>2211026</v>
      </c>
      <c r="B78" s="1154" t="s">
        <v>93</v>
      </c>
      <c r="C78" s="768"/>
      <c r="D78" s="769"/>
      <c r="E78" s="769"/>
      <c r="F78" s="769"/>
      <c r="G78" s="769"/>
      <c r="H78" s="769"/>
      <c r="I78" s="1131">
        <f t="shared" si="6"/>
        <v>0</v>
      </c>
      <c r="J78" s="768"/>
      <c r="K78" s="769"/>
      <c r="L78" s="769"/>
      <c r="M78" s="1415"/>
      <c r="N78" s="1415"/>
      <c r="O78" s="769">
        <f t="shared" si="7"/>
        <v>0</v>
      </c>
      <c r="P78" s="768"/>
      <c r="Q78" s="769"/>
      <c r="R78" s="1415"/>
      <c r="S78" s="1415"/>
      <c r="T78" s="1415"/>
      <c r="U78" s="769">
        <f t="shared" si="8"/>
        <v>0</v>
      </c>
      <c r="V78" s="1248"/>
      <c r="W78" s="1183"/>
      <c r="X78" s="1183"/>
      <c r="Y78" s="1183"/>
      <c r="Z78" s="1183"/>
      <c r="AA78" s="1168"/>
      <c r="AB78" s="1248"/>
      <c r="AC78" s="1183"/>
      <c r="AD78" s="1183"/>
      <c r="AE78" s="1183"/>
      <c r="AF78" s="1183"/>
      <c r="AG78" s="1168"/>
      <c r="AH78" s="1248"/>
      <c r="AI78" s="1183"/>
      <c r="AJ78" s="1183"/>
      <c r="AK78" s="1183"/>
      <c r="AL78" s="1183"/>
      <c r="AM78" s="1168"/>
      <c r="AN78" s="1223">
        <f t="shared" si="9"/>
        <v>0</v>
      </c>
      <c r="AO78" s="11">
        <v>0</v>
      </c>
      <c r="AP78" s="11">
        <f t="shared" si="10"/>
        <v>0</v>
      </c>
    </row>
    <row r="79" spans="1:42" ht="15.75" hidden="1" x14ac:dyDescent="0.25">
      <c r="A79" s="1153">
        <v>2211028</v>
      </c>
      <c r="B79" s="1154" t="s">
        <v>94</v>
      </c>
      <c r="C79" s="768"/>
      <c r="D79" s="769"/>
      <c r="E79" s="769"/>
      <c r="F79" s="769"/>
      <c r="G79" s="769"/>
      <c r="H79" s="769"/>
      <c r="I79" s="1131">
        <f t="shared" si="6"/>
        <v>0</v>
      </c>
      <c r="J79" s="768"/>
      <c r="K79" s="769"/>
      <c r="L79" s="769"/>
      <c r="M79" s="1415"/>
      <c r="N79" s="1415"/>
      <c r="O79" s="769">
        <f t="shared" si="7"/>
        <v>0</v>
      </c>
      <c r="P79" s="768"/>
      <c r="Q79" s="769"/>
      <c r="R79" s="1415"/>
      <c r="S79" s="1415"/>
      <c r="T79" s="1415"/>
      <c r="U79" s="769">
        <f t="shared" si="8"/>
        <v>0</v>
      </c>
      <c r="V79" s="1248"/>
      <c r="W79" s="1183"/>
      <c r="X79" s="1183"/>
      <c r="Y79" s="1183"/>
      <c r="Z79" s="1183"/>
      <c r="AA79" s="1168"/>
      <c r="AB79" s="1248"/>
      <c r="AC79" s="1183"/>
      <c r="AD79" s="1183"/>
      <c r="AE79" s="1183"/>
      <c r="AF79" s="1183"/>
      <c r="AG79" s="1168"/>
      <c r="AH79" s="1248"/>
      <c r="AI79" s="1183"/>
      <c r="AJ79" s="1183"/>
      <c r="AK79" s="1183"/>
      <c r="AL79" s="1183"/>
      <c r="AM79" s="1168"/>
      <c r="AN79" s="1223">
        <f t="shared" si="9"/>
        <v>0</v>
      </c>
      <c r="AO79" s="11">
        <v>0</v>
      </c>
      <c r="AP79" s="11">
        <f t="shared" si="10"/>
        <v>0</v>
      </c>
    </row>
    <row r="80" spans="1:42" ht="15.75" hidden="1" x14ac:dyDescent="0.25">
      <c r="A80" s="1153">
        <v>2211029</v>
      </c>
      <c r="B80" s="1154" t="s">
        <v>95</v>
      </c>
      <c r="C80" s="768"/>
      <c r="D80" s="769"/>
      <c r="E80" s="769"/>
      <c r="F80" s="769"/>
      <c r="G80" s="769"/>
      <c r="H80" s="769"/>
      <c r="I80" s="1131">
        <f t="shared" si="6"/>
        <v>0</v>
      </c>
      <c r="J80" s="768"/>
      <c r="K80" s="769"/>
      <c r="L80" s="769"/>
      <c r="M80" s="1415"/>
      <c r="N80" s="1415"/>
      <c r="O80" s="769">
        <f t="shared" si="7"/>
        <v>0</v>
      </c>
      <c r="P80" s="768"/>
      <c r="Q80" s="769"/>
      <c r="R80" s="1415"/>
      <c r="S80" s="1415"/>
      <c r="T80" s="1415"/>
      <c r="U80" s="769">
        <f t="shared" si="8"/>
        <v>0</v>
      </c>
      <c r="V80" s="1248"/>
      <c r="W80" s="1183"/>
      <c r="X80" s="1183"/>
      <c r="Y80" s="1183"/>
      <c r="Z80" s="1183"/>
      <c r="AA80" s="1168"/>
      <c r="AB80" s="1248"/>
      <c r="AC80" s="1183"/>
      <c r="AD80" s="1183"/>
      <c r="AE80" s="1183"/>
      <c r="AF80" s="1183"/>
      <c r="AG80" s="1168"/>
      <c r="AH80" s="1248"/>
      <c r="AI80" s="1183"/>
      <c r="AJ80" s="1183"/>
      <c r="AK80" s="1183"/>
      <c r="AL80" s="1183"/>
      <c r="AM80" s="1168"/>
      <c r="AN80" s="1223">
        <f t="shared" si="9"/>
        <v>0</v>
      </c>
      <c r="AO80" s="11">
        <v>0</v>
      </c>
      <c r="AP80" s="11">
        <f t="shared" si="10"/>
        <v>0</v>
      </c>
    </row>
    <row r="81" spans="1:42" ht="47.25" x14ac:dyDescent="0.25">
      <c r="A81" s="1153">
        <v>2211101</v>
      </c>
      <c r="B81" s="1154" t="s">
        <v>96</v>
      </c>
      <c r="C81" s="768"/>
      <c r="D81" s="769">
        <v>200000</v>
      </c>
      <c r="E81" s="769"/>
      <c r="F81" s="769"/>
      <c r="G81" s="769"/>
      <c r="H81" s="769"/>
      <c r="I81" s="1131">
        <f t="shared" si="6"/>
        <v>200000</v>
      </c>
      <c r="J81" s="768"/>
      <c r="K81" s="769">
        <v>300000</v>
      </c>
      <c r="L81" s="769"/>
      <c r="M81" s="1415"/>
      <c r="N81" s="1415"/>
      <c r="O81" s="769">
        <f t="shared" si="7"/>
        <v>300000</v>
      </c>
      <c r="P81" s="768">
        <v>0</v>
      </c>
      <c r="Q81" s="769"/>
      <c r="R81" s="1415"/>
      <c r="S81" s="1415"/>
      <c r="T81" s="1415"/>
      <c r="U81" s="769">
        <f t="shared" si="8"/>
        <v>0</v>
      </c>
      <c r="V81" s="1248"/>
      <c r="W81" s="1183"/>
      <c r="X81" s="1183"/>
      <c r="Y81" s="1183"/>
      <c r="Z81" s="1183"/>
      <c r="AA81" s="1168"/>
      <c r="AB81" s="1248"/>
      <c r="AC81" s="1183"/>
      <c r="AD81" s="1183"/>
      <c r="AE81" s="1183"/>
      <c r="AF81" s="1183"/>
      <c r="AG81" s="1168"/>
      <c r="AH81" s="1248"/>
      <c r="AI81" s="1183"/>
      <c r="AJ81" s="1183"/>
      <c r="AK81" s="1183"/>
      <c r="AL81" s="1183"/>
      <c r="AM81" s="1168"/>
      <c r="AN81" s="1223">
        <f t="shared" si="9"/>
        <v>500000</v>
      </c>
      <c r="AO81" s="11">
        <v>500000</v>
      </c>
      <c r="AP81" s="11">
        <f t="shared" si="10"/>
        <v>0</v>
      </c>
    </row>
    <row r="82" spans="1:42" ht="31.5" x14ac:dyDescent="0.25">
      <c r="A82" s="1153">
        <v>2211102</v>
      </c>
      <c r="B82" s="1154" t="s">
        <v>97</v>
      </c>
      <c r="C82" s="768"/>
      <c r="D82" s="1131">
        <v>2000000</v>
      </c>
      <c r="E82" s="769"/>
      <c r="F82" s="769"/>
      <c r="G82" s="769"/>
      <c r="H82" s="769"/>
      <c r="I82" s="1131">
        <f t="shared" si="6"/>
        <v>2000000</v>
      </c>
      <c r="J82" s="768"/>
      <c r="K82" s="769"/>
      <c r="L82" s="769"/>
      <c r="M82" s="1415"/>
      <c r="N82" s="1415"/>
      <c r="O82" s="769">
        <f t="shared" si="7"/>
        <v>0</v>
      </c>
      <c r="P82" s="768"/>
      <c r="Q82" s="769"/>
      <c r="R82" s="1415"/>
      <c r="S82" s="1415"/>
      <c r="T82" s="1415"/>
      <c r="U82" s="769">
        <f t="shared" si="8"/>
        <v>0</v>
      </c>
      <c r="V82" s="1248"/>
      <c r="W82" s="1183"/>
      <c r="X82" s="1183"/>
      <c r="Y82" s="1183"/>
      <c r="Z82" s="1183"/>
      <c r="AA82" s="1168"/>
      <c r="AB82" s="1248"/>
      <c r="AC82" s="1183"/>
      <c r="AD82" s="1183"/>
      <c r="AE82" s="1183"/>
      <c r="AF82" s="1183"/>
      <c r="AG82" s="1168"/>
      <c r="AH82" s="1248"/>
      <c r="AI82" s="1183"/>
      <c r="AJ82" s="1183"/>
      <c r="AK82" s="1183"/>
      <c r="AL82" s="1183"/>
      <c r="AM82" s="1168"/>
      <c r="AN82" s="1223">
        <f t="shared" si="9"/>
        <v>2000000</v>
      </c>
      <c r="AO82" s="11">
        <v>2000000</v>
      </c>
      <c r="AP82" s="11">
        <f t="shared" si="10"/>
        <v>0</v>
      </c>
    </row>
    <row r="83" spans="1:42" ht="47.25" x14ac:dyDescent="0.25">
      <c r="A83" s="1153">
        <v>2211103</v>
      </c>
      <c r="B83" s="1154" t="s">
        <v>98</v>
      </c>
      <c r="C83" s="768"/>
      <c r="D83" s="1131"/>
      <c r="E83" s="769"/>
      <c r="F83" s="769"/>
      <c r="G83" s="769"/>
      <c r="H83" s="769"/>
      <c r="I83" s="1131">
        <f t="shared" si="6"/>
        <v>0</v>
      </c>
      <c r="J83" s="768"/>
      <c r="K83" s="769"/>
      <c r="L83" s="769"/>
      <c r="M83" s="1415"/>
      <c r="N83" s="1415"/>
      <c r="O83" s="769">
        <f t="shared" si="7"/>
        <v>0</v>
      </c>
      <c r="P83" s="769"/>
      <c r="Q83" s="769"/>
      <c r="R83" s="1415"/>
      <c r="S83" s="1415"/>
      <c r="T83" s="1415"/>
      <c r="U83" s="769">
        <f t="shared" si="8"/>
        <v>0</v>
      </c>
      <c r="V83" s="1183"/>
      <c r="W83" s="1183"/>
      <c r="X83" s="1183"/>
      <c r="Y83" s="1183"/>
      <c r="Z83" s="1183"/>
      <c r="AA83" s="1168"/>
      <c r="AB83" s="1183"/>
      <c r="AC83" s="1183"/>
      <c r="AD83" s="1183"/>
      <c r="AE83" s="1183"/>
      <c r="AF83" s="1183"/>
      <c r="AG83" s="1168"/>
      <c r="AH83" s="1183"/>
      <c r="AI83" s="1183"/>
      <c r="AJ83" s="1183"/>
      <c r="AK83" s="1183"/>
      <c r="AL83" s="1183"/>
      <c r="AM83" s="1168"/>
      <c r="AN83" s="1223">
        <f t="shared" si="9"/>
        <v>0</v>
      </c>
      <c r="AO83" s="11">
        <v>0</v>
      </c>
      <c r="AP83" s="11">
        <f t="shared" si="10"/>
        <v>0</v>
      </c>
    </row>
    <row r="84" spans="1:42" ht="15.75" x14ac:dyDescent="0.25">
      <c r="A84" s="1153">
        <v>2211199</v>
      </c>
      <c r="B84" s="1154" t="s">
        <v>188</v>
      </c>
      <c r="C84" s="768"/>
      <c r="D84" s="1131">
        <v>1000000</v>
      </c>
      <c r="E84" s="769"/>
      <c r="F84" s="769"/>
      <c r="G84" s="769"/>
      <c r="H84" s="769"/>
      <c r="I84" s="1131">
        <f t="shared" ref="I84:I115" si="11">SUM(D84:G84)</f>
        <v>1000000</v>
      </c>
      <c r="J84" s="769"/>
      <c r="K84" s="769"/>
      <c r="L84" s="769"/>
      <c r="M84" s="1415"/>
      <c r="N84" s="1415"/>
      <c r="O84" s="769">
        <f t="shared" ref="O84:O115" si="12">SUM(J84:L84)</f>
        <v>0</v>
      </c>
      <c r="P84" s="769"/>
      <c r="Q84" s="769"/>
      <c r="R84" s="1415"/>
      <c r="S84" s="1415"/>
      <c r="T84" s="1415"/>
      <c r="U84" s="769">
        <f t="shared" ref="U84:U115" si="13">SUM(P84:Q84)</f>
        <v>0</v>
      </c>
      <c r="V84" s="1183"/>
      <c r="W84" s="1183"/>
      <c r="X84" s="1183"/>
      <c r="Y84" s="1183"/>
      <c r="Z84" s="1183"/>
      <c r="AA84" s="1168"/>
      <c r="AB84" s="1183"/>
      <c r="AC84" s="1183"/>
      <c r="AD84" s="1183"/>
      <c r="AE84" s="1183"/>
      <c r="AF84" s="1183"/>
      <c r="AG84" s="1168"/>
      <c r="AH84" s="1183"/>
      <c r="AI84" s="1183"/>
      <c r="AJ84" s="1183"/>
      <c r="AK84" s="1183"/>
      <c r="AL84" s="1183"/>
      <c r="AM84" s="1168"/>
      <c r="AN84" s="1223">
        <f t="shared" ref="AN84:AN89" si="14">SUM(U84+O84+I84)</f>
        <v>1000000</v>
      </c>
      <c r="AO84" s="11">
        <v>1000000</v>
      </c>
      <c r="AP84" s="11">
        <f t="shared" si="10"/>
        <v>0</v>
      </c>
    </row>
    <row r="85" spans="1:42" ht="31.5" x14ac:dyDescent="0.25">
      <c r="A85" s="1153">
        <v>2211201</v>
      </c>
      <c r="B85" s="1154" t="s">
        <v>100</v>
      </c>
      <c r="C85" s="768"/>
      <c r="D85" s="1131">
        <v>1000000</v>
      </c>
      <c r="E85" s="769"/>
      <c r="F85" s="769"/>
      <c r="G85" s="769"/>
      <c r="H85" s="769"/>
      <c r="I85" s="1131">
        <f t="shared" si="11"/>
        <v>1000000</v>
      </c>
      <c r="J85" s="769"/>
      <c r="K85" s="769"/>
      <c r="L85" s="769">
        <v>300000</v>
      </c>
      <c r="M85" s="1415"/>
      <c r="N85" s="1415"/>
      <c r="O85" s="769">
        <f t="shared" si="12"/>
        <v>300000</v>
      </c>
      <c r="P85" s="768"/>
      <c r="Q85" s="769">
        <v>200000</v>
      </c>
      <c r="R85" s="1415"/>
      <c r="S85" s="1415"/>
      <c r="T85" s="1415"/>
      <c r="U85" s="769">
        <f t="shared" si="13"/>
        <v>200000</v>
      </c>
      <c r="V85" s="1248"/>
      <c r="W85" s="1183"/>
      <c r="X85" s="1183"/>
      <c r="Y85" s="1183"/>
      <c r="Z85" s="1183"/>
      <c r="AA85" s="1168"/>
      <c r="AB85" s="1248"/>
      <c r="AC85" s="1183"/>
      <c r="AD85" s="1183"/>
      <c r="AE85" s="1183"/>
      <c r="AF85" s="1183"/>
      <c r="AG85" s="1168"/>
      <c r="AH85" s="1248"/>
      <c r="AI85" s="1183"/>
      <c r="AJ85" s="1183"/>
      <c r="AK85" s="1183"/>
      <c r="AL85" s="1183"/>
      <c r="AM85" s="1168"/>
      <c r="AN85" s="1223">
        <f t="shared" si="14"/>
        <v>1500000</v>
      </c>
      <c r="AO85" s="11">
        <v>1500000</v>
      </c>
      <c r="AP85" s="11">
        <f t="shared" si="10"/>
        <v>0</v>
      </c>
    </row>
    <row r="86" spans="1:42" ht="31.5" x14ac:dyDescent="0.25">
      <c r="A86" s="1153">
        <v>2211203</v>
      </c>
      <c r="B86" s="1154" t="s">
        <v>101</v>
      </c>
      <c r="C86" s="768"/>
      <c r="D86" s="1131"/>
      <c r="E86" s="769"/>
      <c r="F86" s="769"/>
      <c r="G86" s="769"/>
      <c r="H86" s="769"/>
      <c r="I86" s="1131">
        <f t="shared" si="11"/>
        <v>0</v>
      </c>
      <c r="J86" s="769"/>
      <c r="K86" s="769"/>
      <c r="L86" s="769"/>
      <c r="M86" s="1415"/>
      <c r="N86" s="1415"/>
      <c r="O86" s="769">
        <f t="shared" si="12"/>
        <v>0</v>
      </c>
      <c r="P86" s="768"/>
      <c r="Q86" s="769"/>
      <c r="R86" s="1415"/>
      <c r="S86" s="1415"/>
      <c r="T86" s="1415"/>
      <c r="U86" s="769">
        <f t="shared" si="13"/>
        <v>0</v>
      </c>
      <c r="V86" s="1248"/>
      <c r="W86" s="1183"/>
      <c r="X86" s="1183"/>
      <c r="Y86" s="1183"/>
      <c r="Z86" s="1183"/>
      <c r="AA86" s="1168"/>
      <c r="AB86" s="1248"/>
      <c r="AC86" s="1183"/>
      <c r="AD86" s="1183"/>
      <c r="AE86" s="1183"/>
      <c r="AF86" s="1183"/>
      <c r="AG86" s="1168"/>
      <c r="AH86" s="1248"/>
      <c r="AI86" s="1183"/>
      <c r="AJ86" s="1183"/>
      <c r="AK86" s="1183"/>
      <c r="AL86" s="1183"/>
      <c r="AM86" s="1168"/>
      <c r="AN86" s="1223">
        <f t="shared" si="14"/>
        <v>0</v>
      </c>
      <c r="AO86" s="11">
        <v>0</v>
      </c>
      <c r="AP86" s="11">
        <f t="shared" si="10"/>
        <v>0</v>
      </c>
    </row>
    <row r="87" spans="1:42" ht="31.5" x14ac:dyDescent="0.25">
      <c r="A87" s="1153">
        <v>2211204</v>
      </c>
      <c r="B87" s="1154" t="s">
        <v>102</v>
      </c>
      <c r="C87" s="768"/>
      <c r="D87" s="1131"/>
      <c r="E87" s="769"/>
      <c r="F87" s="769"/>
      <c r="G87" s="769"/>
      <c r="H87" s="769"/>
      <c r="I87" s="1131">
        <f t="shared" si="11"/>
        <v>0</v>
      </c>
      <c r="J87" s="768"/>
      <c r="K87" s="769"/>
      <c r="L87" s="769"/>
      <c r="M87" s="1415"/>
      <c r="N87" s="1415"/>
      <c r="O87" s="769">
        <f t="shared" si="12"/>
        <v>0</v>
      </c>
      <c r="P87" s="768"/>
      <c r="Q87" s="769"/>
      <c r="R87" s="1415"/>
      <c r="S87" s="1415"/>
      <c r="T87" s="1415"/>
      <c r="U87" s="769">
        <f t="shared" si="13"/>
        <v>0</v>
      </c>
      <c r="V87" s="1248"/>
      <c r="W87" s="1183"/>
      <c r="X87" s="1183"/>
      <c r="Y87" s="1183"/>
      <c r="Z87" s="1183"/>
      <c r="AA87" s="1168"/>
      <c r="AB87" s="1248"/>
      <c r="AC87" s="1183"/>
      <c r="AD87" s="1183"/>
      <c r="AE87" s="1183"/>
      <c r="AF87" s="1183"/>
      <c r="AG87" s="1168"/>
      <c r="AH87" s="1248"/>
      <c r="AI87" s="1183"/>
      <c r="AJ87" s="1183"/>
      <c r="AK87" s="1183"/>
      <c r="AL87" s="1183"/>
      <c r="AM87" s="1168"/>
      <c r="AN87" s="1223">
        <f t="shared" si="14"/>
        <v>0</v>
      </c>
      <c r="AO87" s="11">
        <v>0</v>
      </c>
      <c r="AP87" s="11">
        <f t="shared" si="10"/>
        <v>0</v>
      </c>
    </row>
    <row r="88" spans="1:42" ht="31.5" x14ac:dyDescent="0.25">
      <c r="A88" s="1153">
        <v>2211301</v>
      </c>
      <c r="B88" s="1154" t="s">
        <v>103</v>
      </c>
      <c r="C88" s="768"/>
      <c r="D88" s="1131">
        <v>5000</v>
      </c>
      <c r="E88" s="769"/>
      <c r="F88" s="769"/>
      <c r="G88" s="769"/>
      <c r="H88" s="769"/>
      <c r="I88" s="1131">
        <f t="shared" si="11"/>
        <v>5000</v>
      </c>
      <c r="J88" s="768"/>
      <c r="K88" s="769"/>
      <c r="L88" s="769"/>
      <c r="M88" s="1415"/>
      <c r="N88" s="1415"/>
      <c r="O88" s="769"/>
      <c r="P88" s="768"/>
      <c r="Q88" s="769"/>
      <c r="R88" s="1415"/>
      <c r="S88" s="1415"/>
      <c r="T88" s="1415"/>
      <c r="U88" s="769">
        <f t="shared" si="13"/>
        <v>0</v>
      </c>
      <c r="V88" s="1248"/>
      <c r="W88" s="1183"/>
      <c r="X88" s="1183"/>
      <c r="Y88" s="1183"/>
      <c r="Z88" s="1183"/>
      <c r="AA88" s="1168"/>
      <c r="AB88" s="1248"/>
      <c r="AC88" s="1183"/>
      <c r="AD88" s="1183"/>
      <c r="AE88" s="1183"/>
      <c r="AF88" s="1183"/>
      <c r="AG88" s="1168"/>
      <c r="AH88" s="1248"/>
      <c r="AI88" s="1183"/>
      <c r="AJ88" s="1183"/>
      <c r="AK88" s="1183"/>
      <c r="AL88" s="1183"/>
      <c r="AM88" s="1168"/>
      <c r="AN88" s="1223">
        <f t="shared" si="14"/>
        <v>5000</v>
      </c>
      <c r="AO88" s="11">
        <v>100000</v>
      </c>
      <c r="AP88" s="11">
        <f t="shared" si="10"/>
        <v>-95000</v>
      </c>
    </row>
    <row r="89" spans="1:42" ht="31.5" x14ac:dyDescent="0.25">
      <c r="A89" s="1153">
        <v>2211305</v>
      </c>
      <c r="B89" s="1154" t="s">
        <v>104</v>
      </c>
      <c r="C89" s="768"/>
      <c r="D89" s="1131"/>
      <c r="E89" s="769"/>
      <c r="F89" s="769"/>
      <c r="G89" s="769"/>
      <c r="H89" s="769"/>
      <c r="I89" s="1131">
        <f t="shared" si="11"/>
        <v>0</v>
      </c>
      <c r="J89" s="768"/>
      <c r="K89" s="769"/>
      <c r="L89" s="769"/>
      <c r="M89" s="1415"/>
      <c r="N89" s="1415"/>
      <c r="O89" s="769">
        <f t="shared" si="12"/>
        <v>0</v>
      </c>
      <c r="P89" s="768"/>
      <c r="Q89" s="769"/>
      <c r="R89" s="1415"/>
      <c r="S89" s="1415"/>
      <c r="T89" s="1415"/>
      <c r="U89" s="769">
        <f t="shared" si="13"/>
        <v>0</v>
      </c>
      <c r="V89" s="1248"/>
      <c r="W89" s="1183"/>
      <c r="X89" s="1183"/>
      <c r="Y89" s="1183"/>
      <c r="Z89" s="1183"/>
      <c r="AA89" s="1168"/>
      <c r="AB89" s="1248"/>
      <c r="AC89" s="1183"/>
      <c r="AD89" s="1183"/>
      <c r="AE89" s="1183"/>
      <c r="AF89" s="1183"/>
      <c r="AG89" s="1168"/>
      <c r="AH89" s="1248"/>
      <c r="AI89" s="1183"/>
      <c r="AJ89" s="1183"/>
      <c r="AK89" s="1183"/>
      <c r="AL89" s="1183"/>
      <c r="AM89" s="1168"/>
      <c r="AN89" s="1223">
        <f t="shared" si="14"/>
        <v>0</v>
      </c>
      <c r="AO89" s="11">
        <v>0</v>
      </c>
      <c r="AP89" s="11">
        <f t="shared" si="10"/>
        <v>0</v>
      </c>
    </row>
    <row r="90" spans="1:42" ht="47.25" x14ac:dyDescent="0.25">
      <c r="A90" s="1153">
        <v>2211306</v>
      </c>
      <c r="B90" s="1154" t="s">
        <v>105</v>
      </c>
      <c r="C90" s="768"/>
      <c r="D90" s="1131"/>
      <c r="E90" s="769"/>
      <c r="F90" s="769"/>
      <c r="G90" s="769"/>
      <c r="H90" s="769"/>
      <c r="I90" s="1131">
        <f t="shared" si="11"/>
        <v>0</v>
      </c>
      <c r="J90" s="768"/>
      <c r="K90" s="769"/>
      <c r="L90" s="769"/>
      <c r="M90" s="1415"/>
      <c r="N90" s="1415"/>
      <c r="O90" s="769">
        <f t="shared" si="12"/>
        <v>0</v>
      </c>
      <c r="P90" s="769"/>
      <c r="Q90" s="769"/>
      <c r="R90" s="1415"/>
      <c r="S90" s="1415"/>
      <c r="T90" s="1415"/>
      <c r="U90" s="769">
        <f t="shared" si="13"/>
        <v>0</v>
      </c>
      <c r="V90" s="1183"/>
      <c r="W90" s="1183"/>
      <c r="X90" s="1183"/>
      <c r="Y90" s="1183"/>
      <c r="Z90" s="1183"/>
      <c r="AA90" s="1168"/>
      <c r="AB90" s="1183"/>
      <c r="AC90" s="1183"/>
      <c r="AD90" s="1183"/>
      <c r="AE90" s="1183"/>
      <c r="AF90" s="1183"/>
      <c r="AG90" s="1168"/>
      <c r="AH90" s="1183"/>
      <c r="AI90" s="1183"/>
      <c r="AJ90" s="1183"/>
      <c r="AK90" s="1183"/>
      <c r="AL90" s="1183"/>
      <c r="AM90" s="1168"/>
      <c r="AN90" s="1223">
        <f t="shared" ref="AN90:AN103" si="15">SUM(U90+O90+I90)</f>
        <v>0</v>
      </c>
      <c r="AO90" s="11">
        <v>0</v>
      </c>
      <c r="AP90" s="11">
        <f t="shared" si="10"/>
        <v>0</v>
      </c>
    </row>
    <row r="91" spans="1:42" ht="31.5" x14ac:dyDescent="0.25">
      <c r="A91" s="1153">
        <v>2211308</v>
      </c>
      <c r="B91" s="1154" t="s">
        <v>106</v>
      </c>
      <c r="C91" s="768"/>
      <c r="D91" s="1131"/>
      <c r="E91" s="769"/>
      <c r="F91" s="769"/>
      <c r="G91" s="769"/>
      <c r="H91" s="769"/>
      <c r="I91" s="1131">
        <f t="shared" si="11"/>
        <v>0</v>
      </c>
      <c r="J91" s="768"/>
      <c r="K91" s="769"/>
      <c r="L91" s="769"/>
      <c r="M91" s="1415"/>
      <c r="N91" s="1415"/>
      <c r="O91" s="769">
        <f t="shared" si="12"/>
        <v>0</v>
      </c>
      <c r="P91" s="769"/>
      <c r="Q91" s="769"/>
      <c r="R91" s="1415"/>
      <c r="S91" s="1415"/>
      <c r="T91" s="1415"/>
      <c r="U91" s="769">
        <f t="shared" si="13"/>
        <v>0</v>
      </c>
      <c r="V91" s="1183"/>
      <c r="W91" s="1183"/>
      <c r="X91" s="1183"/>
      <c r="Y91" s="1183"/>
      <c r="Z91" s="1183"/>
      <c r="AA91" s="1168"/>
      <c r="AB91" s="1183"/>
      <c r="AC91" s="1183"/>
      <c r="AD91" s="1183"/>
      <c r="AE91" s="1183"/>
      <c r="AF91" s="1183"/>
      <c r="AG91" s="1168"/>
      <c r="AH91" s="1183"/>
      <c r="AI91" s="1183"/>
      <c r="AJ91" s="1183"/>
      <c r="AK91" s="1183"/>
      <c r="AL91" s="1183"/>
      <c r="AM91" s="1168"/>
      <c r="AN91" s="1223">
        <f t="shared" si="15"/>
        <v>0</v>
      </c>
      <c r="AO91" s="11">
        <v>0</v>
      </c>
      <c r="AP91" s="11">
        <f t="shared" si="10"/>
        <v>0</v>
      </c>
    </row>
    <row r="92" spans="1:42" ht="31.5" x14ac:dyDescent="0.25">
      <c r="A92" s="1153">
        <v>2211310</v>
      </c>
      <c r="B92" s="1154" t="s">
        <v>107</v>
      </c>
      <c r="C92" s="768"/>
      <c r="D92" s="769">
        <v>1000000</v>
      </c>
      <c r="E92" s="769"/>
      <c r="F92" s="769"/>
      <c r="G92" s="769"/>
      <c r="H92" s="769"/>
      <c r="I92" s="1131">
        <f t="shared" si="11"/>
        <v>1000000</v>
      </c>
      <c r="J92" s="769"/>
      <c r="K92" s="769"/>
      <c r="L92" s="769"/>
      <c r="M92" s="1415"/>
      <c r="N92" s="1415"/>
      <c r="O92" s="769">
        <f t="shared" si="12"/>
        <v>0</v>
      </c>
      <c r="P92" s="768"/>
      <c r="Q92" s="769"/>
      <c r="R92" s="1415"/>
      <c r="S92" s="1415"/>
      <c r="T92" s="1415"/>
      <c r="U92" s="769">
        <f t="shared" si="13"/>
        <v>0</v>
      </c>
      <c r="V92" s="1248"/>
      <c r="W92" s="1183"/>
      <c r="X92" s="1183"/>
      <c r="Y92" s="1183"/>
      <c r="Z92" s="1183"/>
      <c r="AA92" s="1168"/>
      <c r="AB92" s="1248"/>
      <c r="AC92" s="1183"/>
      <c r="AD92" s="1183"/>
      <c r="AE92" s="1183"/>
      <c r="AF92" s="1183"/>
      <c r="AG92" s="1168"/>
      <c r="AH92" s="1248"/>
      <c r="AI92" s="1183"/>
      <c r="AJ92" s="1183"/>
      <c r="AK92" s="1183"/>
      <c r="AL92" s="1183"/>
      <c r="AM92" s="1168"/>
      <c r="AN92" s="1223">
        <f t="shared" si="15"/>
        <v>1000000</v>
      </c>
      <c r="AO92" s="11">
        <v>1000000</v>
      </c>
      <c r="AP92" s="11">
        <f t="shared" si="10"/>
        <v>0</v>
      </c>
    </row>
    <row r="93" spans="1:42" ht="15.75" hidden="1" x14ac:dyDescent="0.25">
      <c r="A93" s="1153">
        <v>2211320</v>
      </c>
      <c r="B93" s="1154" t="s">
        <v>108</v>
      </c>
      <c r="C93" s="768"/>
      <c r="D93" s="1131"/>
      <c r="E93" s="769"/>
      <c r="F93" s="769"/>
      <c r="G93" s="769"/>
      <c r="H93" s="769"/>
      <c r="I93" s="1131">
        <f t="shared" si="11"/>
        <v>0</v>
      </c>
      <c r="J93" s="769"/>
      <c r="K93" s="769"/>
      <c r="L93" s="769"/>
      <c r="M93" s="1415"/>
      <c r="N93" s="1415"/>
      <c r="O93" s="769">
        <f t="shared" si="12"/>
        <v>0</v>
      </c>
      <c r="P93" s="768"/>
      <c r="Q93" s="769"/>
      <c r="R93" s="1415"/>
      <c r="S93" s="1415"/>
      <c r="T93" s="1415"/>
      <c r="U93" s="769">
        <f t="shared" si="13"/>
        <v>0</v>
      </c>
      <c r="V93" s="1248"/>
      <c r="W93" s="1183"/>
      <c r="X93" s="1183"/>
      <c r="Y93" s="1183"/>
      <c r="Z93" s="1183"/>
      <c r="AA93" s="1168"/>
      <c r="AB93" s="1248"/>
      <c r="AC93" s="1183"/>
      <c r="AD93" s="1183"/>
      <c r="AE93" s="1183"/>
      <c r="AF93" s="1183"/>
      <c r="AG93" s="1168"/>
      <c r="AH93" s="1248"/>
      <c r="AI93" s="1183"/>
      <c r="AJ93" s="1183"/>
      <c r="AK93" s="1183"/>
      <c r="AL93" s="1183"/>
      <c r="AM93" s="1168"/>
      <c r="AN93" s="1223">
        <f t="shared" si="15"/>
        <v>0</v>
      </c>
      <c r="AO93" s="11">
        <v>0</v>
      </c>
      <c r="AP93" s="11">
        <f t="shared" si="10"/>
        <v>0</v>
      </c>
    </row>
    <row r="94" spans="1:42" ht="15.75" hidden="1" x14ac:dyDescent="0.25">
      <c r="A94" s="1177">
        <v>2211323</v>
      </c>
      <c r="B94" s="1154" t="s">
        <v>109</v>
      </c>
      <c r="C94" s="768"/>
      <c r="D94" s="1131"/>
      <c r="E94" s="769"/>
      <c r="F94" s="769"/>
      <c r="G94" s="769"/>
      <c r="H94" s="769"/>
      <c r="I94" s="1131">
        <f t="shared" si="11"/>
        <v>0</v>
      </c>
      <c r="J94" s="768"/>
      <c r="K94" s="769">
        <v>0</v>
      </c>
      <c r="L94" s="769"/>
      <c r="M94" s="1415"/>
      <c r="N94" s="1415"/>
      <c r="O94" s="769">
        <f t="shared" si="12"/>
        <v>0</v>
      </c>
      <c r="P94" s="768"/>
      <c r="Q94" s="769"/>
      <c r="R94" s="1415"/>
      <c r="S94" s="1415"/>
      <c r="T94" s="1415"/>
      <c r="U94" s="769">
        <f t="shared" si="13"/>
        <v>0</v>
      </c>
      <c r="V94" s="1248"/>
      <c r="W94" s="1183"/>
      <c r="X94" s="1183"/>
      <c r="Y94" s="1183"/>
      <c r="Z94" s="1183"/>
      <c r="AA94" s="1168"/>
      <c r="AB94" s="1248"/>
      <c r="AC94" s="1183"/>
      <c r="AD94" s="1183"/>
      <c r="AE94" s="1183"/>
      <c r="AF94" s="1183"/>
      <c r="AG94" s="1168"/>
      <c r="AH94" s="1248"/>
      <c r="AI94" s="1183"/>
      <c r="AJ94" s="1183"/>
      <c r="AK94" s="1183"/>
      <c r="AL94" s="1183"/>
      <c r="AM94" s="1168"/>
      <c r="AN94" s="1223">
        <f t="shared" si="15"/>
        <v>0</v>
      </c>
      <c r="AO94" s="11">
        <v>0</v>
      </c>
      <c r="AP94" s="11">
        <f t="shared" si="10"/>
        <v>0</v>
      </c>
    </row>
    <row r="95" spans="1:42" ht="15.75" hidden="1" x14ac:dyDescent="0.25">
      <c r="A95" s="1177">
        <v>2211329</v>
      </c>
      <c r="B95" s="1154" t="s">
        <v>110</v>
      </c>
      <c r="C95" s="768"/>
      <c r="D95" s="1131">
        <v>0</v>
      </c>
      <c r="E95" s="769"/>
      <c r="F95" s="769"/>
      <c r="G95" s="769"/>
      <c r="H95" s="769"/>
      <c r="I95" s="1131">
        <f t="shared" si="11"/>
        <v>0</v>
      </c>
      <c r="J95" s="768"/>
      <c r="K95" s="769"/>
      <c r="L95" s="769"/>
      <c r="M95" s="1415"/>
      <c r="N95" s="1415"/>
      <c r="O95" s="769">
        <f t="shared" si="12"/>
        <v>0</v>
      </c>
      <c r="P95" s="768"/>
      <c r="Q95" s="769"/>
      <c r="R95" s="1415"/>
      <c r="S95" s="1415"/>
      <c r="T95" s="1415"/>
      <c r="U95" s="769">
        <f t="shared" si="13"/>
        <v>0</v>
      </c>
      <c r="V95" s="1248"/>
      <c r="W95" s="1183"/>
      <c r="X95" s="1183"/>
      <c r="Y95" s="1183"/>
      <c r="Z95" s="1183"/>
      <c r="AA95" s="1168"/>
      <c r="AB95" s="1248"/>
      <c r="AC95" s="1183"/>
      <c r="AD95" s="1183"/>
      <c r="AE95" s="1183"/>
      <c r="AF95" s="1183"/>
      <c r="AG95" s="1168"/>
      <c r="AH95" s="1248"/>
      <c r="AI95" s="1183"/>
      <c r="AJ95" s="1183"/>
      <c r="AK95" s="1183"/>
      <c r="AL95" s="1183"/>
      <c r="AM95" s="1168"/>
      <c r="AN95" s="1223">
        <f t="shared" si="15"/>
        <v>0</v>
      </c>
      <c r="AO95" s="11">
        <v>0</v>
      </c>
      <c r="AP95" s="11">
        <f t="shared" si="10"/>
        <v>0</v>
      </c>
    </row>
    <row r="96" spans="1:42" ht="15.75" hidden="1" x14ac:dyDescent="0.25">
      <c r="A96" s="1153">
        <v>2211332</v>
      </c>
      <c r="B96" s="1154" t="s">
        <v>111</v>
      </c>
      <c r="C96" s="768"/>
      <c r="D96" s="1131"/>
      <c r="E96" s="769"/>
      <c r="F96" s="769"/>
      <c r="G96" s="769"/>
      <c r="H96" s="769"/>
      <c r="I96" s="1131">
        <f t="shared" si="11"/>
        <v>0</v>
      </c>
      <c r="J96" s="768"/>
      <c r="K96" s="769"/>
      <c r="L96" s="769"/>
      <c r="M96" s="1415"/>
      <c r="N96" s="1415"/>
      <c r="O96" s="769">
        <f t="shared" si="12"/>
        <v>0</v>
      </c>
      <c r="P96" s="768"/>
      <c r="Q96" s="769"/>
      <c r="R96" s="1415"/>
      <c r="S96" s="1415"/>
      <c r="T96" s="1415"/>
      <c r="U96" s="769">
        <f t="shared" si="13"/>
        <v>0</v>
      </c>
      <c r="V96" s="1248"/>
      <c r="W96" s="1183"/>
      <c r="X96" s="1183"/>
      <c r="Y96" s="1183"/>
      <c r="Z96" s="1183"/>
      <c r="AA96" s="1168"/>
      <c r="AB96" s="1248"/>
      <c r="AC96" s="1183"/>
      <c r="AD96" s="1183"/>
      <c r="AE96" s="1183"/>
      <c r="AF96" s="1183"/>
      <c r="AG96" s="1168"/>
      <c r="AH96" s="1248"/>
      <c r="AI96" s="1183"/>
      <c r="AJ96" s="1183"/>
      <c r="AK96" s="1183"/>
      <c r="AL96" s="1183"/>
      <c r="AM96" s="1168"/>
      <c r="AN96" s="1223">
        <f t="shared" si="15"/>
        <v>0</v>
      </c>
      <c r="AO96" s="11">
        <v>0</v>
      </c>
      <c r="AP96" s="11">
        <f t="shared" si="10"/>
        <v>0</v>
      </c>
    </row>
    <row r="97" spans="1:42" ht="15.75" hidden="1" x14ac:dyDescent="0.25">
      <c r="A97" s="1153">
        <v>2640201</v>
      </c>
      <c r="B97" s="1154" t="s">
        <v>112</v>
      </c>
      <c r="C97" s="768"/>
      <c r="D97" s="1131"/>
      <c r="E97" s="769"/>
      <c r="F97" s="769"/>
      <c r="G97" s="769"/>
      <c r="H97" s="769"/>
      <c r="I97" s="1131">
        <f t="shared" si="11"/>
        <v>0</v>
      </c>
      <c r="J97" s="768"/>
      <c r="K97" s="769"/>
      <c r="L97" s="769"/>
      <c r="M97" s="1415"/>
      <c r="N97" s="1415"/>
      <c r="O97" s="769">
        <f t="shared" si="12"/>
        <v>0</v>
      </c>
      <c r="P97" s="768"/>
      <c r="Q97" s="769"/>
      <c r="R97" s="1415"/>
      <c r="S97" s="1415"/>
      <c r="T97" s="1415"/>
      <c r="U97" s="769">
        <f t="shared" si="13"/>
        <v>0</v>
      </c>
      <c r="V97" s="1248"/>
      <c r="W97" s="1183"/>
      <c r="X97" s="1183"/>
      <c r="Y97" s="1183"/>
      <c r="Z97" s="1183"/>
      <c r="AA97" s="1168"/>
      <c r="AB97" s="1248"/>
      <c r="AC97" s="1183"/>
      <c r="AD97" s="1183"/>
      <c r="AE97" s="1183"/>
      <c r="AF97" s="1183"/>
      <c r="AG97" s="1168"/>
      <c r="AH97" s="1248"/>
      <c r="AI97" s="1183"/>
      <c r="AJ97" s="1183"/>
      <c r="AK97" s="1183"/>
      <c r="AL97" s="1183"/>
      <c r="AM97" s="1168"/>
      <c r="AN97" s="1223">
        <f t="shared" si="15"/>
        <v>0</v>
      </c>
      <c r="AO97" s="11">
        <v>0</v>
      </c>
      <c r="AP97" s="11">
        <f t="shared" si="10"/>
        <v>0</v>
      </c>
    </row>
    <row r="98" spans="1:42" ht="15.75" hidden="1" x14ac:dyDescent="0.25">
      <c r="A98" s="1177">
        <v>2640402</v>
      </c>
      <c r="B98" s="1154" t="s">
        <v>113</v>
      </c>
      <c r="C98" s="768"/>
      <c r="D98" s="1131"/>
      <c r="E98" s="769"/>
      <c r="F98" s="769"/>
      <c r="G98" s="769"/>
      <c r="H98" s="769"/>
      <c r="I98" s="1131">
        <f t="shared" si="11"/>
        <v>0</v>
      </c>
      <c r="J98" s="768"/>
      <c r="K98" s="769"/>
      <c r="L98" s="769"/>
      <c r="M98" s="1415"/>
      <c r="N98" s="1415"/>
      <c r="O98" s="769">
        <f t="shared" si="12"/>
        <v>0</v>
      </c>
      <c r="P98" s="768"/>
      <c r="Q98" s="769"/>
      <c r="R98" s="1415"/>
      <c r="S98" s="1415"/>
      <c r="T98" s="1415"/>
      <c r="U98" s="769">
        <f t="shared" si="13"/>
        <v>0</v>
      </c>
      <c r="V98" s="1248"/>
      <c r="W98" s="1183"/>
      <c r="X98" s="1183"/>
      <c r="Y98" s="1183"/>
      <c r="Z98" s="1183"/>
      <c r="AA98" s="1168"/>
      <c r="AB98" s="1248"/>
      <c r="AC98" s="1183"/>
      <c r="AD98" s="1183"/>
      <c r="AE98" s="1183"/>
      <c r="AF98" s="1183"/>
      <c r="AG98" s="1168"/>
      <c r="AH98" s="1248"/>
      <c r="AI98" s="1183"/>
      <c r="AJ98" s="1183"/>
      <c r="AK98" s="1183"/>
      <c r="AL98" s="1183"/>
      <c r="AM98" s="1168"/>
      <c r="AN98" s="1223">
        <f t="shared" si="15"/>
        <v>0</v>
      </c>
      <c r="AO98" s="11">
        <v>0</v>
      </c>
      <c r="AP98" s="11">
        <f t="shared" si="10"/>
        <v>0</v>
      </c>
    </row>
    <row r="99" spans="1:42" ht="15.75" hidden="1" x14ac:dyDescent="0.25">
      <c r="A99" s="1153">
        <v>2640403</v>
      </c>
      <c r="B99" s="1154" t="s">
        <v>114</v>
      </c>
      <c r="C99" s="768"/>
      <c r="D99" s="1131"/>
      <c r="E99" s="769"/>
      <c r="F99" s="769"/>
      <c r="G99" s="769"/>
      <c r="H99" s="769"/>
      <c r="I99" s="1131">
        <f t="shared" si="11"/>
        <v>0</v>
      </c>
      <c r="J99" s="768"/>
      <c r="K99" s="769"/>
      <c r="L99" s="769"/>
      <c r="M99" s="1415"/>
      <c r="N99" s="1415"/>
      <c r="O99" s="769">
        <f t="shared" si="12"/>
        <v>0</v>
      </c>
      <c r="P99" s="768"/>
      <c r="Q99" s="769"/>
      <c r="R99" s="1415"/>
      <c r="S99" s="1415"/>
      <c r="T99" s="1415"/>
      <c r="U99" s="769">
        <f t="shared" si="13"/>
        <v>0</v>
      </c>
      <c r="V99" s="1248"/>
      <c r="W99" s="1183"/>
      <c r="X99" s="1183"/>
      <c r="Y99" s="1183"/>
      <c r="Z99" s="1183"/>
      <c r="AA99" s="1168"/>
      <c r="AB99" s="1248"/>
      <c r="AC99" s="1183"/>
      <c r="AD99" s="1183"/>
      <c r="AE99" s="1183"/>
      <c r="AF99" s="1183"/>
      <c r="AG99" s="1168"/>
      <c r="AH99" s="1248"/>
      <c r="AI99" s="1183"/>
      <c r="AJ99" s="1183"/>
      <c r="AK99" s="1183"/>
      <c r="AL99" s="1183"/>
      <c r="AM99" s="1168"/>
      <c r="AN99" s="1223">
        <f t="shared" si="15"/>
        <v>0</v>
      </c>
      <c r="AO99" s="11">
        <v>0</v>
      </c>
      <c r="AP99" s="11">
        <f t="shared" si="10"/>
        <v>0</v>
      </c>
    </row>
    <row r="100" spans="1:42" ht="31.5" hidden="1" x14ac:dyDescent="0.25">
      <c r="A100" s="1153">
        <v>2640599</v>
      </c>
      <c r="B100" s="1154" t="s">
        <v>434</v>
      </c>
      <c r="C100" s="768"/>
      <c r="D100" s="769"/>
      <c r="E100" s="769"/>
      <c r="F100" s="769"/>
      <c r="G100" s="769"/>
      <c r="H100" s="769"/>
      <c r="I100" s="1131">
        <f t="shared" si="11"/>
        <v>0</v>
      </c>
      <c r="J100" s="768"/>
      <c r="K100" s="769"/>
      <c r="L100" s="769"/>
      <c r="M100" s="1415"/>
      <c r="N100" s="1415"/>
      <c r="O100" s="769">
        <f t="shared" si="12"/>
        <v>0</v>
      </c>
      <c r="P100" s="768"/>
      <c r="Q100" s="769"/>
      <c r="R100" s="1415"/>
      <c r="S100" s="1415"/>
      <c r="T100" s="1415"/>
      <c r="U100" s="769">
        <f t="shared" si="13"/>
        <v>0</v>
      </c>
      <c r="V100" s="1248"/>
      <c r="W100" s="1183"/>
      <c r="X100" s="1183"/>
      <c r="Y100" s="1183"/>
      <c r="Z100" s="1183"/>
      <c r="AA100" s="1168"/>
      <c r="AB100" s="1248"/>
      <c r="AC100" s="1183"/>
      <c r="AD100" s="1183"/>
      <c r="AE100" s="1183"/>
      <c r="AF100" s="1183"/>
      <c r="AG100" s="1168"/>
      <c r="AH100" s="1248"/>
      <c r="AI100" s="1183"/>
      <c r="AJ100" s="1183"/>
      <c r="AK100" s="1183"/>
      <c r="AL100" s="1183"/>
      <c r="AM100" s="1168"/>
      <c r="AN100" s="1223">
        <f t="shared" si="15"/>
        <v>0</v>
      </c>
      <c r="AO100" s="11">
        <v>0</v>
      </c>
      <c r="AP100" s="11">
        <f t="shared" si="10"/>
        <v>0</v>
      </c>
    </row>
    <row r="101" spans="1:42" ht="31.5" x14ac:dyDescent="0.25">
      <c r="A101" s="1153">
        <v>2990105</v>
      </c>
      <c r="B101" s="1154" t="s">
        <v>1030</v>
      </c>
      <c r="C101" s="768"/>
      <c r="D101" s="1131"/>
      <c r="E101" s="769"/>
      <c r="F101" s="769"/>
      <c r="G101" s="769"/>
      <c r="H101" s="769"/>
      <c r="I101" s="1131">
        <f t="shared" si="11"/>
        <v>0</v>
      </c>
      <c r="J101" s="768">
        <v>10000000</v>
      </c>
      <c r="K101" s="769"/>
      <c r="L101" s="769"/>
      <c r="M101" s="1415"/>
      <c r="N101" s="1415"/>
      <c r="O101" s="769">
        <f t="shared" si="12"/>
        <v>10000000</v>
      </c>
      <c r="P101" s="768"/>
      <c r="Q101" s="769"/>
      <c r="R101" s="1415"/>
      <c r="S101" s="1415"/>
      <c r="T101" s="1415"/>
      <c r="U101" s="769">
        <f t="shared" si="13"/>
        <v>0</v>
      </c>
      <c r="V101" s="1248"/>
      <c r="W101" s="1183"/>
      <c r="X101" s="1183"/>
      <c r="Y101" s="1183"/>
      <c r="Z101" s="1183"/>
      <c r="AA101" s="1168"/>
      <c r="AB101" s="1248"/>
      <c r="AC101" s="1183"/>
      <c r="AD101" s="1183"/>
      <c r="AE101" s="1183"/>
      <c r="AF101" s="1183"/>
      <c r="AG101" s="1168"/>
      <c r="AH101" s="1248"/>
      <c r="AI101" s="1183"/>
      <c r="AJ101" s="1183"/>
      <c r="AK101" s="1183"/>
      <c r="AL101" s="1183"/>
      <c r="AM101" s="1168"/>
      <c r="AN101" s="1223">
        <f t="shared" si="15"/>
        <v>10000000</v>
      </c>
      <c r="AO101" s="11">
        <v>10000000</v>
      </c>
      <c r="AP101" s="11">
        <f t="shared" si="10"/>
        <v>0</v>
      </c>
    </row>
    <row r="102" spans="1:42" ht="15.75" x14ac:dyDescent="0.25">
      <c r="A102" s="1153">
        <v>2710102</v>
      </c>
      <c r="B102" s="1154" t="s">
        <v>117</v>
      </c>
      <c r="C102" s="768"/>
      <c r="D102" s="768">
        <v>2000000</v>
      </c>
      <c r="E102" s="769"/>
      <c r="F102" s="769"/>
      <c r="G102" s="769"/>
      <c r="H102" s="769"/>
      <c r="I102" s="1131">
        <f t="shared" si="11"/>
        <v>2000000</v>
      </c>
      <c r="J102" s="768"/>
      <c r="K102" s="769"/>
      <c r="L102" s="769"/>
      <c r="M102" s="1415"/>
      <c r="N102" s="1415"/>
      <c r="O102" s="769">
        <f t="shared" si="12"/>
        <v>0</v>
      </c>
      <c r="P102" s="768"/>
      <c r="Q102" s="769"/>
      <c r="R102" s="1415"/>
      <c r="S102" s="1415"/>
      <c r="T102" s="1415"/>
      <c r="U102" s="769">
        <f t="shared" si="13"/>
        <v>0</v>
      </c>
      <c r="V102" s="1248"/>
      <c r="W102" s="1183"/>
      <c r="X102" s="1183"/>
      <c r="Y102" s="1183"/>
      <c r="Z102" s="1183"/>
      <c r="AA102" s="1168"/>
      <c r="AB102" s="1248"/>
      <c r="AC102" s="1183"/>
      <c r="AD102" s="1183"/>
      <c r="AE102" s="1183"/>
      <c r="AF102" s="1183"/>
      <c r="AG102" s="1168"/>
      <c r="AH102" s="1248"/>
      <c r="AI102" s="1183"/>
      <c r="AJ102" s="1183"/>
      <c r="AK102" s="1183"/>
      <c r="AL102" s="1183"/>
      <c r="AM102" s="1168"/>
      <c r="AN102" s="1223">
        <f t="shared" si="15"/>
        <v>2000000</v>
      </c>
      <c r="AO102" s="11">
        <v>2000000</v>
      </c>
      <c r="AP102" s="11">
        <f t="shared" si="10"/>
        <v>0</v>
      </c>
    </row>
    <row r="103" spans="1:42" ht="47.25" x14ac:dyDescent="0.25">
      <c r="A103" s="1177">
        <v>2990105</v>
      </c>
      <c r="B103" s="1154" t="s">
        <v>1309</v>
      </c>
      <c r="C103" s="768"/>
      <c r="D103" s="1253">
        <v>1350000</v>
      </c>
      <c r="E103" s="769"/>
      <c r="F103" s="769"/>
      <c r="G103" s="769"/>
      <c r="H103" s="769"/>
      <c r="I103" s="1131">
        <f t="shared" si="11"/>
        <v>1350000</v>
      </c>
      <c r="J103" s="768">
        <v>13859757</v>
      </c>
      <c r="K103" s="769">
        <v>15000000</v>
      </c>
      <c r="L103" s="769"/>
      <c r="M103" s="1415"/>
      <c r="N103" s="1415"/>
      <c r="O103" s="769">
        <f t="shared" si="12"/>
        <v>28859757</v>
      </c>
      <c r="P103" s="768"/>
      <c r="Q103" s="769"/>
      <c r="R103" s="1137"/>
      <c r="S103" s="1137"/>
      <c r="T103" s="1137"/>
      <c r="U103" s="769">
        <f t="shared" si="13"/>
        <v>0</v>
      </c>
      <c r="V103" s="1248"/>
      <c r="W103" s="1183"/>
      <c r="X103" s="1183"/>
      <c r="Y103" s="1183"/>
      <c r="Z103" s="1183"/>
      <c r="AA103" s="1168"/>
      <c r="AB103" s="1248"/>
      <c r="AC103" s="1183"/>
      <c r="AD103" s="1183"/>
      <c r="AE103" s="1183"/>
      <c r="AF103" s="1183"/>
      <c r="AG103" s="1168"/>
      <c r="AH103" s="1248"/>
      <c r="AI103" s="1183"/>
      <c r="AJ103" s="1183"/>
      <c r="AK103" s="1183"/>
      <c r="AL103" s="1183"/>
      <c r="AM103" s="1168"/>
      <c r="AN103" s="1223">
        <f t="shared" si="15"/>
        <v>30209757</v>
      </c>
      <c r="AO103" s="11">
        <v>35209757</v>
      </c>
      <c r="AP103" s="11">
        <f t="shared" si="10"/>
        <v>-5000000</v>
      </c>
    </row>
    <row r="104" spans="1:42" ht="31.5" x14ac:dyDescent="0.25">
      <c r="A104" s="1153">
        <v>3110902</v>
      </c>
      <c r="B104" s="1154" t="s">
        <v>219</v>
      </c>
      <c r="C104" s="768"/>
      <c r="D104" s="769"/>
      <c r="E104" s="769"/>
      <c r="F104" s="769"/>
      <c r="G104" s="769"/>
      <c r="H104" s="769"/>
      <c r="I104" s="1131">
        <f t="shared" si="11"/>
        <v>0</v>
      </c>
      <c r="J104" s="768"/>
      <c r="K104" s="769"/>
      <c r="L104" s="769"/>
      <c r="M104" s="1415"/>
      <c r="N104" s="1415"/>
      <c r="O104" s="769">
        <f t="shared" si="12"/>
        <v>0</v>
      </c>
      <c r="P104" s="768"/>
      <c r="Q104" s="769"/>
      <c r="R104" s="1415"/>
      <c r="S104" s="1415"/>
      <c r="T104" s="1415"/>
      <c r="U104" s="769">
        <f t="shared" si="13"/>
        <v>0</v>
      </c>
      <c r="V104" s="1248"/>
      <c r="W104" s="1183"/>
      <c r="X104" s="1183"/>
      <c r="Y104" s="1183"/>
      <c r="Z104" s="1183"/>
      <c r="AA104" s="1168"/>
      <c r="AB104" s="1248"/>
      <c r="AC104" s="1183"/>
      <c r="AD104" s="1183"/>
      <c r="AE104" s="1183"/>
      <c r="AF104" s="1183"/>
      <c r="AG104" s="1168"/>
      <c r="AH104" s="1248"/>
      <c r="AI104" s="1183"/>
      <c r="AJ104" s="1183"/>
      <c r="AK104" s="1183"/>
      <c r="AL104" s="1183"/>
      <c r="AM104" s="1168"/>
      <c r="AN104" s="1223">
        <f>SUM(U104+O104+I104)</f>
        <v>0</v>
      </c>
      <c r="AO104" s="11">
        <v>0</v>
      </c>
      <c r="AP104" s="11">
        <f t="shared" si="10"/>
        <v>0</v>
      </c>
    </row>
    <row r="105" spans="1:42" ht="31.5" x14ac:dyDescent="0.25">
      <c r="A105" s="1153">
        <v>3111001</v>
      </c>
      <c r="B105" s="1154" t="s">
        <v>119</v>
      </c>
      <c r="C105" s="768"/>
      <c r="D105" s="769">
        <v>1000000</v>
      </c>
      <c r="E105" s="769"/>
      <c r="F105" s="769"/>
      <c r="G105" s="769"/>
      <c r="H105" s="769"/>
      <c r="I105" s="1131">
        <f t="shared" si="11"/>
        <v>1000000</v>
      </c>
      <c r="J105" s="768"/>
      <c r="K105" s="769"/>
      <c r="L105" s="769"/>
      <c r="M105" s="1415"/>
      <c r="N105" s="1415"/>
      <c r="O105" s="769">
        <f t="shared" si="12"/>
        <v>0</v>
      </c>
      <c r="P105" s="769"/>
      <c r="Q105" s="769"/>
      <c r="R105" s="1415"/>
      <c r="S105" s="1415"/>
      <c r="T105" s="1415"/>
      <c r="U105" s="769">
        <f t="shared" si="13"/>
        <v>0</v>
      </c>
      <c r="V105" s="1183"/>
      <c r="W105" s="1183"/>
      <c r="X105" s="1183"/>
      <c r="Y105" s="1183"/>
      <c r="Z105" s="1183"/>
      <c r="AA105" s="1168"/>
      <c r="AB105" s="1183"/>
      <c r="AC105" s="1183"/>
      <c r="AD105" s="1183"/>
      <c r="AE105" s="1183"/>
      <c r="AF105" s="1183"/>
      <c r="AG105" s="1168"/>
      <c r="AH105" s="1183"/>
      <c r="AI105" s="1183"/>
      <c r="AJ105" s="1183"/>
      <c r="AK105" s="1183"/>
      <c r="AL105" s="1183"/>
      <c r="AM105" s="1168"/>
      <c r="AN105" s="1223">
        <f t="shared" ref="AN105:AN116" si="16">SUM(U105+O105+I105)</f>
        <v>1000000</v>
      </c>
      <c r="AO105" s="11">
        <v>1000000</v>
      </c>
      <c r="AP105" s="11">
        <f t="shared" si="10"/>
        <v>0</v>
      </c>
    </row>
    <row r="106" spans="1:42" ht="31.5" x14ac:dyDescent="0.25">
      <c r="A106" s="1177">
        <v>2990105</v>
      </c>
      <c r="B106" s="1154" t="s">
        <v>795</v>
      </c>
      <c r="C106" s="768"/>
      <c r="D106" s="769"/>
      <c r="E106" s="769"/>
      <c r="F106" s="769"/>
      <c r="G106" s="769"/>
      <c r="H106" s="769"/>
      <c r="I106" s="1131">
        <f t="shared" si="11"/>
        <v>0</v>
      </c>
      <c r="J106" s="768"/>
      <c r="K106" s="769">
        <v>5481000</v>
      </c>
      <c r="L106" s="769"/>
      <c r="M106" s="1415"/>
      <c r="N106" s="1415"/>
      <c r="O106" s="769">
        <f t="shared" si="12"/>
        <v>5481000</v>
      </c>
      <c r="P106" s="768"/>
      <c r="Q106" s="769"/>
      <c r="R106" s="1415"/>
      <c r="S106" s="1415"/>
      <c r="T106" s="1415"/>
      <c r="U106" s="769">
        <f t="shared" si="13"/>
        <v>0</v>
      </c>
      <c r="V106" s="1248"/>
      <c r="W106" s="1183"/>
      <c r="X106" s="1183"/>
      <c r="Y106" s="1183"/>
      <c r="Z106" s="1183"/>
      <c r="AA106" s="1168"/>
      <c r="AB106" s="1248"/>
      <c r="AC106" s="1183"/>
      <c r="AD106" s="1183"/>
      <c r="AE106" s="1183"/>
      <c r="AF106" s="1183"/>
      <c r="AG106" s="1168"/>
      <c r="AH106" s="1248"/>
      <c r="AI106" s="1183"/>
      <c r="AJ106" s="1183"/>
      <c r="AK106" s="1183"/>
      <c r="AL106" s="1183"/>
      <c r="AM106" s="1168"/>
      <c r="AN106" s="1223">
        <f t="shared" si="16"/>
        <v>5481000</v>
      </c>
      <c r="AO106" s="11">
        <v>8481000</v>
      </c>
      <c r="AP106" s="11">
        <f t="shared" si="10"/>
        <v>-3000000</v>
      </c>
    </row>
    <row r="107" spans="1:42" ht="31.5" x14ac:dyDescent="0.25">
      <c r="A107" s="1177">
        <v>2990105</v>
      </c>
      <c r="B107" s="1154" t="s">
        <v>703</v>
      </c>
      <c r="C107" s="768"/>
      <c r="D107" s="769"/>
      <c r="E107" s="769"/>
      <c r="F107" s="769"/>
      <c r="G107" s="769"/>
      <c r="H107" s="769"/>
      <c r="I107" s="1131">
        <f t="shared" si="11"/>
        <v>0</v>
      </c>
      <c r="J107" s="769"/>
      <c r="K107" s="769">
        <v>318000</v>
      </c>
      <c r="L107" s="769"/>
      <c r="M107" s="1415"/>
      <c r="N107" s="1415"/>
      <c r="O107" s="769">
        <f t="shared" si="12"/>
        <v>318000</v>
      </c>
      <c r="P107" s="768"/>
      <c r="Q107" s="769"/>
      <c r="R107" s="1415"/>
      <c r="S107" s="1415"/>
      <c r="T107" s="1415"/>
      <c r="U107" s="769">
        <f t="shared" si="13"/>
        <v>0</v>
      </c>
      <c r="V107" s="1248"/>
      <c r="W107" s="1183"/>
      <c r="X107" s="1183"/>
      <c r="Y107" s="1183"/>
      <c r="Z107" s="1183"/>
      <c r="AA107" s="1168"/>
      <c r="AB107" s="1248"/>
      <c r="AC107" s="1183"/>
      <c r="AD107" s="1183"/>
      <c r="AE107" s="1183"/>
      <c r="AF107" s="1183"/>
      <c r="AG107" s="1168"/>
      <c r="AH107" s="1248"/>
      <c r="AI107" s="1183"/>
      <c r="AJ107" s="1183"/>
      <c r="AK107" s="1183"/>
      <c r="AL107" s="1183"/>
      <c r="AM107" s="1168"/>
      <c r="AN107" s="1223">
        <f t="shared" si="16"/>
        <v>318000</v>
      </c>
      <c r="AO107" s="11">
        <v>318000</v>
      </c>
      <c r="AP107" s="11">
        <f t="shared" si="10"/>
        <v>0</v>
      </c>
    </row>
    <row r="108" spans="1:42" ht="47.25" x14ac:dyDescent="0.25">
      <c r="A108" s="1177">
        <v>2990105</v>
      </c>
      <c r="B108" s="1154" t="s">
        <v>796</v>
      </c>
      <c r="C108" s="768"/>
      <c r="D108" s="769"/>
      <c r="E108" s="769"/>
      <c r="F108" s="769"/>
      <c r="G108" s="769"/>
      <c r="H108" s="769"/>
      <c r="I108" s="1131">
        <f t="shared" si="11"/>
        <v>0</v>
      </c>
      <c r="J108" s="768"/>
      <c r="K108" s="769"/>
      <c r="L108" s="769">
        <v>2500000</v>
      </c>
      <c r="M108" s="1415"/>
      <c r="N108" s="1415"/>
      <c r="O108" s="769">
        <f t="shared" si="12"/>
        <v>2500000</v>
      </c>
      <c r="P108" s="768"/>
      <c r="Q108" s="769"/>
      <c r="R108" s="1415"/>
      <c r="S108" s="1415"/>
      <c r="T108" s="1415"/>
      <c r="U108" s="769">
        <f t="shared" si="13"/>
        <v>0</v>
      </c>
      <c r="V108" s="1248"/>
      <c r="W108" s="1183"/>
      <c r="X108" s="1183"/>
      <c r="Y108" s="1183"/>
      <c r="Z108" s="1183"/>
      <c r="AA108" s="1168"/>
      <c r="AB108" s="1248"/>
      <c r="AC108" s="1183"/>
      <c r="AD108" s="1183"/>
      <c r="AE108" s="1183"/>
      <c r="AF108" s="1183"/>
      <c r="AG108" s="1168"/>
      <c r="AH108" s="1248"/>
      <c r="AI108" s="1183"/>
      <c r="AJ108" s="1183"/>
      <c r="AK108" s="1183"/>
      <c r="AL108" s="1183"/>
      <c r="AM108" s="1168"/>
      <c r="AN108" s="1223">
        <f t="shared" si="16"/>
        <v>2500000</v>
      </c>
      <c r="AO108" s="11">
        <v>4000000</v>
      </c>
      <c r="AP108" s="11">
        <f t="shared" si="10"/>
        <v>-1500000</v>
      </c>
    </row>
    <row r="109" spans="1:42" ht="31.5" x14ac:dyDescent="0.25">
      <c r="A109" s="1177">
        <v>2990105</v>
      </c>
      <c r="B109" s="1154" t="s">
        <v>433</v>
      </c>
      <c r="C109" s="768"/>
      <c r="D109" s="769"/>
      <c r="E109" s="769"/>
      <c r="F109" s="769"/>
      <c r="G109" s="769"/>
      <c r="H109" s="769"/>
      <c r="I109" s="1131">
        <f t="shared" si="11"/>
        <v>0</v>
      </c>
      <c r="J109" s="768"/>
      <c r="K109" s="769"/>
      <c r="L109" s="769">
        <v>9600000</v>
      </c>
      <c r="M109" s="1415"/>
      <c r="N109" s="1415"/>
      <c r="O109" s="769">
        <f t="shared" si="12"/>
        <v>9600000</v>
      </c>
      <c r="P109" s="768"/>
      <c r="Q109" s="769"/>
      <c r="R109" s="1415"/>
      <c r="S109" s="1415"/>
      <c r="T109" s="1415"/>
      <c r="U109" s="769">
        <f t="shared" si="13"/>
        <v>0</v>
      </c>
      <c r="V109" s="1248"/>
      <c r="W109" s="1183"/>
      <c r="X109" s="1183"/>
      <c r="Y109" s="1183"/>
      <c r="Z109" s="1183"/>
      <c r="AA109" s="1168"/>
      <c r="AB109" s="1248"/>
      <c r="AC109" s="1183"/>
      <c r="AD109" s="1183"/>
      <c r="AE109" s="1183"/>
      <c r="AF109" s="1183"/>
      <c r="AG109" s="1168"/>
      <c r="AH109" s="1248"/>
      <c r="AI109" s="1183"/>
      <c r="AJ109" s="1183"/>
      <c r="AK109" s="1183"/>
      <c r="AL109" s="1183"/>
      <c r="AM109" s="1168"/>
      <c r="AN109" s="1223">
        <f t="shared" si="16"/>
        <v>9600000</v>
      </c>
      <c r="AO109" s="11">
        <v>9600000</v>
      </c>
      <c r="AP109" s="11">
        <f t="shared" si="10"/>
        <v>0</v>
      </c>
    </row>
    <row r="110" spans="1:42" ht="15.75" x14ac:dyDescent="0.25">
      <c r="A110" s="1153">
        <v>3111305</v>
      </c>
      <c r="B110" s="1154" t="s">
        <v>124</v>
      </c>
      <c r="C110" s="768"/>
      <c r="D110" s="769"/>
      <c r="E110" s="769"/>
      <c r="F110" s="769"/>
      <c r="G110" s="769"/>
      <c r="H110" s="769"/>
      <c r="I110" s="1131">
        <f t="shared" si="11"/>
        <v>0</v>
      </c>
      <c r="J110" s="768"/>
      <c r="K110" s="769"/>
      <c r="L110" s="769"/>
      <c r="M110" s="1415"/>
      <c r="N110" s="1415"/>
      <c r="O110" s="769">
        <f t="shared" si="12"/>
        <v>0</v>
      </c>
      <c r="P110" s="768"/>
      <c r="Q110" s="769"/>
      <c r="R110" s="1415"/>
      <c r="S110" s="1415"/>
      <c r="T110" s="1415"/>
      <c r="U110" s="769">
        <f t="shared" si="13"/>
        <v>0</v>
      </c>
      <c r="V110" s="1248"/>
      <c r="W110" s="1183"/>
      <c r="X110" s="1183"/>
      <c r="Y110" s="1183"/>
      <c r="Z110" s="1183"/>
      <c r="AA110" s="1168"/>
      <c r="AB110" s="1248"/>
      <c r="AC110" s="1183"/>
      <c r="AD110" s="1183"/>
      <c r="AE110" s="1183"/>
      <c r="AF110" s="1183"/>
      <c r="AG110" s="1168"/>
      <c r="AH110" s="1248"/>
      <c r="AI110" s="1183"/>
      <c r="AJ110" s="1183"/>
      <c r="AK110" s="1183"/>
      <c r="AL110" s="1183"/>
      <c r="AM110" s="1168"/>
      <c r="AN110" s="1223">
        <f t="shared" si="16"/>
        <v>0</v>
      </c>
      <c r="AO110" s="11">
        <v>0</v>
      </c>
      <c r="AP110" s="11">
        <f t="shared" si="10"/>
        <v>0</v>
      </c>
    </row>
    <row r="111" spans="1:42" ht="31.5" x14ac:dyDescent="0.25">
      <c r="A111" s="1153">
        <v>3111401</v>
      </c>
      <c r="B111" s="1154" t="s">
        <v>125</v>
      </c>
      <c r="C111" s="768"/>
      <c r="D111" s="769">
        <v>1000000</v>
      </c>
      <c r="E111" s="769"/>
      <c r="F111" s="769"/>
      <c r="G111" s="769"/>
      <c r="H111" s="769"/>
      <c r="I111" s="1131">
        <f t="shared" si="11"/>
        <v>1000000</v>
      </c>
      <c r="J111" s="768"/>
      <c r="K111" s="769"/>
      <c r="L111" s="769"/>
      <c r="M111" s="1415"/>
      <c r="N111" s="1415"/>
      <c r="O111" s="769">
        <f t="shared" si="12"/>
        <v>0</v>
      </c>
      <c r="P111" s="768"/>
      <c r="Q111" s="769"/>
      <c r="R111" s="1415"/>
      <c r="S111" s="1415"/>
      <c r="T111" s="1415"/>
      <c r="U111" s="769">
        <f t="shared" si="13"/>
        <v>0</v>
      </c>
      <c r="V111" s="1248"/>
      <c r="W111" s="1183"/>
      <c r="X111" s="1183"/>
      <c r="Y111" s="1183"/>
      <c r="Z111" s="1183"/>
      <c r="AA111" s="1168"/>
      <c r="AB111" s="1248"/>
      <c r="AC111" s="1183"/>
      <c r="AD111" s="1183"/>
      <c r="AE111" s="1183"/>
      <c r="AF111" s="1183"/>
      <c r="AG111" s="1168"/>
      <c r="AH111" s="1248"/>
      <c r="AI111" s="1183"/>
      <c r="AJ111" s="1183"/>
      <c r="AK111" s="1183"/>
      <c r="AL111" s="1183"/>
      <c r="AM111" s="1168"/>
      <c r="AN111" s="1223">
        <f t="shared" si="16"/>
        <v>1000000</v>
      </c>
      <c r="AO111" s="11">
        <v>1000000</v>
      </c>
      <c r="AP111" s="11">
        <f t="shared" si="10"/>
        <v>0</v>
      </c>
    </row>
    <row r="112" spans="1:42" ht="15.75" x14ac:dyDescent="0.25">
      <c r="A112" s="1153">
        <v>3111403</v>
      </c>
      <c r="B112" s="1154" t="s">
        <v>126</v>
      </c>
      <c r="C112" s="768"/>
      <c r="D112" s="769"/>
      <c r="E112" s="769"/>
      <c r="F112" s="769"/>
      <c r="G112" s="769"/>
      <c r="H112" s="769"/>
      <c r="I112" s="1131">
        <f t="shared" si="11"/>
        <v>0</v>
      </c>
      <c r="J112" s="768"/>
      <c r="K112" s="769"/>
      <c r="L112" s="769"/>
      <c r="M112" s="1415"/>
      <c r="N112" s="1415"/>
      <c r="O112" s="769">
        <f t="shared" si="12"/>
        <v>0</v>
      </c>
      <c r="P112" s="769"/>
      <c r="Q112" s="769"/>
      <c r="R112" s="1415"/>
      <c r="S112" s="1415"/>
      <c r="T112" s="1415"/>
      <c r="U112" s="769">
        <f t="shared" si="13"/>
        <v>0</v>
      </c>
      <c r="V112" s="1183"/>
      <c r="W112" s="1183"/>
      <c r="X112" s="1183"/>
      <c r="Y112" s="1183"/>
      <c r="Z112" s="1183"/>
      <c r="AA112" s="1168"/>
      <c r="AB112" s="1183"/>
      <c r="AC112" s="1183"/>
      <c r="AD112" s="1183"/>
      <c r="AE112" s="1183"/>
      <c r="AF112" s="1183"/>
      <c r="AG112" s="1168"/>
      <c r="AH112" s="1183"/>
      <c r="AI112" s="1183"/>
      <c r="AJ112" s="1183"/>
      <c r="AK112" s="1183"/>
      <c r="AL112" s="1183"/>
      <c r="AM112" s="1168"/>
      <c r="AN112" s="1223">
        <f t="shared" si="16"/>
        <v>0</v>
      </c>
      <c r="AO112" s="11">
        <v>0</v>
      </c>
      <c r="AP112" s="11">
        <f t="shared" si="10"/>
        <v>0</v>
      </c>
    </row>
    <row r="113" spans="1:42" ht="15.75" x14ac:dyDescent="0.25">
      <c r="A113" s="1153">
        <v>3111499</v>
      </c>
      <c r="B113" s="1154" t="s">
        <v>127</v>
      </c>
      <c r="C113" s="768"/>
      <c r="D113" s="769">
        <v>1500000</v>
      </c>
      <c r="E113" s="769"/>
      <c r="F113" s="769"/>
      <c r="G113" s="769"/>
      <c r="H113" s="769"/>
      <c r="I113" s="1131">
        <f t="shared" si="11"/>
        <v>1500000</v>
      </c>
      <c r="J113" s="768"/>
      <c r="K113" s="769"/>
      <c r="L113" s="769"/>
      <c r="M113" s="1415"/>
      <c r="N113" s="1415"/>
      <c r="O113" s="769">
        <f t="shared" si="12"/>
        <v>0</v>
      </c>
      <c r="P113" s="769"/>
      <c r="Q113" s="769"/>
      <c r="R113" s="1415"/>
      <c r="S113" s="1415"/>
      <c r="T113" s="1415"/>
      <c r="U113" s="769">
        <f t="shared" si="13"/>
        <v>0</v>
      </c>
      <c r="V113" s="1183"/>
      <c r="W113" s="1183"/>
      <c r="X113" s="1183"/>
      <c r="Y113" s="1183"/>
      <c r="Z113" s="1183"/>
      <c r="AA113" s="1168"/>
      <c r="AB113" s="1183"/>
      <c r="AC113" s="1183"/>
      <c r="AD113" s="1183"/>
      <c r="AE113" s="1183"/>
      <c r="AF113" s="1183"/>
      <c r="AG113" s="1168"/>
      <c r="AH113" s="1183"/>
      <c r="AI113" s="1183"/>
      <c r="AJ113" s="1183"/>
      <c r="AK113" s="1183"/>
      <c r="AL113" s="1183"/>
      <c r="AM113" s="1168"/>
      <c r="AN113" s="1223">
        <f t="shared" si="16"/>
        <v>1500000</v>
      </c>
      <c r="AO113" s="11">
        <v>1500000</v>
      </c>
      <c r="AP113" s="11">
        <f t="shared" si="10"/>
        <v>0</v>
      </c>
    </row>
    <row r="114" spans="1:42" ht="31.5" x14ac:dyDescent="0.25">
      <c r="A114" s="1153">
        <v>3110701</v>
      </c>
      <c r="B114" s="1154" t="s">
        <v>798</v>
      </c>
      <c r="C114" s="768"/>
      <c r="D114" s="769"/>
      <c r="E114" s="769"/>
      <c r="F114" s="769"/>
      <c r="G114" s="769"/>
      <c r="H114" s="769"/>
      <c r="I114" s="1131">
        <f t="shared" si="11"/>
        <v>0</v>
      </c>
      <c r="J114" s="769"/>
      <c r="K114" s="769"/>
      <c r="L114" s="769"/>
      <c r="M114" s="1415"/>
      <c r="N114" s="1415"/>
      <c r="O114" s="769">
        <f t="shared" si="12"/>
        <v>0</v>
      </c>
      <c r="P114" s="768"/>
      <c r="Q114" s="769"/>
      <c r="R114" s="1415"/>
      <c r="S114" s="1415"/>
      <c r="T114" s="1415"/>
      <c r="U114" s="769">
        <f t="shared" si="13"/>
        <v>0</v>
      </c>
      <c r="V114" s="1248"/>
      <c r="W114" s="1183"/>
      <c r="X114" s="1183"/>
      <c r="Y114" s="1183"/>
      <c r="Z114" s="1183"/>
      <c r="AA114" s="1168"/>
      <c r="AB114" s="1248"/>
      <c r="AC114" s="1183"/>
      <c r="AD114" s="1183"/>
      <c r="AE114" s="1183"/>
      <c r="AF114" s="1183"/>
      <c r="AG114" s="1168"/>
      <c r="AH114" s="1248"/>
      <c r="AI114" s="1183"/>
      <c r="AJ114" s="1183"/>
      <c r="AK114" s="1183"/>
      <c r="AL114" s="1183"/>
      <c r="AM114" s="1168"/>
      <c r="AN114" s="1223">
        <f t="shared" si="16"/>
        <v>0</v>
      </c>
      <c r="AO114" s="11">
        <v>0</v>
      </c>
      <c r="AP114" s="11">
        <f t="shared" si="10"/>
        <v>0</v>
      </c>
    </row>
    <row r="115" spans="1:42" ht="31.5" x14ac:dyDescent="0.25">
      <c r="A115" s="1153">
        <v>3110704</v>
      </c>
      <c r="B115" s="1154" t="s">
        <v>129</v>
      </c>
      <c r="C115" s="768"/>
      <c r="D115" s="768"/>
      <c r="E115" s="769"/>
      <c r="F115" s="769"/>
      <c r="G115" s="769"/>
      <c r="H115" s="769"/>
      <c r="I115" s="1131">
        <f t="shared" si="11"/>
        <v>0</v>
      </c>
      <c r="J115" s="769"/>
      <c r="K115" s="769"/>
      <c r="L115" s="769"/>
      <c r="M115" s="1415"/>
      <c r="N115" s="1415"/>
      <c r="O115" s="769">
        <f t="shared" si="12"/>
        <v>0</v>
      </c>
      <c r="P115" s="768"/>
      <c r="Q115" s="769"/>
      <c r="R115" s="1415"/>
      <c r="S115" s="1415"/>
      <c r="T115" s="1415"/>
      <c r="U115" s="769">
        <f t="shared" si="13"/>
        <v>0</v>
      </c>
      <c r="V115" s="1248"/>
      <c r="W115" s="1183"/>
      <c r="X115" s="1183"/>
      <c r="Y115" s="1183"/>
      <c r="Z115" s="1183"/>
      <c r="AA115" s="1168"/>
      <c r="AB115" s="1248"/>
      <c r="AC115" s="1183"/>
      <c r="AD115" s="1183"/>
      <c r="AE115" s="1183"/>
      <c r="AF115" s="1183"/>
      <c r="AG115" s="1168"/>
      <c r="AH115" s="1248"/>
      <c r="AI115" s="1183"/>
      <c r="AJ115" s="1183"/>
      <c r="AK115" s="1183"/>
      <c r="AL115" s="1183"/>
      <c r="AM115" s="1168"/>
      <c r="AN115" s="1223">
        <f t="shared" si="16"/>
        <v>0</v>
      </c>
      <c r="AO115" s="11">
        <v>0</v>
      </c>
      <c r="AP115" s="11">
        <f t="shared" si="10"/>
        <v>0</v>
      </c>
    </row>
    <row r="116" spans="1:42" s="68" customFormat="1" ht="15.75" x14ac:dyDescent="0.25">
      <c r="A116" s="1173"/>
      <c r="B116" s="1255" t="s">
        <v>130</v>
      </c>
      <c r="C116" s="1155">
        <f t="shared" ref="C116:U116" si="17">SUM(C19:C115)</f>
        <v>0</v>
      </c>
      <c r="D116" s="1155">
        <f t="shared" si="17"/>
        <v>35625740</v>
      </c>
      <c r="E116" s="1155">
        <f t="shared" si="17"/>
        <v>0</v>
      </c>
      <c r="F116" s="1155">
        <f t="shared" si="17"/>
        <v>700000</v>
      </c>
      <c r="G116" s="1155">
        <f t="shared" si="17"/>
        <v>700000</v>
      </c>
      <c r="H116" s="1155">
        <f t="shared" si="17"/>
        <v>0</v>
      </c>
      <c r="I116" s="1155">
        <f t="shared" si="17"/>
        <v>37025740</v>
      </c>
      <c r="J116" s="1155">
        <f t="shared" si="17"/>
        <v>23859757</v>
      </c>
      <c r="K116" s="1155">
        <f t="shared" si="17"/>
        <v>26513000</v>
      </c>
      <c r="L116" s="1155">
        <f t="shared" si="17"/>
        <v>17732000</v>
      </c>
      <c r="M116" s="1155">
        <f t="shared" si="17"/>
        <v>0</v>
      </c>
      <c r="N116" s="1155">
        <f t="shared" si="17"/>
        <v>0</v>
      </c>
      <c r="O116" s="1155">
        <f t="shared" si="17"/>
        <v>68104757</v>
      </c>
      <c r="P116" s="1155">
        <f t="shared" si="17"/>
        <v>1000000</v>
      </c>
      <c r="Q116" s="1155">
        <f t="shared" si="17"/>
        <v>9390000</v>
      </c>
      <c r="R116" s="1155">
        <f t="shared" si="17"/>
        <v>0</v>
      </c>
      <c r="S116" s="1155">
        <f t="shared" si="17"/>
        <v>0</v>
      </c>
      <c r="T116" s="1155">
        <f t="shared" si="17"/>
        <v>0</v>
      </c>
      <c r="U116" s="1155">
        <f t="shared" si="17"/>
        <v>10390000</v>
      </c>
      <c r="V116" s="1155">
        <f t="shared" ref="V116:AM116" si="18">SUM(V19:V115)</f>
        <v>0</v>
      </c>
      <c r="W116" s="1155">
        <f t="shared" si="18"/>
        <v>0</v>
      </c>
      <c r="X116" s="1155">
        <f t="shared" si="18"/>
        <v>0</v>
      </c>
      <c r="Y116" s="1155">
        <f t="shared" si="18"/>
        <v>0</v>
      </c>
      <c r="Z116" s="1155">
        <f t="shared" si="18"/>
        <v>0</v>
      </c>
      <c r="AA116" s="1155">
        <f t="shared" si="18"/>
        <v>0</v>
      </c>
      <c r="AB116" s="1155">
        <f t="shared" si="18"/>
        <v>0</v>
      </c>
      <c r="AC116" s="1155">
        <f t="shared" si="18"/>
        <v>0</v>
      </c>
      <c r="AD116" s="1155">
        <f t="shared" si="18"/>
        <v>0</v>
      </c>
      <c r="AE116" s="1155">
        <f t="shared" si="18"/>
        <v>0</v>
      </c>
      <c r="AF116" s="1155">
        <f t="shared" si="18"/>
        <v>0</v>
      </c>
      <c r="AG116" s="1155">
        <f t="shared" si="18"/>
        <v>0</v>
      </c>
      <c r="AH116" s="1155">
        <f t="shared" si="18"/>
        <v>0</v>
      </c>
      <c r="AI116" s="1155">
        <f t="shared" si="18"/>
        <v>0</v>
      </c>
      <c r="AJ116" s="1155">
        <f t="shared" si="18"/>
        <v>0</v>
      </c>
      <c r="AK116" s="1155">
        <f t="shared" si="18"/>
        <v>0</v>
      </c>
      <c r="AL116" s="1155">
        <f t="shared" si="18"/>
        <v>0</v>
      </c>
      <c r="AM116" s="1155">
        <f t="shared" si="18"/>
        <v>0</v>
      </c>
      <c r="AN116" s="1223">
        <f t="shared" si="16"/>
        <v>115520497</v>
      </c>
      <c r="AO116" s="584">
        <v>123520497</v>
      </c>
      <c r="AP116" s="11">
        <f t="shared" si="10"/>
        <v>-8000000</v>
      </c>
    </row>
    <row r="117" spans="1:42" ht="15.75" x14ac:dyDescent="0.25">
      <c r="A117" s="1177"/>
      <c r="B117" s="1249" t="s">
        <v>131</v>
      </c>
      <c r="C117" s="1040"/>
      <c r="D117" s="1040"/>
      <c r="E117" s="1038"/>
      <c r="F117" s="1038"/>
      <c r="G117" s="1038"/>
      <c r="H117" s="1038"/>
      <c r="I117" s="768"/>
      <c r="J117" s="768"/>
      <c r="K117" s="769"/>
      <c r="L117" s="769"/>
      <c r="M117" s="1415"/>
      <c r="N117" s="1415"/>
      <c r="O117" s="769"/>
      <c r="P117" s="768"/>
      <c r="Q117" s="769"/>
      <c r="R117" s="1415"/>
      <c r="S117" s="1415"/>
      <c r="T117" s="1415"/>
      <c r="U117" s="1250"/>
      <c r="V117" s="1248"/>
      <c r="W117" s="1183"/>
      <c r="X117" s="1183"/>
      <c r="Y117" s="1183"/>
      <c r="Z117" s="1183"/>
      <c r="AA117" s="1168"/>
      <c r="AB117" s="1248"/>
      <c r="AC117" s="1183"/>
      <c r="AD117" s="1183"/>
      <c r="AE117" s="1183"/>
      <c r="AF117" s="1183"/>
      <c r="AG117" s="1168"/>
      <c r="AH117" s="1248"/>
      <c r="AI117" s="1183"/>
      <c r="AJ117" s="1183"/>
      <c r="AK117" s="1183"/>
      <c r="AL117" s="1183"/>
      <c r="AM117" s="1168"/>
      <c r="AN117" s="1135"/>
    </row>
    <row r="118" spans="1:42" ht="31.5" x14ac:dyDescent="0.25">
      <c r="A118" s="1153">
        <v>2220101</v>
      </c>
      <c r="B118" s="1154" t="s">
        <v>132</v>
      </c>
      <c r="C118" s="768"/>
      <c r="D118" s="768">
        <v>1050000</v>
      </c>
      <c r="E118" s="769"/>
      <c r="F118" s="769"/>
      <c r="G118" s="769"/>
      <c r="H118" s="769"/>
      <c r="I118" s="768">
        <f>SUM(D118:G118)</f>
        <v>1050000</v>
      </c>
      <c r="J118" s="768"/>
      <c r="K118" s="769"/>
      <c r="L118" s="769"/>
      <c r="M118" s="1415"/>
      <c r="N118" s="1415"/>
      <c r="O118" s="769">
        <f>SUM(J118:L118)</f>
        <v>0</v>
      </c>
      <c r="P118" s="768"/>
      <c r="Q118" s="769"/>
      <c r="R118" s="1415"/>
      <c r="S118" s="1415"/>
      <c r="T118" s="1415"/>
      <c r="U118" s="1250">
        <f>SUM(P118:Q118)</f>
        <v>0</v>
      </c>
      <c r="V118" s="1248"/>
      <c r="W118" s="1183"/>
      <c r="X118" s="1183"/>
      <c r="Y118" s="1183"/>
      <c r="Z118" s="1183"/>
      <c r="AA118" s="1168"/>
      <c r="AB118" s="1248"/>
      <c r="AC118" s="1183"/>
      <c r="AD118" s="1183"/>
      <c r="AE118" s="1183"/>
      <c r="AF118" s="1183"/>
      <c r="AG118" s="1168"/>
      <c r="AH118" s="1248"/>
      <c r="AI118" s="1183"/>
      <c r="AJ118" s="1183"/>
      <c r="AK118" s="1183"/>
      <c r="AL118" s="1183"/>
      <c r="AM118" s="1168"/>
      <c r="AN118" s="1135">
        <f>SUM(U118+O118+I118)</f>
        <v>1050000</v>
      </c>
      <c r="AO118" s="11">
        <v>1050000</v>
      </c>
      <c r="AP118" s="11">
        <f t="shared" si="10"/>
        <v>0</v>
      </c>
    </row>
    <row r="119" spans="1:42" ht="31.5" hidden="1" x14ac:dyDescent="0.25">
      <c r="A119" s="1153">
        <v>2220103</v>
      </c>
      <c r="B119" s="1154" t="s">
        <v>133</v>
      </c>
      <c r="C119" s="768"/>
      <c r="D119" s="768"/>
      <c r="E119" s="769"/>
      <c r="F119" s="769"/>
      <c r="G119" s="769"/>
      <c r="H119" s="769"/>
      <c r="I119" s="768">
        <f t="shared" ref="I119:I130" si="19">SUM(D119:G119)</f>
        <v>0</v>
      </c>
      <c r="J119" s="768"/>
      <c r="K119" s="769"/>
      <c r="L119" s="769"/>
      <c r="M119" s="1415"/>
      <c r="N119" s="1415"/>
      <c r="O119" s="769">
        <f t="shared" ref="O119:O130" si="20">SUM(J119:L119)</f>
        <v>0</v>
      </c>
      <c r="P119" s="768"/>
      <c r="Q119" s="769"/>
      <c r="R119" s="1415"/>
      <c r="S119" s="1415"/>
      <c r="T119" s="1415"/>
      <c r="U119" s="1250">
        <f t="shared" ref="U119:U130" si="21">SUM(P119:Q119)</f>
        <v>0</v>
      </c>
      <c r="V119" s="1248"/>
      <c r="W119" s="1183"/>
      <c r="X119" s="1183"/>
      <c r="Y119" s="1183"/>
      <c r="Z119" s="1183"/>
      <c r="AA119" s="1168"/>
      <c r="AB119" s="1248"/>
      <c r="AC119" s="1183"/>
      <c r="AD119" s="1183"/>
      <c r="AE119" s="1183"/>
      <c r="AF119" s="1183"/>
      <c r="AG119" s="1168"/>
      <c r="AH119" s="1248"/>
      <c r="AI119" s="1183"/>
      <c r="AJ119" s="1183"/>
      <c r="AK119" s="1183"/>
      <c r="AL119" s="1183"/>
      <c r="AM119" s="1168"/>
      <c r="AN119" s="1135">
        <f t="shared" ref="AN119:AN130" si="22">SUM(U119+O119+I119)</f>
        <v>0</v>
      </c>
      <c r="AO119" s="11">
        <v>0</v>
      </c>
      <c r="AP119" s="11">
        <f t="shared" si="10"/>
        <v>0</v>
      </c>
    </row>
    <row r="120" spans="1:42" ht="47.25" hidden="1" x14ac:dyDescent="0.25">
      <c r="A120" s="1153">
        <v>2220201</v>
      </c>
      <c r="B120" s="1154" t="s">
        <v>134</v>
      </c>
      <c r="C120" s="768"/>
      <c r="D120" s="768"/>
      <c r="E120" s="769"/>
      <c r="F120" s="769"/>
      <c r="G120" s="769"/>
      <c r="H120" s="769"/>
      <c r="I120" s="768">
        <f t="shared" si="19"/>
        <v>0</v>
      </c>
      <c r="J120" s="768"/>
      <c r="K120" s="769"/>
      <c r="L120" s="769"/>
      <c r="M120" s="1415"/>
      <c r="N120" s="1415"/>
      <c r="O120" s="769">
        <f t="shared" si="20"/>
        <v>0</v>
      </c>
      <c r="P120" s="768"/>
      <c r="Q120" s="769"/>
      <c r="R120" s="1415"/>
      <c r="S120" s="1415"/>
      <c r="T120" s="1415"/>
      <c r="U120" s="1250">
        <f t="shared" si="21"/>
        <v>0</v>
      </c>
      <c r="V120" s="1248"/>
      <c r="W120" s="1183"/>
      <c r="X120" s="1183"/>
      <c r="Y120" s="1183"/>
      <c r="Z120" s="1183"/>
      <c r="AA120" s="1168"/>
      <c r="AB120" s="1248"/>
      <c r="AC120" s="1183"/>
      <c r="AD120" s="1183"/>
      <c r="AE120" s="1183"/>
      <c r="AF120" s="1183"/>
      <c r="AG120" s="1168"/>
      <c r="AH120" s="1248"/>
      <c r="AI120" s="1183"/>
      <c r="AJ120" s="1183"/>
      <c r="AK120" s="1183"/>
      <c r="AL120" s="1183"/>
      <c r="AM120" s="1168"/>
      <c r="AN120" s="1135">
        <f t="shared" si="22"/>
        <v>0</v>
      </c>
      <c r="AO120" s="11">
        <v>0</v>
      </c>
      <c r="AP120" s="11">
        <f t="shared" si="10"/>
        <v>0</v>
      </c>
    </row>
    <row r="121" spans="1:42" ht="31.5" hidden="1" x14ac:dyDescent="0.25">
      <c r="A121" s="1153">
        <v>2220202</v>
      </c>
      <c r="B121" s="1154" t="s">
        <v>135</v>
      </c>
      <c r="C121" s="768"/>
      <c r="D121" s="768"/>
      <c r="E121" s="769"/>
      <c r="F121" s="769"/>
      <c r="G121" s="769"/>
      <c r="H121" s="769"/>
      <c r="I121" s="768">
        <f t="shared" si="19"/>
        <v>0</v>
      </c>
      <c r="J121" s="768"/>
      <c r="K121" s="769"/>
      <c r="L121" s="769"/>
      <c r="M121" s="1415"/>
      <c r="N121" s="1415"/>
      <c r="O121" s="769">
        <f t="shared" si="20"/>
        <v>0</v>
      </c>
      <c r="P121" s="768"/>
      <c r="Q121" s="769"/>
      <c r="R121" s="1415"/>
      <c r="S121" s="1415"/>
      <c r="T121" s="1415"/>
      <c r="U121" s="1250">
        <f t="shared" si="21"/>
        <v>0</v>
      </c>
      <c r="V121" s="1248"/>
      <c r="W121" s="1183"/>
      <c r="X121" s="1183"/>
      <c r="Y121" s="1183"/>
      <c r="Z121" s="1183"/>
      <c r="AA121" s="1168"/>
      <c r="AB121" s="1248"/>
      <c r="AC121" s="1183"/>
      <c r="AD121" s="1183"/>
      <c r="AE121" s="1183"/>
      <c r="AF121" s="1183"/>
      <c r="AG121" s="1168"/>
      <c r="AH121" s="1248"/>
      <c r="AI121" s="1183"/>
      <c r="AJ121" s="1183"/>
      <c r="AK121" s="1183"/>
      <c r="AL121" s="1183"/>
      <c r="AM121" s="1168"/>
      <c r="AN121" s="1135">
        <f t="shared" si="22"/>
        <v>0</v>
      </c>
      <c r="AO121" s="11">
        <v>0</v>
      </c>
      <c r="AP121" s="11">
        <f t="shared" si="10"/>
        <v>0</v>
      </c>
    </row>
    <row r="122" spans="1:42" ht="31.5" hidden="1" x14ac:dyDescent="0.25">
      <c r="A122" s="1153">
        <v>2220203</v>
      </c>
      <c r="B122" s="1154" t="s">
        <v>136</v>
      </c>
      <c r="C122" s="768"/>
      <c r="D122" s="768"/>
      <c r="E122" s="769"/>
      <c r="F122" s="769"/>
      <c r="G122" s="769"/>
      <c r="H122" s="769"/>
      <c r="I122" s="768">
        <f t="shared" si="19"/>
        <v>0</v>
      </c>
      <c r="J122" s="768"/>
      <c r="K122" s="769"/>
      <c r="L122" s="769"/>
      <c r="M122" s="1415"/>
      <c r="N122" s="1415"/>
      <c r="O122" s="769">
        <f t="shared" si="20"/>
        <v>0</v>
      </c>
      <c r="P122" s="768"/>
      <c r="Q122" s="769"/>
      <c r="R122" s="1415"/>
      <c r="S122" s="1415"/>
      <c r="T122" s="1415"/>
      <c r="U122" s="1250">
        <f t="shared" si="21"/>
        <v>0</v>
      </c>
      <c r="V122" s="1248"/>
      <c r="W122" s="1183"/>
      <c r="X122" s="1183"/>
      <c r="Y122" s="1183"/>
      <c r="Z122" s="1183"/>
      <c r="AA122" s="1168"/>
      <c r="AB122" s="1248"/>
      <c r="AC122" s="1183"/>
      <c r="AD122" s="1183"/>
      <c r="AE122" s="1183"/>
      <c r="AF122" s="1183"/>
      <c r="AG122" s="1168"/>
      <c r="AH122" s="1248"/>
      <c r="AI122" s="1183"/>
      <c r="AJ122" s="1183"/>
      <c r="AK122" s="1183"/>
      <c r="AL122" s="1183"/>
      <c r="AM122" s="1168"/>
      <c r="AN122" s="1135">
        <f t="shared" si="22"/>
        <v>0</v>
      </c>
      <c r="AO122" s="11">
        <v>0</v>
      </c>
      <c r="AP122" s="11">
        <f t="shared" si="10"/>
        <v>0</v>
      </c>
    </row>
    <row r="123" spans="1:42" ht="31.5" hidden="1" x14ac:dyDescent="0.25">
      <c r="A123" s="1153">
        <v>2220204</v>
      </c>
      <c r="B123" s="1154" t="s">
        <v>137</v>
      </c>
      <c r="C123" s="768"/>
      <c r="D123" s="768"/>
      <c r="E123" s="769"/>
      <c r="F123" s="769"/>
      <c r="G123" s="769"/>
      <c r="H123" s="769"/>
      <c r="I123" s="768">
        <f t="shared" si="19"/>
        <v>0</v>
      </c>
      <c r="J123" s="768"/>
      <c r="K123" s="769"/>
      <c r="L123" s="769"/>
      <c r="M123" s="1415"/>
      <c r="N123" s="1415"/>
      <c r="O123" s="769">
        <f t="shared" si="20"/>
        <v>0</v>
      </c>
      <c r="P123" s="768"/>
      <c r="Q123" s="769"/>
      <c r="R123" s="1415"/>
      <c r="S123" s="1415"/>
      <c r="T123" s="1415"/>
      <c r="U123" s="1250">
        <f t="shared" si="21"/>
        <v>0</v>
      </c>
      <c r="V123" s="1248"/>
      <c r="W123" s="1183"/>
      <c r="X123" s="1183"/>
      <c r="Y123" s="1183"/>
      <c r="Z123" s="1183"/>
      <c r="AA123" s="1168"/>
      <c r="AB123" s="1248"/>
      <c r="AC123" s="1183"/>
      <c r="AD123" s="1183"/>
      <c r="AE123" s="1183"/>
      <c r="AF123" s="1183"/>
      <c r="AG123" s="1168"/>
      <c r="AH123" s="1248"/>
      <c r="AI123" s="1183"/>
      <c r="AJ123" s="1183"/>
      <c r="AK123" s="1183"/>
      <c r="AL123" s="1183"/>
      <c r="AM123" s="1168"/>
      <c r="AN123" s="1135">
        <f t="shared" si="22"/>
        <v>0</v>
      </c>
      <c r="AO123" s="11">
        <v>0</v>
      </c>
      <c r="AP123" s="11">
        <f t="shared" si="10"/>
        <v>0</v>
      </c>
    </row>
    <row r="124" spans="1:42" ht="15.75" hidden="1" x14ac:dyDescent="0.25">
      <c r="A124" s="1153">
        <v>2220205</v>
      </c>
      <c r="B124" s="1154" t="s">
        <v>138</v>
      </c>
      <c r="C124" s="768"/>
      <c r="D124" s="768"/>
      <c r="E124" s="769"/>
      <c r="F124" s="769"/>
      <c r="G124" s="769"/>
      <c r="H124" s="769"/>
      <c r="I124" s="768">
        <f t="shared" si="19"/>
        <v>0</v>
      </c>
      <c r="J124" s="768"/>
      <c r="K124" s="769"/>
      <c r="L124" s="769"/>
      <c r="M124" s="1415"/>
      <c r="N124" s="1415"/>
      <c r="O124" s="769">
        <f t="shared" si="20"/>
        <v>0</v>
      </c>
      <c r="P124" s="768"/>
      <c r="Q124" s="769"/>
      <c r="R124" s="1415"/>
      <c r="S124" s="1415"/>
      <c r="T124" s="1415"/>
      <c r="U124" s="1250">
        <f t="shared" si="21"/>
        <v>0</v>
      </c>
      <c r="V124" s="1248"/>
      <c r="W124" s="1183"/>
      <c r="X124" s="1183"/>
      <c r="Y124" s="1183"/>
      <c r="Z124" s="1183"/>
      <c r="AA124" s="1168"/>
      <c r="AB124" s="1248"/>
      <c r="AC124" s="1183"/>
      <c r="AD124" s="1183"/>
      <c r="AE124" s="1183"/>
      <c r="AF124" s="1183"/>
      <c r="AG124" s="1168"/>
      <c r="AH124" s="1248"/>
      <c r="AI124" s="1183"/>
      <c r="AJ124" s="1183"/>
      <c r="AK124" s="1183"/>
      <c r="AL124" s="1183"/>
      <c r="AM124" s="1168"/>
      <c r="AN124" s="1135">
        <f t="shared" si="22"/>
        <v>0</v>
      </c>
      <c r="AO124" s="11">
        <v>0</v>
      </c>
      <c r="AP124" s="11">
        <f t="shared" si="10"/>
        <v>0</v>
      </c>
    </row>
    <row r="125" spans="1:42" ht="31.5" hidden="1" x14ac:dyDescent="0.25">
      <c r="A125" s="1153">
        <v>2220205</v>
      </c>
      <c r="B125" s="1154" t="s">
        <v>139</v>
      </c>
      <c r="C125" s="768"/>
      <c r="D125" s="768"/>
      <c r="E125" s="769"/>
      <c r="F125" s="769"/>
      <c r="G125" s="769"/>
      <c r="H125" s="769"/>
      <c r="I125" s="768">
        <f t="shared" si="19"/>
        <v>0</v>
      </c>
      <c r="J125" s="768"/>
      <c r="K125" s="769"/>
      <c r="L125" s="769"/>
      <c r="M125" s="1415"/>
      <c r="N125" s="1415"/>
      <c r="O125" s="769">
        <f t="shared" si="20"/>
        <v>0</v>
      </c>
      <c r="P125" s="768"/>
      <c r="Q125" s="769"/>
      <c r="R125" s="1415"/>
      <c r="S125" s="1415"/>
      <c r="T125" s="1415"/>
      <c r="U125" s="1250">
        <f t="shared" si="21"/>
        <v>0</v>
      </c>
      <c r="V125" s="1248"/>
      <c r="W125" s="1183"/>
      <c r="X125" s="1183"/>
      <c r="Y125" s="1183"/>
      <c r="Z125" s="1183"/>
      <c r="AA125" s="1168"/>
      <c r="AB125" s="1248"/>
      <c r="AC125" s="1183"/>
      <c r="AD125" s="1183"/>
      <c r="AE125" s="1183"/>
      <c r="AF125" s="1183"/>
      <c r="AG125" s="1168"/>
      <c r="AH125" s="1248"/>
      <c r="AI125" s="1183"/>
      <c r="AJ125" s="1183"/>
      <c r="AK125" s="1183"/>
      <c r="AL125" s="1183"/>
      <c r="AM125" s="1168"/>
      <c r="AN125" s="1135">
        <f t="shared" si="22"/>
        <v>0</v>
      </c>
      <c r="AO125" s="11">
        <v>0</v>
      </c>
      <c r="AP125" s="11">
        <f t="shared" si="10"/>
        <v>0</v>
      </c>
    </row>
    <row r="126" spans="1:42" ht="31.5" hidden="1" x14ac:dyDescent="0.25">
      <c r="A126" s="1153">
        <v>2220209</v>
      </c>
      <c r="B126" s="1154" t="s">
        <v>140</v>
      </c>
      <c r="C126" s="768"/>
      <c r="D126" s="768"/>
      <c r="E126" s="769"/>
      <c r="F126" s="769">
        <v>0</v>
      </c>
      <c r="G126" s="769"/>
      <c r="H126" s="769"/>
      <c r="I126" s="768">
        <f t="shared" si="19"/>
        <v>0</v>
      </c>
      <c r="J126" s="768"/>
      <c r="K126" s="769"/>
      <c r="L126" s="769"/>
      <c r="M126" s="1415"/>
      <c r="N126" s="1415"/>
      <c r="O126" s="769">
        <f t="shared" si="20"/>
        <v>0</v>
      </c>
      <c r="P126" s="768"/>
      <c r="Q126" s="769"/>
      <c r="R126" s="1415"/>
      <c r="S126" s="1415"/>
      <c r="T126" s="1415"/>
      <c r="U126" s="1250">
        <f t="shared" si="21"/>
        <v>0</v>
      </c>
      <c r="V126" s="1248"/>
      <c r="W126" s="1183"/>
      <c r="X126" s="1183"/>
      <c r="Y126" s="1183"/>
      <c r="Z126" s="1183"/>
      <c r="AA126" s="1168"/>
      <c r="AB126" s="1248"/>
      <c r="AC126" s="1183"/>
      <c r="AD126" s="1183"/>
      <c r="AE126" s="1183"/>
      <c r="AF126" s="1183"/>
      <c r="AG126" s="1168"/>
      <c r="AH126" s="1248"/>
      <c r="AI126" s="1183"/>
      <c r="AJ126" s="1183"/>
      <c r="AK126" s="1183"/>
      <c r="AL126" s="1183"/>
      <c r="AM126" s="1168"/>
      <c r="AN126" s="1135">
        <f t="shared" si="22"/>
        <v>0</v>
      </c>
      <c r="AO126" s="11">
        <v>0</v>
      </c>
      <c r="AP126" s="11">
        <f t="shared" si="10"/>
        <v>0</v>
      </c>
    </row>
    <row r="127" spans="1:42" ht="31.5" hidden="1" x14ac:dyDescent="0.25">
      <c r="A127" s="1153">
        <v>2220210</v>
      </c>
      <c r="B127" s="1154" t="s">
        <v>141</v>
      </c>
      <c r="C127" s="768"/>
      <c r="D127" s="768"/>
      <c r="E127" s="769"/>
      <c r="F127" s="769"/>
      <c r="G127" s="769"/>
      <c r="H127" s="769"/>
      <c r="I127" s="768">
        <f t="shared" si="19"/>
        <v>0</v>
      </c>
      <c r="J127" s="768"/>
      <c r="K127" s="769"/>
      <c r="L127" s="769"/>
      <c r="M127" s="1415"/>
      <c r="N127" s="1415"/>
      <c r="O127" s="769">
        <f t="shared" si="20"/>
        <v>0</v>
      </c>
      <c r="P127" s="768"/>
      <c r="Q127" s="769"/>
      <c r="R127" s="1415"/>
      <c r="S127" s="1415"/>
      <c r="T127" s="1415"/>
      <c r="U127" s="1250">
        <f t="shared" si="21"/>
        <v>0</v>
      </c>
      <c r="V127" s="1248"/>
      <c r="W127" s="1183"/>
      <c r="X127" s="1183"/>
      <c r="Y127" s="1183"/>
      <c r="Z127" s="1183"/>
      <c r="AA127" s="1168"/>
      <c r="AB127" s="1248"/>
      <c r="AC127" s="1183"/>
      <c r="AD127" s="1183"/>
      <c r="AE127" s="1183"/>
      <c r="AF127" s="1183"/>
      <c r="AG127" s="1168"/>
      <c r="AH127" s="1248"/>
      <c r="AI127" s="1183"/>
      <c r="AJ127" s="1183"/>
      <c r="AK127" s="1183"/>
      <c r="AL127" s="1183"/>
      <c r="AM127" s="1168"/>
      <c r="AN127" s="1135">
        <f t="shared" si="22"/>
        <v>0</v>
      </c>
      <c r="AO127" s="11">
        <v>0</v>
      </c>
      <c r="AP127" s="11">
        <f t="shared" si="10"/>
        <v>0</v>
      </c>
    </row>
    <row r="128" spans="1:42" ht="31.5" hidden="1" x14ac:dyDescent="0.25">
      <c r="A128" s="1153">
        <v>2220299</v>
      </c>
      <c r="B128" s="1154" t="s">
        <v>142</v>
      </c>
      <c r="C128" s="768"/>
      <c r="D128" s="769"/>
      <c r="E128" s="769"/>
      <c r="F128" s="769"/>
      <c r="G128" s="769"/>
      <c r="H128" s="769"/>
      <c r="I128" s="768">
        <f t="shared" si="19"/>
        <v>0</v>
      </c>
      <c r="J128" s="769"/>
      <c r="K128" s="769"/>
      <c r="L128" s="769"/>
      <c r="M128" s="1415"/>
      <c r="N128" s="1415"/>
      <c r="O128" s="769">
        <f t="shared" si="20"/>
        <v>0</v>
      </c>
      <c r="P128" s="769"/>
      <c r="Q128" s="769"/>
      <c r="R128" s="1415"/>
      <c r="S128" s="1415"/>
      <c r="T128" s="1415"/>
      <c r="U128" s="1250">
        <f t="shared" si="21"/>
        <v>0</v>
      </c>
      <c r="V128" s="1183"/>
      <c r="W128" s="1183"/>
      <c r="X128" s="1183"/>
      <c r="Y128" s="1183"/>
      <c r="Z128" s="1183"/>
      <c r="AA128" s="1168"/>
      <c r="AB128" s="1183"/>
      <c r="AC128" s="1183"/>
      <c r="AD128" s="1183"/>
      <c r="AE128" s="1183"/>
      <c r="AF128" s="1183"/>
      <c r="AG128" s="1168"/>
      <c r="AH128" s="1183"/>
      <c r="AI128" s="1183"/>
      <c r="AJ128" s="1183"/>
      <c r="AK128" s="1183"/>
      <c r="AL128" s="1183"/>
      <c r="AM128" s="1168"/>
      <c r="AN128" s="1135">
        <f t="shared" si="22"/>
        <v>0</v>
      </c>
      <c r="AO128" s="11">
        <v>0</v>
      </c>
      <c r="AP128" s="11">
        <f t="shared" si="10"/>
        <v>0</v>
      </c>
    </row>
    <row r="129" spans="1:43" ht="31.5" hidden="1" x14ac:dyDescent="0.25">
      <c r="A129" s="1153">
        <v>2220299</v>
      </c>
      <c r="B129" s="1154" t="s">
        <v>143</v>
      </c>
      <c r="C129" s="768"/>
      <c r="D129" s="768"/>
      <c r="E129" s="769"/>
      <c r="F129" s="769"/>
      <c r="G129" s="769"/>
      <c r="H129" s="769"/>
      <c r="I129" s="768">
        <f t="shared" si="19"/>
        <v>0</v>
      </c>
      <c r="J129" s="768"/>
      <c r="K129" s="769"/>
      <c r="L129" s="769"/>
      <c r="M129" s="1415"/>
      <c r="N129" s="1415"/>
      <c r="O129" s="769">
        <f t="shared" si="20"/>
        <v>0</v>
      </c>
      <c r="P129" s="768"/>
      <c r="Q129" s="769"/>
      <c r="R129" s="1415"/>
      <c r="S129" s="1415"/>
      <c r="T129" s="1415"/>
      <c r="U129" s="1250">
        <f t="shared" si="21"/>
        <v>0</v>
      </c>
      <c r="V129" s="1248"/>
      <c r="W129" s="1183"/>
      <c r="X129" s="1183"/>
      <c r="Y129" s="1183"/>
      <c r="Z129" s="1183"/>
      <c r="AA129" s="1168"/>
      <c r="AB129" s="1248"/>
      <c r="AC129" s="1183"/>
      <c r="AD129" s="1183"/>
      <c r="AE129" s="1183"/>
      <c r="AF129" s="1183"/>
      <c r="AG129" s="1168"/>
      <c r="AH129" s="1248"/>
      <c r="AI129" s="1183"/>
      <c r="AJ129" s="1183"/>
      <c r="AK129" s="1183"/>
      <c r="AL129" s="1183"/>
      <c r="AM129" s="1168"/>
      <c r="AN129" s="1135">
        <f t="shared" si="22"/>
        <v>0</v>
      </c>
      <c r="AO129" s="11">
        <v>0</v>
      </c>
      <c r="AP129" s="11">
        <f t="shared" si="10"/>
        <v>0</v>
      </c>
    </row>
    <row r="130" spans="1:43" ht="15.75" x14ac:dyDescent="0.25">
      <c r="A130" s="1153">
        <v>2220299</v>
      </c>
      <c r="B130" s="1154" t="s">
        <v>144</v>
      </c>
      <c r="C130" s="768"/>
      <c r="D130" s="768"/>
      <c r="E130" s="769"/>
      <c r="F130" s="769"/>
      <c r="G130" s="769"/>
      <c r="H130" s="769"/>
      <c r="I130" s="768">
        <f t="shared" si="19"/>
        <v>0</v>
      </c>
      <c r="J130" s="768"/>
      <c r="K130" s="769"/>
      <c r="L130" s="769"/>
      <c r="M130" s="1415"/>
      <c r="N130" s="1415"/>
      <c r="O130" s="769">
        <f t="shared" si="20"/>
        <v>0</v>
      </c>
      <c r="P130" s="768"/>
      <c r="Q130" s="769"/>
      <c r="R130" s="1415"/>
      <c r="S130" s="1415"/>
      <c r="T130" s="1415"/>
      <c r="U130" s="1250">
        <f t="shared" si="21"/>
        <v>0</v>
      </c>
      <c r="V130" s="1248"/>
      <c r="W130" s="1183"/>
      <c r="X130" s="1183"/>
      <c r="Y130" s="1183"/>
      <c r="Z130" s="1183"/>
      <c r="AA130" s="1168"/>
      <c r="AB130" s="1248"/>
      <c r="AC130" s="1183"/>
      <c r="AD130" s="1183"/>
      <c r="AE130" s="1183"/>
      <c r="AF130" s="1183"/>
      <c r="AG130" s="1168"/>
      <c r="AH130" s="1248"/>
      <c r="AI130" s="1183"/>
      <c r="AJ130" s="1183"/>
      <c r="AK130" s="1183"/>
      <c r="AL130" s="1183"/>
      <c r="AM130" s="1168"/>
      <c r="AN130" s="1135">
        <f t="shared" si="22"/>
        <v>0</v>
      </c>
      <c r="AO130" s="11">
        <v>0</v>
      </c>
      <c r="AP130" s="11">
        <f t="shared" si="10"/>
        <v>0</v>
      </c>
    </row>
    <row r="131" spans="1:43" ht="15.75" x14ac:dyDescent="0.2">
      <c r="A131" s="1173"/>
      <c r="B131" s="1256" t="s">
        <v>130</v>
      </c>
      <c r="C131" s="1181">
        <f t="shared" ref="C131:AN131" si="23">SUM(C118:C130)</f>
        <v>0</v>
      </c>
      <c r="D131" s="1181">
        <f t="shared" si="23"/>
        <v>1050000</v>
      </c>
      <c r="E131" s="1181">
        <f t="shared" si="23"/>
        <v>0</v>
      </c>
      <c r="F131" s="1181">
        <f t="shared" si="23"/>
        <v>0</v>
      </c>
      <c r="G131" s="1181">
        <f t="shared" si="23"/>
        <v>0</v>
      </c>
      <c r="H131" s="1181">
        <f t="shared" si="23"/>
        <v>0</v>
      </c>
      <c r="I131" s="1181">
        <f t="shared" si="23"/>
        <v>1050000</v>
      </c>
      <c r="J131" s="1181">
        <f t="shared" si="23"/>
        <v>0</v>
      </c>
      <c r="K131" s="1181">
        <f t="shared" si="23"/>
        <v>0</v>
      </c>
      <c r="L131" s="1181">
        <f t="shared" si="23"/>
        <v>0</v>
      </c>
      <c r="M131" s="1181">
        <f t="shared" si="23"/>
        <v>0</v>
      </c>
      <c r="N131" s="1181">
        <f t="shared" si="23"/>
        <v>0</v>
      </c>
      <c r="O131" s="1181">
        <f t="shared" si="23"/>
        <v>0</v>
      </c>
      <c r="P131" s="1181">
        <f t="shared" si="23"/>
        <v>0</v>
      </c>
      <c r="Q131" s="1181">
        <f t="shared" si="23"/>
        <v>0</v>
      </c>
      <c r="R131" s="1181">
        <f t="shared" si="23"/>
        <v>0</v>
      </c>
      <c r="S131" s="1181">
        <f t="shared" si="23"/>
        <v>0</v>
      </c>
      <c r="T131" s="1181">
        <f t="shared" si="23"/>
        <v>0</v>
      </c>
      <c r="U131" s="1181">
        <f t="shared" si="23"/>
        <v>0</v>
      </c>
      <c r="V131" s="1181">
        <f t="shared" si="23"/>
        <v>0</v>
      </c>
      <c r="W131" s="1181">
        <f t="shared" si="23"/>
        <v>0</v>
      </c>
      <c r="X131" s="1181">
        <f t="shared" si="23"/>
        <v>0</v>
      </c>
      <c r="Y131" s="1181">
        <f t="shared" si="23"/>
        <v>0</v>
      </c>
      <c r="Z131" s="1181">
        <f t="shared" si="23"/>
        <v>0</v>
      </c>
      <c r="AA131" s="1181">
        <f t="shared" si="23"/>
        <v>0</v>
      </c>
      <c r="AB131" s="1181">
        <f t="shared" si="23"/>
        <v>0</v>
      </c>
      <c r="AC131" s="1181">
        <f t="shared" si="23"/>
        <v>0</v>
      </c>
      <c r="AD131" s="1181">
        <f t="shared" si="23"/>
        <v>0</v>
      </c>
      <c r="AE131" s="1181">
        <f t="shared" si="23"/>
        <v>0</v>
      </c>
      <c r="AF131" s="1181">
        <f t="shared" si="23"/>
        <v>0</v>
      </c>
      <c r="AG131" s="1181">
        <f t="shared" si="23"/>
        <v>0</v>
      </c>
      <c r="AH131" s="1181">
        <f t="shared" si="23"/>
        <v>0</v>
      </c>
      <c r="AI131" s="1181">
        <f t="shared" si="23"/>
        <v>0</v>
      </c>
      <c r="AJ131" s="1181">
        <f t="shared" si="23"/>
        <v>0</v>
      </c>
      <c r="AK131" s="1181">
        <f t="shared" si="23"/>
        <v>0</v>
      </c>
      <c r="AL131" s="1181">
        <f t="shared" si="23"/>
        <v>0</v>
      </c>
      <c r="AM131" s="1181">
        <f t="shared" si="23"/>
        <v>0</v>
      </c>
      <c r="AN131" s="1182">
        <f t="shared" si="23"/>
        <v>1050000</v>
      </c>
      <c r="AO131" s="11">
        <v>1050000</v>
      </c>
      <c r="AP131" s="11">
        <f t="shared" si="10"/>
        <v>0</v>
      </c>
    </row>
    <row r="132" spans="1:43" ht="15.75" x14ac:dyDescent="0.25">
      <c r="A132" s="1177"/>
      <c r="B132" s="1217" t="s">
        <v>145</v>
      </c>
      <c r="C132" s="1040"/>
      <c r="D132" s="1040"/>
      <c r="E132" s="1038"/>
      <c r="F132" s="1038"/>
      <c r="G132" s="1038"/>
      <c r="H132" s="1038"/>
      <c r="I132" s="769"/>
      <c r="J132" s="1231"/>
      <c r="K132" s="1231"/>
      <c r="L132" s="769"/>
      <c r="M132" s="1415"/>
      <c r="N132" s="1415"/>
      <c r="O132" s="769"/>
      <c r="P132" s="1231"/>
      <c r="Q132" s="1231"/>
      <c r="R132" s="1257">
        <v>0</v>
      </c>
      <c r="S132" s="1257">
        <v>0</v>
      </c>
      <c r="T132" s="1415"/>
      <c r="U132" s="1250"/>
      <c r="V132" s="1248"/>
      <c r="W132" s="1183"/>
      <c r="X132" s="1183"/>
      <c r="Y132" s="1183"/>
      <c r="Z132" s="1183"/>
      <c r="AA132" s="1168"/>
      <c r="AB132" s="1248"/>
      <c r="AC132" s="1183"/>
      <c r="AD132" s="1183"/>
      <c r="AE132" s="1183"/>
      <c r="AF132" s="1183"/>
      <c r="AG132" s="1168"/>
      <c r="AH132" s="1248"/>
      <c r="AI132" s="1183"/>
      <c r="AJ132" s="1183"/>
      <c r="AK132" s="1183"/>
      <c r="AL132" s="1183"/>
      <c r="AM132" s="1168"/>
      <c r="AN132" s="1135"/>
    </row>
    <row r="133" spans="1:43" s="34" customFormat="1" ht="47.25" x14ac:dyDescent="0.25">
      <c r="A133" s="1199">
        <v>3110504</v>
      </c>
      <c r="B133" s="1191" t="s">
        <v>760</v>
      </c>
      <c r="C133" s="768"/>
      <c r="D133" s="768">
        <v>3000000</v>
      </c>
      <c r="E133" s="769"/>
      <c r="F133" s="769"/>
      <c r="G133" s="769"/>
      <c r="H133" s="769"/>
      <c r="I133" s="769">
        <f>SUM(D133:G133)</f>
        <v>3000000</v>
      </c>
      <c r="J133" s="768"/>
      <c r="K133" s="768">
        <v>20044855</v>
      </c>
      <c r="L133" s="769"/>
      <c r="M133" s="1415"/>
      <c r="N133" s="1415"/>
      <c r="O133" s="769">
        <f>SUM(J133:L133)</f>
        <v>20044855</v>
      </c>
      <c r="P133" s="768"/>
      <c r="Q133" s="768"/>
      <c r="R133" s="1415"/>
      <c r="S133" s="1415"/>
      <c r="T133" s="1415"/>
      <c r="U133" s="769">
        <f>SUM(P133:Q133)</f>
        <v>0</v>
      </c>
      <c r="V133" s="1172"/>
      <c r="W133" s="1154"/>
      <c r="X133" s="1154"/>
      <c r="Y133" s="1154"/>
      <c r="Z133" s="1154"/>
      <c r="AA133" s="1154">
        <f>SUM(V133:Z133)</f>
        <v>0</v>
      </c>
      <c r="AB133" s="1172"/>
      <c r="AC133" s="1154"/>
      <c r="AD133" s="1154"/>
      <c r="AE133" s="1154"/>
      <c r="AF133" s="1154"/>
      <c r="AG133" s="1154">
        <f>SUM(AB133:AF133)</f>
        <v>0</v>
      </c>
      <c r="AH133" s="1172"/>
      <c r="AI133" s="1154"/>
      <c r="AJ133" s="1154"/>
      <c r="AK133" s="1154"/>
      <c r="AL133" s="1154"/>
      <c r="AM133" s="1154">
        <f>SUM(AH133:AL133)</f>
        <v>0</v>
      </c>
      <c r="AN133" s="1135">
        <f>SUM(U133+O133+I133)</f>
        <v>23044855</v>
      </c>
      <c r="AO133" s="29">
        <v>18044855</v>
      </c>
      <c r="AP133" s="29">
        <f t="shared" si="10"/>
        <v>5000000</v>
      </c>
    </row>
    <row r="134" spans="1:43" s="34" customFormat="1" ht="31.5" x14ac:dyDescent="0.25">
      <c r="A134" s="1199">
        <v>3110504</v>
      </c>
      <c r="B134" s="1191" t="s">
        <v>990</v>
      </c>
      <c r="C134" s="768"/>
      <c r="D134" s="768">
        <v>2500000</v>
      </c>
      <c r="E134" s="769"/>
      <c r="F134" s="769"/>
      <c r="G134" s="769"/>
      <c r="H134" s="769"/>
      <c r="I134" s="769">
        <f t="shared" ref="I134:I141" si="24">SUM(D134:G134)</f>
        <v>2500000</v>
      </c>
      <c r="J134" s="768"/>
      <c r="K134" s="768">
        <v>0</v>
      </c>
      <c r="L134" s="769"/>
      <c r="M134" s="1415"/>
      <c r="N134" s="1415"/>
      <c r="O134" s="769">
        <f t="shared" ref="O134:O141" si="25">SUM(J134:L134)</f>
        <v>0</v>
      </c>
      <c r="P134" s="768"/>
      <c r="Q134" s="768"/>
      <c r="R134" s="1415"/>
      <c r="S134" s="1415"/>
      <c r="T134" s="1415"/>
      <c r="U134" s="769">
        <f t="shared" ref="U134:U141" si="26">SUM(P134:Q134)</f>
        <v>0</v>
      </c>
      <c r="V134" s="1172"/>
      <c r="W134" s="1154"/>
      <c r="X134" s="1154"/>
      <c r="Y134" s="1154"/>
      <c r="Z134" s="1154"/>
      <c r="AA134" s="1154"/>
      <c r="AB134" s="1172"/>
      <c r="AC134" s="1154"/>
      <c r="AD134" s="1154"/>
      <c r="AE134" s="1154"/>
      <c r="AF134" s="1154"/>
      <c r="AG134" s="1154"/>
      <c r="AH134" s="1172"/>
      <c r="AI134" s="1154"/>
      <c r="AJ134" s="1154"/>
      <c r="AK134" s="1154"/>
      <c r="AL134" s="1154"/>
      <c r="AM134" s="1154"/>
      <c r="AN134" s="1135">
        <f t="shared" ref="AN134:AN141" si="27">SUM(U134+O134+I134)</f>
        <v>2500000</v>
      </c>
      <c r="AO134" s="29">
        <v>2500000</v>
      </c>
      <c r="AP134" s="29">
        <f t="shared" si="10"/>
        <v>0</v>
      </c>
    </row>
    <row r="135" spans="1:43" s="34" customFormat="1" ht="31.5" x14ac:dyDescent="0.25">
      <c r="A135" s="1199">
        <v>3110504</v>
      </c>
      <c r="B135" s="1191" t="s">
        <v>957</v>
      </c>
      <c r="C135" s="768"/>
      <c r="D135" s="768"/>
      <c r="E135" s="769"/>
      <c r="F135" s="769">
        <v>0</v>
      </c>
      <c r="G135" s="769"/>
      <c r="H135" s="769"/>
      <c r="I135" s="769">
        <f t="shared" si="24"/>
        <v>0</v>
      </c>
      <c r="J135" s="768">
        <v>0</v>
      </c>
      <c r="K135" s="769"/>
      <c r="L135" s="769"/>
      <c r="M135" s="1415"/>
      <c r="N135" s="1415"/>
      <c r="O135" s="769">
        <f t="shared" si="25"/>
        <v>0</v>
      </c>
      <c r="P135" s="768">
        <v>0</v>
      </c>
      <c r="Q135" s="769"/>
      <c r="R135" s="1415"/>
      <c r="S135" s="1415"/>
      <c r="T135" s="1415"/>
      <c r="U135" s="769">
        <f t="shared" si="26"/>
        <v>0</v>
      </c>
      <c r="V135" s="1172"/>
      <c r="W135" s="1154"/>
      <c r="X135" s="1154"/>
      <c r="Y135" s="1154"/>
      <c r="Z135" s="1154"/>
      <c r="AA135" s="1154">
        <f>SUM(V135:Z135)</f>
        <v>0</v>
      </c>
      <c r="AB135" s="1172"/>
      <c r="AC135" s="1154"/>
      <c r="AD135" s="1154"/>
      <c r="AE135" s="1154"/>
      <c r="AF135" s="1154"/>
      <c r="AG135" s="1154">
        <f>SUM(AB135:AF135)</f>
        <v>0</v>
      </c>
      <c r="AH135" s="1172"/>
      <c r="AI135" s="1154"/>
      <c r="AJ135" s="1154"/>
      <c r="AK135" s="1154"/>
      <c r="AL135" s="1154"/>
      <c r="AM135" s="1154">
        <f>SUM(AH135:AL135)</f>
        <v>0</v>
      </c>
      <c r="AN135" s="1135">
        <f t="shared" si="27"/>
        <v>0</v>
      </c>
      <c r="AO135" s="29">
        <v>0</v>
      </c>
      <c r="AP135" s="29">
        <f t="shared" ref="AP135:AP144" si="28">SUM(AN135-AO135)</f>
        <v>0</v>
      </c>
    </row>
    <row r="136" spans="1:43" s="34" customFormat="1" ht="31.5" x14ac:dyDescent="0.25">
      <c r="A136" s="1153">
        <v>4130299</v>
      </c>
      <c r="B136" s="1154" t="s">
        <v>1115</v>
      </c>
      <c r="C136" s="768"/>
      <c r="D136" s="768">
        <v>28439480</v>
      </c>
      <c r="E136" s="769"/>
      <c r="F136" s="769">
        <v>0</v>
      </c>
      <c r="G136" s="769"/>
      <c r="H136" s="769"/>
      <c r="I136" s="769">
        <f t="shared" si="24"/>
        <v>28439480</v>
      </c>
      <c r="J136" s="768"/>
      <c r="K136" s="769"/>
      <c r="L136" s="769"/>
      <c r="M136" s="1415"/>
      <c r="N136" s="1415"/>
      <c r="O136" s="769">
        <f t="shared" si="25"/>
        <v>0</v>
      </c>
      <c r="P136" s="768"/>
      <c r="Q136" s="769"/>
      <c r="R136" s="1415"/>
      <c r="S136" s="1415"/>
      <c r="T136" s="1415"/>
      <c r="U136" s="769">
        <f t="shared" si="26"/>
        <v>0</v>
      </c>
      <c r="V136" s="1172"/>
      <c r="W136" s="1154"/>
      <c r="X136" s="1154"/>
      <c r="Y136" s="1154"/>
      <c r="Z136" s="1154"/>
      <c r="AA136" s="1154"/>
      <c r="AB136" s="1172"/>
      <c r="AC136" s="1154"/>
      <c r="AD136" s="1154"/>
      <c r="AE136" s="1154"/>
      <c r="AF136" s="1154"/>
      <c r="AG136" s="1154"/>
      <c r="AH136" s="1172"/>
      <c r="AI136" s="1154"/>
      <c r="AJ136" s="1154"/>
      <c r="AK136" s="1154"/>
      <c r="AL136" s="1154"/>
      <c r="AM136" s="1154"/>
      <c r="AN136" s="1135">
        <f t="shared" si="27"/>
        <v>28439480</v>
      </c>
      <c r="AO136" s="29">
        <v>28439480</v>
      </c>
      <c r="AP136" s="29">
        <f t="shared" si="28"/>
        <v>0</v>
      </c>
    </row>
    <row r="137" spans="1:43" s="34" customFormat="1" ht="47.25" x14ac:dyDescent="0.25">
      <c r="A137" s="1199">
        <v>3110504</v>
      </c>
      <c r="B137" s="1191" t="s">
        <v>1044</v>
      </c>
      <c r="C137" s="768"/>
      <c r="D137" s="769">
        <v>0</v>
      </c>
      <c r="E137" s="769"/>
      <c r="F137" s="769"/>
      <c r="G137" s="769"/>
      <c r="H137" s="769"/>
      <c r="I137" s="769">
        <f t="shared" si="24"/>
        <v>0</v>
      </c>
      <c r="J137" s="768"/>
      <c r="K137" s="769"/>
      <c r="L137" s="769"/>
      <c r="M137" s="1415"/>
      <c r="N137" s="1415"/>
      <c r="O137" s="769">
        <f t="shared" si="25"/>
        <v>0</v>
      </c>
      <c r="P137" s="768"/>
      <c r="Q137" s="769"/>
      <c r="R137" s="1415"/>
      <c r="S137" s="1415"/>
      <c r="T137" s="1415"/>
      <c r="U137" s="769">
        <f t="shared" si="26"/>
        <v>0</v>
      </c>
      <c r="V137" s="1172"/>
      <c r="W137" s="1154"/>
      <c r="X137" s="1154"/>
      <c r="Y137" s="1154"/>
      <c r="Z137" s="1154"/>
      <c r="AA137" s="1154"/>
      <c r="AB137" s="1172"/>
      <c r="AC137" s="1154"/>
      <c r="AD137" s="1154"/>
      <c r="AE137" s="1154"/>
      <c r="AF137" s="1154"/>
      <c r="AG137" s="1154"/>
      <c r="AH137" s="1172"/>
      <c r="AI137" s="1154"/>
      <c r="AJ137" s="1154"/>
      <c r="AK137" s="1154"/>
      <c r="AL137" s="1154"/>
      <c r="AM137" s="1154"/>
      <c r="AN137" s="1135">
        <f t="shared" si="27"/>
        <v>0</v>
      </c>
      <c r="AO137" s="29">
        <v>0</v>
      </c>
      <c r="AP137" s="29">
        <f t="shared" si="28"/>
        <v>0</v>
      </c>
    </row>
    <row r="138" spans="1:43" s="34" customFormat="1" ht="78.75" x14ac:dyDescent="0.25">
      <c r="A138" s="1199">
        <v>3110504</v>
      </c>
      <c r="B138" s="1191" t="s">
        <v>1306</v>
      </c>
      <c r="C138" s="768"/>
      <c r="D138" s="769"/>
      <c r="E138" s="769"/>
      <c r="F138" s="769"/>
      <c r="G138" s="769"/>
      <c r="H138" s="769"/>
      <c r="I138" s="769">
        <f t="shared" si="24"/>
        <v>0</v>
      </c>
      <c r="J138" s="768"/>
      <c r="K138" s="769">
        <v>1000000</v>
      </c>
      <c r="L138" s="769">
        <v>7000000</v>
      </c>
      <c r="M138" s="1415"/>
      <c r="N138" s="1415"/>
      <c r="O138" s="769">
        <f t="shared" si="25"/>
        <v>8000000</v>
      </c>
      <c r="P138" s="768"/>
      <c r="Q138" s="769"/>
      <c r="R138" s="1415"/>
      <c r="S138" s="1415"/>
      <c r="T138" s="1415"/>
      <c r="U138" s="769">
        <f t="shared" si="26"/>
        <v>0</v>
      </c>
      <c r="V138" s="1172"/>
      <c r="W138" s="1154"/>
      <c r="X138" s="1154"/>
      <c r="Y138" s="1154"/>
      <c r="Z138" s="1154"/>
      <c r="AA138" s="1154"/>
      <c r="AB138" s="1172"/>
      <c r="AC138" s="1154"/>
      <c r="AD138" s="1154"/>
      <c r="AE138" s="1154"/>
      <c r="AF138" s="1154"/>
      <c r="AG138" s="1154"/>
      <c r="AH138" s="1172"/>
      <c r="AI138" s="1154"/>
      <c r="AJ138" s="1154"/>
      <c r="AK138" s="1154"/>
      <c r="AL138" s="1154"/>
      <c r="AM138" s="1154"/>
      <c r="AN138" s="1135">
        <f t="shared" si="27"/>
        <v>8000000</v>
      </c>
      <c r="AO138" s="29">
        <v>5000000</v>
      </c>
      <c r="AP138" s="29">
        <f t="shared" si="28"/>
        <v>3000000</v>
      </c>
    </row>
    <row r="139" spans="1:43" s="34" customFormat="1" ht="15.75" hidden="1" x14ac:dyDescent="0.25">
      <c r="A139" s="1136">
        <v>3130101</v>
      </c>
      <c r="B139" s="769" t="s">
        <v>785</v>
      </c>
      <c r="C139" s="768"/>
      <c r="D139" s="768"/>
      <c r="E139" s="769"/>
      <c r="F139" s="769"/>
      <c r="G139" s="769"/>
      <c r="H139" s="769"/>
      <c r="I139" s="1134">
        <f t="shared" si="24"/>
        <v>0</v>
      </c>
      <c r="J139" s="768"/>
      <c r="K139" s="769"/>
      <c r="L139" s="769"/>
      <c r="M139" s="1154"/>
      <c r="N139" s="1154"/>
      <c r="O139" s="1134">
        <f t="shared" si="25"/>
        <v>0</v>
      </c>
      <c r="P139" s="768"/>
      <c r="Q139" s="769"/>
      <c r="R139" s="1154"/>
      <c r="S139" s="1154"/>
      <c r="T139" s="1154"/>
      <c r="U139" s="1134">
        <f t="shared" si="26"/>
        <v>0</v>
      </c>
      <c r="V139" s="1172"/>
      <c r="W139" s="1154"/>
      <c r="X139" s="1154"/>
      <c r="Y139" s="1154"/>
      <c r="Z139" s="1154"/>
      <c r="AA139" s="1154"/>
      <c r="AB139" s="1172"/>
      <c r="AC139" s="1154"/>
      <c r="AD139" s="1154"/>
      <c r="AE139" s="1154"/>
      <c r="AF139" s="1154"/>
      <c r="AG139" s="1154"/>
      <c r="AH139" s="1172"/>
      <c r="AI139" s="1154"/>
      <c r="AJ139" s="1154"/>
      <c r="AK139" s="1154"/>
      <c r="AL139" s="1154"/>
      <c r="AM139" s="1154"/>
      <c r="AN139" s="1135">
        <f t="shared" si="27"/>
        <v>0</v>
      </c>
      <c r="AO139" s="29">
        <v>0</v>
      </c>
      <c r="AP139" s="29">
        <f t="shared" si="28"/>
        <v>0</v>
      </c>
    </row>
    <row r="140" spans="1:43" s="34" customFormat="1" ht="15.75" hidden="1" x14ac:dyDescent="0.25">
      <c r="A140" s="1136">
        <v>3130101</v>
      </c>
      <c r="B140" s="769" t="s">
        <v>787</v>
      </c>
      <c r="C140" s="768"/>
      <c r="D140" s="768"/>
      <c r="E140" s="769"/>
      <c r="F140" s="769"/>
      <c r="G140" s="769"/>
      <c r="H140" s="769"/>
      <c r="I140" s="1134">
        <f t="shared" si="24"/>
        <v>0</v>
      </c>
      <c r="J140" s="768"/>
      <c r="K140" s="769"/>
      <c r="L140" s="769"/>
      <c r="M140" s="1154"/>
      <c r="N140" s="1154"/>
      <c r="O140" s="1134">
        <f t="shared" si="25"/>
        <v>0</v>
      </c>
      <c r="P140" s="768"/>
      <c r="Q140" s="769"/>
      <c r="R140" s="1154"/>
      <c r="S140" s="1154"/>
      <c r="T140" s="1154"/>
      <c r="U140" s="1134">
        <f t="shared" si="26"/>
        <v>0</v>
      </c>
      <c r="V140" s="1172"/>
      <c r="W140" s="1154"/>
      <c r="X140" s="1154"/>
      <c r="Y140" s="1154"/>
      <c r="Z140" s="1154"/>
      <c r="AA140" s="1154"/>
      <c r="AB140" s="1172"/>
      <c r="AC140" s="1154"/>
      <c r="AD140" s="1154"/>
      <c r="AE140" s="1154"/>
      <c r="AF140" s="1154"/>
      <c r="AG140" s="1154"/>
      <c r="AH140" s="1172"/>
      <c r="AI140" s="1154"/>
      <c r="AJ140" s="1154"/>
      <c r="AK140" s="1154"/>
      <c r="AL140" s="1154"/>
      <c r="AM140" s="1154"/>
      <c r="AN140" s="1135">
        <f t="shared" si="27"/>
        <v>0</v>
      </c>
      <c r="AO140" s="29">
        <v>0</v>
      </c>
      <c r="AP140" s="29">
        <f t="shared" si="28"/>
        <v>0</v>
      </c>
    </row>
    <row r="141" spans="1:43" s="34" customFormat="1" ht="15.75" hidden="1" x14ac:dyDescent="0.25">
      <c r="A141" s="1136">
        <v>3130101</v>
      </c>
      <c r="B141" s="1191" t="s">
        <v>1000</v>
      </c>
      <c r="C141" s="768"/>
      <c r="D141" s="768"/>
      <c r="E141" s="769"/>
      <c r="F141" s="769"/>
      <c r="G141" s="769"/>
      <c r="H141" s="769"/>
      <c r="I141" s="1134">
        <f t="shared" si="24"/>
        <v>0</v>
      </c>
      <c r="J141" s="768"/>
      <c r="K141" s="768">
        <v>0</v>
      </c>
      <c r="L141" s="769"/>
      <c r="M141" s="1154"/>
      <c r="N141" s="1154"/>
      <c r="O141" s="1134">
        <f t="shared" si="25"/>
        <v>0</v>
      </c>
      <c r="P141" s="768"/>
      <c r="Q141" s="769"/>
      <c r="R141" s="1154"/>
      <c r="S141" s="1154"/>
      <c r="T141" s="1154"/>
      <c r="U141" s="1134">
        <f t="shared" si="26"/>
        <v>0</v>
      </c>
      <c r="V141" s="1172"/>
      <c r="W141" s="1154"/>
      <c r="X141" s="1154"/>
      <c r="Y141" s="1154"/>
      <c r="Z141" s="1154"/>
      <c r="AA141" s="1154">
        <f>SUM(V141:Z141)</f>
        <v>0</v>
      </c>
      <c r="AB141" s="1172"/>
      <c r="AC141" s="1154"/>
      <c r="AD141" s="1154"/>
      <c r="AE141" s="1154"/>
      <c r="AF141" s="1154"/>
      <c r="AG141" s="1154">
        <f>SUM(AB141:AF141)</f>
        <v>0</v>
      </c>
      <c r="AH141" s="1172"/>
      <c r="AI141" s="1154"/>
      <c r="AJ141" s="1154"/>
      <c r="AK141" s="1154"/>
      <c r="AL141" s="1154"/>
      <c r="AM141" s="1154">
        <f>SUM(AH141:AL141)</f>
        <v>0</v>
      </c>
      <c r="AN141" s="1135">
        <f t="shared" si="27"/>
        <v>0</v>
      </c>
      <c r="AO141" s="29">
        <v>0</v>
      </c>
      <c r="AP141" s="29">
        <f t="shared" si="28"/>
        <v>0</v>
      </c>
    </row>
    <row r="142" spans="1:43" s="34" customFormat="1" ht="15.75" x14ac:dyDescent="0.2">
      <c r="A142" s="1258"/>
      <c r="B142" s="1259" t="s">
        <v>130</v>
      </c>
      <c r="C142" s="1063">
        <f>SUM(C133:C141)</f>
        <v>0</v>
      </c>
      <c r="D142" s="1063">
        <f>SUM(D133:D141)</f>
        <v>33939480</v>
      </c>
      <c r="E142" s="1063">
        <f t="shared" ref="E142:AN142" si="29">SUM(E133:E141)</f>
        <v>0</v>
      </c>
      <c r="F142" s="1063">
        <f t="shared" si="29"/>
        <v>0</v>
      </c>
      <c r="G142" s="1063">
        <f t="shared" si="29"/>
        <v>0</v>
      </c>
      <c r="H142" s="1063">
        <f t="shared" si="29"/>
        <v>0</v>
      </c>
      <c r="I142" s="1063">
        <f t="shared" si="29"/>
        <v>33939480</v>
      </c>
      <c r="J142" s="1063">
        <f t="shared" si="29"/>
        <v>0</v>
      </c>
      <c r="K142" s="1063">
        <f t="shared" si="29"/>
        <v>21044855</v>
      </c>
      <c r="L142" s="1063">
        <f t="shared" si="29"/>
        <v>7000000</v>
      </c>
      <c r="M142" s="1063">
        <f t="shared" si="29"/>
        <v>0</v>
      </c>
      <c r="N142" s="1063">
        <f t="shared" si="29"/>
        <v>0</v>
      </c>
      <c r="O142" s="1063">
        <f t="shared" si="29"/>
        <v>28044855</v>
      </c>
      <c r="P142" s="1063">
        <f t="shared" si="29"/>
        <v>0</v>
      </c>
      <c r="Q142" s="1063">
        <f t="shared" si="29"/>
        <v>0</v>
      </c>
      <c r="R142" s="1063">
        <f t="shared" si="29"/>
        <v>0</v>
      </c>
      <c r="S142" s="1063">
        <f t="shared" si="29"/>
        <v>0</v>
      </c>
      <c r="T142" s="1063">
        <f t="shared" si="29"/>
        <v>0</v>
      </c>
      <c r="U142" s="1063">
        <f t="shared" si="29"/>
        <v>0</v>
      </c>
      <c r="V142" s="1063">
        <f t="shared" si="29"/>
        <v>0</v>
      </c>
      <c r="W142" s="1063">
        <f t="shared" si="29"/>
        <v>0</v>
      </c>
      <c r="X142" s="1063">
        <f t="shared" si="29"/>
        <v>0</v>
      </c>
      <c r="Y142" s="1063">
        <f t="shared" si="29"/>
        <v>0</v>
      </c>
      <c r="Z142" s="1063">
        <f t="shared" si="29"/>
        <v>0</v>
      </c>
      <c r="AA142" s="1063">
        <f t="shared" si="29"/>
        <v>0</v>
      </c>
      <c r="AB142" s="1063">
        <f t="shared" si="29"/>
        <v>0</v>
      </c>
      <c r="AC142" s="1063">
        <f t="shared" si="29"/>
        <v>0</v>
      </c>
      <c r="AD142" s="1063">
        <f t="shared" si="29"/>
        <v>0</v>
      </c>
      <c r="AE142" s="1063">
        <f t="shared" si="29"/>
        <v>0</v>
      </c>
      <c r="AF142" s="1063">
        <f t="shared" si="29"/>
        <v>0</v>
      </c>
      <c r="AG142" s="1063">
        <f t="shared" si="29"/>
        <v>0</v>
      </c>
      <c r="AH142" s="1063">
        <f t="shared" si="29"/>
        <v>0</v>
      </c>
      <c r="AI142" s="1063">
        <f t="shared" si="29"/>
        <v>0</v>
      </c>
      <c r="AJ142" s="1063">
        <f t="shared" si="29"/>
        <v>0</v>
      </c>
      <c r="AK142" s="1063">
        <f t="shared" si="29"/>
        <v>0</v>
      </c>
      <c r="AL142" s="1063">
        <f t="shared" si="29"/>
        <v>0</v>
      </c>
      <c r="AM142" s="1063">
        <f t="shared" si="29"/>
        <v>0</v>
      </c>
      <c r="AN142" s="1081">
        <f t="shared" si="29"/>
        <v>61984335</v>
      </c>
      <c r="AO142" s="29">
        <v>53984335</v>
      </c>
      <c r="AP142" s="29">
        <f t="shared" si="28"/>
        <v>8000000</v>
      </c>
    </row>
    <row r="143" spans="1:43" s="34" customFormat="1" ht="15.75" x14ac:dyDescent="0.25">
      <c r="A143" s="1170"/>
      <c r="B143" s="1154"/>
      <c r="C143" s="768"/>
      <c r="D143" s="768"/>
      <c r="E143" s="769"/>
      <c r="F143" s="769"/>
      <c r="G143" s="769"/>
      <c r="H143" s="769"/>
      <c r="I143" s="1134"/>
      <c r="J143" s="768"/>
      <c r="K143" s="769"/>
      <c r="L143" s="769"/>
      <c r="M143" s="1154"/>
      <c r="N143" s="1154"/>
      <c r="O143" s="1134"/>
      <c r="P143" s="768"/>
      <c r="Q143" s="769"/>
      <c r="R143" s="1154"/>
      <c r="S143" s="1154"/>
      <c r="T143" s="1154"/>
      <c r="U143" s="1246"/>
      <c r="V143" s="1172"/>
      <c r="W143" s="1154"/>
      <c r="X143" s="1154"/>
      <c r="Y143" s="1154"/>
      <c r="Z143" s="1154"/>
      <c r="AA143" s="1154"/>
      <c r="AB143" s="1172"/>
      <c r="AC143" s="1154"/>
      <c r="AD143" s="1154"/>
      <c r="AE143" s="1154"/>
      <c r="AF143" s="1154"/>
      <c r="AG143" s="1154"/>
      <c r="AH143" s="1172"/>
      <c r="AI143" s="1154"/>
      <c r="AJ143" s="1154"/>
      <c r="AK143" s="1154"/>
      <c r="AL143" s="1154"/>
      <c r="AM143" s="1154"/>
      <c r="AN143" s="1135"/>
      <c r="AO143" s="29"/>
      <c r="AP143" s="29">
        <f t="shared" si="28"/>
        <v>0</v>
      </c>
    </row>
    <row r="144" spans="1:43" s="34" customFormat="1" ht="15.75" x14ac:dyDescent="0.2">
      <c r="A144" s="1186"/>
      <c r="B144" s="1260" t="s">
        <v>5</v>
      </c>
      <c r="C144" s="1081">
        <f>SUM(C142+C131+C116+C17)</f>
        <v>0</v>
      </c>
      <c r="D144" s="1081">
        <f>SUM(D142+D131+D116+D17)</f>
        <v>99229980</v>
      </c>
      <c r="E144" s="1081">
        <f t="shared" ref="E144:AN144" si="30">SUM(E142+E131+E116+E17)</f>
        <v>0</v>
      </c>
      <c r="F144" s="1081">
        <f t="shared" si="30"/>
        <v>700000</v>
      </c>
      <c r="G144" s="1081">
        <f t="shared" si="30"/>
        <v>700000</v>
      </c>
      <c r="H144" s="1081">
        <f t="shared" si="30"/>
        <v>0</v>
      </c>
      <c r="I144" s="1081">
        <f t="shared" si="30"/>
        <v>100629980</v>
      </c>
      <c r="J144" s="1081">
        <f t="shared" si="30"/>
        <v>23859757</v>
      </c>
      <c r="K144" s="1081">
        <f t="shared" si="30"/>
        <v>47557855</v>
      </c>
      <c r="L144" s="1081">
        <f t="shared" si="30"/>
        <v>24732000</v>
      </c>
      <c r="M144" s="1081">
        <f t="shared" si="30"/>
        <v>0</v>
      </c>
      <c r="N144" s="1081">
        <f t="shared" si="30"/>
        <v>0</v>
      </c>
      <c r="O144" s="1081">
        <f t="shared" si="30"/>
        <v>96149612</v>
      </c>
      <c r="P144" s="1081">
        <f t="shared" si="30"/>
        <v>1000000</v>
      </c>
      <c r="Q144" s="1081">
        <f t="shared" si="30"/>
        <v>9390000</v>
      </c>
      <c r="R144" s="1081">
        <f t="shared" si="30"/>
        <v>0</v>
      </c>
      <c r="S144" s="1081">
        <f t="shared" si="30"/>
        <v>0</v>
      </c>
      <c r="T144" s="1081">
        <f t="shared" si="30"/>
        <v>0</v>
      </c>
      <c r="U144" s="1081">
        <f t="shared" si="30"/>
        <v>10390000</v>
      </c>
      <c r="V144" s="1063">
        <f t="shared" si="30"/>
        <v>0</v>
      </c>
      <c r="W144" s="1063">
        <f t="shared" si="30"/>
        <v>0</v>
      </c>
      <c r="X144" s="1063">
        <f t="shared" si="30"/>
        <v>0</v>
      </c>
      <c r="Y144" s="1063">
        <f t="shared" si="30"/>
        <v>0</v>
      </c>
      <c r="Z144" s="1063">
        <f t="shared" si="30"/>
        <v>0</v>
      </c>
      <c r="AA144" s="1063">
        <f t="shared" si="30"/>
        <v>0</v>
      </c>
      <c r="AB144" s="1063">
        <f t="shared" si="30"/>
        <v>0</v>
      </c>
      <c r="AC144" s="1063">
        <f t="shared" si="30"/>
        <v>0</v>
      </c>
      <c r="AD144" s="1063">
        <f t="shared" si="30"/>
        <v>0</v>
      </c>
      <c r="AE144" s="1063">
        <f t="shared" si="30"/>
        <v>0</v>
      </c>
      <c r="AF144" s="1063">
        <f t="shared" si="30"/>
        <v>0</v>
      </c>
      <c r="AG144" s="1063">
        <f t="shared" si="30"/>
        <v>0</v>
      </c>
      <c r="AH144" s="1063">
        <f t="shared" si="30"/>
        <v>0</v>
      </c>
      <c r="AI144" s="1063">
        <f t="shared" si="30"/>
        <v>0</v>
      </c>
      <c r="AJ144" s="1063">
        <f t="shared" si="30"/>
        <v>0</v>
      </c>
      <c r="AK144" s="1063">
        <f t="shared" si="30"/>
        <v>0</v>
      </c>
      <c r="AL144" s="1063">
        <f t="shared" si="30"/>
        <v>0</v>
      </c>
      <c r="AM144" s="1063">
        <f t="shared" si="30"/>
        <v>0</v>
      </c>
      <c r="AN144" s="1081">
        <f t="shared" si="30"/>
        <v>207169592</v>
      </c>
      <c r="AO144" s="29">
        <v>207169592</v>
      </c>
      <c r="AP144" s="29">
        <f t="shared" si="28"/>
        <v>0</v>
      </c>
      <c r="AQ144" s="616"/>
    </row>
    <row r="145" spans="1:43" x14ac:dyDescent="0.2">
      <c r="B145" s="24"/>
      <c r="J145" s="11"/>
      <c r="K145" s="11"/>
      <c r="P145" s="11"/>
      <c r="Q145" s="576"/>
      <c r="U145" s="36"/>
      <c r="AN145" s="127"/>
    </row>
    <row r="146" spans="1:43" x14ac:dyDescent="0.2">
      <c r="A146" s="1058"/>
      <c r="B146" s="53" t="s">
        <v>317</v>
      </c>
      <c r="C146" s="52"/>
      <c r="D146" s="52"/>
      <c r="E146" s="52"/>
      <c r="F146" s="52"/>
      <c r="G146" s="52"/>
      <c r="H146" s="52"/>
      <c r="I146" s="52"/>
      <c r="J146" s="52"/>
      <c r="K146" s="1051"/>
      <c r="L146" s="66"/>
      <c r="M146" s="1051"/>
      <c r="N146" s="1051"/>
      <c r="O146" s="66"/>
      <c r="P146" s="1051"/>
      <c r="Q146" s="1071"/>
      <c r="R146" s="1072"/>
      <c r="S146" s="1073"/>
      <c r="T146" s="52">
        <f>AJ143</f>
        <v>0</v>
      </c>
      <c r="U146" s="52"/>
      <c r="V146" s="55"/>
      <c r="W146" s="1051"/>
      <c r="X146" s="1072"/>
      <c r="Y146" s="1073"/>
      <c r="Z146" s="1073"/>
      <c r="AA146" s="55"/>
      <c r="AB146" s="64">
        <f>AB144</f>
        <v>0</v>
      </c>
      <c r="AM146" s="69"/>
      <c r="AN146" s="66">
        <f>AN144</f>
        <v>207169592</v>
      </c>
      <c r="AO146" s="585">
        <v>207169592</v>
      </c>
    </row>
    <row r="147" spans="1:43" x14ac:dyDescent="0.2">
      <c r="A147" s="1058"/>
      <c r="B147" s="53" t="s">
        <v>319</v>
      </c>
      <c r="C147" s="52"/>
      <c r="D147" s="52"/>
      <c r="E147" s="52"/>
      <c r="F147" s="52"/>
      <c r="G147" s="52"/>
      <c r="H147" s="52"/>
      <c r="I147" s="52"/>
      <c r="J147" s="52"/>
      <c r="K147" s="1051"/>
      <c r="L147" s="66"/>
      <c r="M147" s="1051"/>
      <c r="N147" s="1051"/>
      <c r="O147" s="66"/>
      <c r="P147" s="1051"/>
      <c r="Q147" s="1071"/>
      <c r="R147" s="1072"/>
      <c r="S147" s="1073"/>
      <c r="T147" s="52">
        <f>SUM(AJ127+AJ112+AJ13)</f>
        <v>0</v>
      </c>
      <c r="U147" s="52"/>
      <c r="V147" s="1051"/>
      <c r="W147" s="1051"/>
      <c r="X147" s="1072"/>
      <c r="Y147" s="1073"/>
      <c r="Z147" s="1073"/>
      <c r="AA147" s="55"/>
      <c r="AB147" s="64">
        <f>SUM(AB131+AB116+AB17)</f>
        <v>0</v>
      </c>
      <c r="AM147" s="69"/>
      <c r="AN147" s="66">
        <f>AN131+AN116+AN17</f>
        <v>145185257</v>
      </c>
      <c r="AO147" s="585">
        <v>153185257</v>
      </c>
    </row>
    <row r="148" spans="1:43" x14ac:dyDescent="0.2">
      <c r="A148" s="1058"/>
      <c r="B148" s="53" t="s">
        <v>145</v>
      </c>
      <c r="C148" s="52"/>
      <c r="D148" s="52"/>
      <c r="E148" s="52"/>
      <c r="F148" s="52"/>
      <c r="G148" s="52"/>
      <c r="H148" s="52"/>
      <c r="I148" s="52"/>
      <c r="J148" s="52"/>
      <c r="K148" s="1051"/>
      <c r="L148" s="66"/>
      <c r="M148" s="1051"/>
      <c r="N148" s="1051"/>
      <c r="O148" s="66"/>
      <c r="P148" s="1051"/>
      <c r="Q148" s="1071"/>
      <c r="R148" s="1072"/>
      <c r="S148" s="1073"/>
      <c r="T148" s="52">
        <f>T146-T147</f>
        <v>0</v>
      </c>
      <c r="U148" s="52"/>
      <c r="V148" s="1051"/>
      <c r="W148" s="1051"/>
      <c r="X148" s="1072"/>
      <c r="Y148" s="1073"/>
      <c r="Z148" s="1073"/>
      <c r="AA148" s="55"/>
      <c r="AB148" s="64">
        <f>AB146-AB147</f>
        <v>0</v>
      </c>
      <c r="AM148" s="69"/>
      <c r="AN148" s="66">
        <f>AN146-AN147</f>
        <v>61984335</v>
      </c>
      <c r="AO148" s="585">
        <v>53984335</v>
      </c>
    </row>
    <row r="149" spans="1:43" ht="15" x14ac:dyDescent="0.25">
      <c r="A149" s="1058"/>
      <c r="B149" s="53"/>
      <c r="C149" s="52"/>
      <c r="D149" s="52"/>
      <c r="E149" s="52"/>
      <c r="F149" s="52"/>
      <c r="G149" s="52"/>
      <c r="H149" s="52"/>
      <c r="I149" s="52"/>
      <c r="J149" s="52"/>
      <c r="K149" s="1051"/>
      <c r="L149" s="66"/>
      <c r="M149" s="1051"/>
      <c r="N149" s="1051"/>
      <c r="O149" s="66"/>
      <c r="P149" s="1051"/>
      <c r="Q149" s="1071"/>
      <c r="R149" s="1072"/>
      <c r="S149" s="1073"/>
      <c r="T149" s="60"/>
      <c r="U149" s="52"/>
      <c r="V149" s="1051"/>
      <c r="W149" s="1051"/>
      <c r="X149" s="1072"/>
      <c r="Y149" s="1073"/>
      <c r="Z149" s="1073"/>
      <c r="AA149" s="55"/>
      <c r="AB149" s="64"/>
      <c r="AM149" s="69"/>
      <c r="AN149" s="66"/>
      <c r="AO149" s="585"/>
      <c r="AP149" s="585"/>
      <c r="AQ149" s="61"/>
    </row>
    <row r="150" spans="1:43" x14ac:dyDescent="0.2">
      <c r="A150" s="1058"/>
      <c r="B150" s="53" t="s">
        <v>149</v>
      </c>
      <c r="C150" s="52"/>
      <c r="D150" s="52"/>
      <c r="E150" s="52"/>
      <c r="F150" s="52"/>
      <c r="G150" s="52"/>
      <c r="H150" s="52"/>
      <c r="I150" s="52"/>
      <c r="J150" s="52"/>
      <c r="K150" s="1051"/>
      <c r="L150" s="66"/>
      <c r="M150" s="1051"/>
      <c r="N150" s="1051"/>
      <c r="O150" s="66"/>
      <c r="P150" s="1051"/>
      <c r="Q150" s="1071"/>
      <c r="R150" s="1072"/>
      <c r="S150" s="1073"/>
      <c r="T150" s="52">
        <f>T147</f>
        <v>0</v>
      </c>
      <c r="U150" s="52"/>
      <c r="V150" s="1051"/>
      <c r="W150" s="1051"/>
      <c r="X150" s="1072"/>
      <c r="Y150" s="1073"/>
      <c r="Z150" s="1073"/>
      <c r="AA150" s="55"/>
      <c r="AB150" s="64">
        <f>AB147</f>
        <v>0</v>
      </c>
      <c r="AM150" s="69"/>
      <c r="AN150" s="66">
        <f>AN147</f>
        <v>145185257</v>
      </c>
      <c r="AO150" s="585">
        <v>153185257</v>
      </c>
    </row>
    <row r="151" spans="1:43" x14ac:dyDescent="0.2">
      <c r="A151" s="1058"/>
      <c r="B151" s="53" t="s">
        <v>320</v>
      </c>
      <c r="C151" s="52"/>
      <c r="D151" s="52"/>
      <c r="E151" s="52"/>
      <c r="F151" s="52"/>
      <c r="G151" s="52"/>
      <c r="H151" s="52"/>
      <c r="I151" s="52"/>
      <c r="J151" s="52"/>
      <c r="K151" s="1051"/>
      <c r="L151" s="66"/>
      <c r="M151" s="1051"/>
      <c r="N151" s="1051"/>
      <c r="O151" s="66"/>
      <c r="P151" s="1051"/>
      <c r="Q151" s="1071"/>
      <c r="R151" s="1072"/>
      <c r="S151" s="1073"/>
      <c r="T151" s="52">
        <f>AJ13</f>
        <v>0</v>
      </c>
      <c r="U151" s="52"/>
      <c r="V151" s="1051"/>
      <c r="W151" s="1051"/>
      <c r="X151" s="1072"/>
      <c r="Y151" s="1073"/>
      <c r="Z151" s="1073"/>
      <c r="AA151" s="55"/>
      <c r="AB151" s="64">
        <f>AB17</f>
        <v>0</v>
      </c>
      <c r="AM151" s="69"/>
      <c r="AN151" s="66">
        <f>AN17</f>
        <v>28614760</v>
      </c>
      <c r="AO151" s="585">
        <v>28614760</v>
      </c>
    </row>
    <row r="152" spans="1:43" x14ac:dyDescent="0.2">
      <c r="A152" s="1058"/>
      <c r="B152" s="55" t="s">
        <v>318</v>
      </c>
      <c r="C152" s="55"/>
      <c r="D152" s="55"/>
      <c r="E152" s="55"/>
      <c r="F152" s="55"/>
      <c r="G152" s="55"/>
      <c r="H152" s="55"/>
      <c r="I152" s="55"/>
      <c r="J152" s="55"/>
      <c r="K152" s="1051"/>
      <c r="L152" s="66"/>
      <c r="M152" s="1051"/>
      <c r="N152" s="1051"/>
      <c r="O152" s="66"/>
      <c r="P152" s="1051"/>
      <c r="Q152" s="1071"/>
      <c r="R152" s="1072"/>
      <c r="S152" s="1073"/>
      <c r="T152" s="55">
        <f>T150-T151</f>
        <v>0</v>
      </c>
      <c r="U152" s="55"/>
      <c r="V152" s="1051"/>
      <c r="W152" s="1052"/>
      <c r="X152" s="1072"/>
      <c r="Y152" s="1073"/>
      <c r="Z152" s="1073"/>
      <c r="AA152" s="55"/>
      <c r="AB152" s="64">
        <f>AB150-AB151</f>
        <v>0</v>
      </c>
      <c r="AM152" s="70"/>
      <c r="AN152" s="66">
        <f>AN150-AN151</f>
        <v>116570497</v>
      </c>
      <c r="AO152" s="585">
        <v>124570497</v>
      </c>
    </row>
    <row r="153" spans="1:43" x14ac:dyDescent="0.2">
      <c r="Q153" s="577"/>
      <c r="AN153" s="128"/>
    </row>
    <row r="155" spans="1:43" x14ac:dyDescent="0.2">
      <c r="Q155" s="11"/>
    </row>
    <row r="156" spans="1:43" x14ac:dyDescent="0.2">
      <c r="Q156" s="11"/>
    </row>
    <row r="157" spans="1:43" x14ac:dyDescent="0.2">
      <c r="Q157" s="11"/>
    </row>
  </sheetData>
  <mergeCells count="7">
    <mergeCell ref="A1:K1"/>
    <mergeCell ref="AH2:AL2"/>
    <mergeCell ref="D2:H2"/>
    <mergeCell ref="J2:N2"/>
    <mergeCell ref="P2:T2"/>
    <mergeCell ref="V2:Z2"/>
    <mergeCell ref="AB2:AF2"/>
  </mergeCells>
  <pageMargins left="0.7" right="0.7" top="0.75" bottom="0.75" header="0.3" footer="0.3"/>
  <pageSetup scale="75" orientation="portrait" r:id="rId1"/>
  <rowBreaks count="1" manualBreakCount="1">
    <brk id="56" max="39" man="1"/>
  </rowBreaks>
  <colBreaks count="1" manualBreakCount="1">
    <brk id="4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55"/>
  <sheetViews>
    <sheetView topLeftCell="C254" zoomScale="90" zoomScaleNormal="90" workbookViewId="0">
      <selection activeCell="A48" sqref="A48:E255"/>
    </sheetView>
  </sheetViews>
  <sheetFormatPr defaultColWidth="11.42578125" defaultRowHeight="15" x14ac:dyDescent="0.25"/>
  <cols>
    <col min="1" max="1" width="30.28515625" customWidth="1"/>
    <col min="2" max="2" width="12.42578125" customWidth="1"/>
    <col min="3" max="3" width="12.5703125" style="51" customWidth="1"/>
    <col min="4" max="4" width="13" bestFit="1" customWidth="1"/>
    <col min="5" max="5" width="13.140625" bestFit="1" customWidth="1"/>
  </cols>
  <sheetData>
    <row r="1" spans="1:8" ht="16.5" x14ac:dyDescent="0.25">
      <c r="A1" s="179" t="s">
        <v>977</v>
      </c>
    </row>
    <row r="2" spans="1:8" ht="15.75" x14ac:dyDescent="0.25">
      <c r="A2" s="221"/>
    </row>
    <row r="3" spans="1:8" ht="26.1" customHeight="1" thickBot="1" x14ac:dyDescent="0.3">
      <c r="A3" s="2032" t="s">
        <v>621</v>
      </c>
      <c r="B3" s="2032"/>
      <c r="C3" s="229"/>
      <c r="D3" s="190"/>
      <c r="E3" s="190"/>
    </row>
    <row r="4" spans="1:8" ht="29.25" thickBot="1" x14ac:dyDescent="0.3">
      <c r="A4" s="356" t="s">
        <v>450</v>
      </c>
      <c r="B4" s="356" t="s">
        <v>503</v>
      </c>
      <c r="C4" s="700" t="s">
        <v>504</v>
      </c>
      <c r="D4" s="1713" t="s">
        <v>505</v>
      </c>
      <c r="E4" s="1793"/>
    </row>
    <row r="5" spans="1:8" ht="15.75" thickBot="1" x14ac:dyDescent="0.3">
      <c r="A5" s="460"/>
      <c r="B5" s="797" t="s">
        <v>507</v>
      </c>
      <c r="C5" s="241" t="s">
        <v>974</v>
      </c>
      <c r="D5" s="797" t="s">
        <v>975</v>
      </c>
      <c r="E5" s="797" t="s">
        <v>978</v>
      </c>
    </row>
    <row r="6" spans="1:8" ht="26.1" customHeight="1" thickBot="1" x14ac:dyDescent="0.3">
      <c r="A6" s="2033" t="s">
        <v>455</v>
      </c>
      <c r="B6" s="2034"/>
      <c r="C6" s="2034"/>
      <c r="D6" s="2034"/>
      <c r="E6" s="389"/>
    </row>
    <row r="7" spans="1:8" ht="15.75" thickBot="1" x14ac:dyDescent="0.3">
      <c r="A7" s="359" t="s">
        <v>456</v>
      </c>
      <c r="B7" s="2035"/>
      <c r="C7" s="2036"/>
      <c r="D7" s="2036"/>
      <c r="E7" s="2037"/>
    </row>
    <row r="8" spans="1:8" ht="45.75" thickBot="1" x14ac:dyDescent="0.3">
      <c r="A8" s="355" t="s">
        <v>492</v>
      </c>
      <c r="B8" s="387">
        <v>174250456</v>
      </c>
      <c r="C8" s="667">
        <f>GENDER!D144</f>
        <v>99229980</v>
      </c>
      <c r="D8" s="387">
        <f>C8*5/100+C8</f>
        <v>104191479</v>
      </c>
      <c r="E8" s="358">
        <f>D8*5/100+D8</f>
        <v>109401052.95</v>
      </c>
    </row>
    <row r="9" spans="1:8" ht="15.75" thickBot="1" x14ac:dyDescent="0.3">
      <c r="A9" s="482" t="s">
        <v>676</v>
      </c>
      <c r="B9" s="363">
        <v>0</v>
      </c>
      <c r="C9" s="668">
        <f>GENDER!E144</f>
        <v>0</v>
      </c>
      <c r="D9" s="363">
        <f t="shared" ref="D9:E11" si="0">C9*5/100+C9</f>
        <v>0</v>
      </c>
      <c r="E9" s="364">
        <f t="shared" si="0"/>
        <v>0</v>
      </c>
    </row>
    <row r="10" spans="1:8" ht="15.75" thickBot="1" x14ac:dyDescent="0.3">
      <c r="A10" s="482" t="s">
        <v>677</v>
      </c>
      <c r="B10" s="363">
        <v>0</v>
      </c>
      <c r="C10" s="668">
        <f>GENDER!F144</f>
        <v>700000</v>
      </c>
      <c r="D10" s="363">
        <f t="shared" si="0"/>
        <v>735000</v>
      </c>
      <c r="E10" s="364">
        <f t="shared" si="0"/>
        <v>771750</v>
      </c>
    </row>
    <row r="11" spans="1:8" ht="15.75" thickBot="1" x14ac:dyDescent="0.3">
      <c r="A11" s="482" t="s">
        <v>678</v>
      </c>
      <c r="B11" s="363">
        <v>0</v>
      </c>
      <c r="C11" s="668">
        <f>GENDER!G144</f>
        <v>700000</v>
      </c>
      <c r="D11" s="363">
        <f t="shared" si="0"/>
        <v>735000</v>
      </c>
      <c r="E11" s="364">
        <f t="shared" si="0"/>
        <v>771750</v>
      </c>
    </row>
    <row r="12" spans="1:8" ht="27.95" customHeight="1" thickBot="1" x14ac:dyDescent="0.3">
      <c r="A12" s="1363" t="s">
        <v>457</v>
      </c>
      <c r="B12" s="1369">
        <f>SUM(B8:B11)</f>
        <v>174250456</v>
      </c>
      <c r="C12" s="1380">
        <f>SUM(C8:C11)</f>
        <v>100629980</v>
      </c>
      <c r="D12" s="1369">
        <f>SUM(D8:D11)</f>
        <v>105661479</v>
      </c>
      <c r="E12" s="1400">
        <f>SUM(E8:E11)</f>
        <v>110944552.95</v>
      </c>
    </row>
    <row r="13" spans="1:8" ht="27.95" customHeight="1" thickBot="1" x14ac:dyDescent="0.3">
      <c r="A13" s="2038"/>
      <c r="B13" s="2039"/>
      <c r="C13" s="2039"/>
      <c r="D13" s="2039"/>
      <c r="E13" s="2040"/>
      <c r="F13" s="1363"/>
      <c r="H13" s="1401"/>
    </row>
    <row r="14" spans="1:8" ht="26.1" customHeight="1" thickBot="1" x14ac:dyDescent="0.3">
      <c r="A14" s="1766" t="s">
        <v>622</v>
      </c>
      <c r="B14" s="1785"/>
      <c r="C14" s="1785"/>
      <c r="D14" s="1785"/>
      <c r="E14" s="1373"/>
    </row>
    <row r="15" spans="1:8" ht="29.25" thickBot="1" x14ac:dyDescent="0.3">
      <c r="A15" s="365"/>
      <c r="B15" s="366" t="s">
        <v>503</v>
      </c>
      <c r="C15" s="424" t="s">
        <v>504</v>
      </c>
      <c r="D15" s="1766" t="s">
        <v>505</v>
      </c>
      <c r="E15" s="1767"/>
    </row>
    <row r="16" spans="1:8" ht="15.75" thickBot="1" x14ac:dyDescent="0.3">
      <c r="A16" s="381"/>
      <c r="B16" s="797" t="s">
        <v>507</v>
      </c>
      <c r="C16" s="241" t="s">
        <v>974</v>
      </c>
      <c r="D16" s="797" t="s">
        <v>975</v>
      </c>
      <c r="E16" s="797" t="s">
        <v>978</v>
      </c>
    </row>
    <row r="17" spans="1:6" ht="15.75" thickBot="1" x14ac:dyDescent="0.3">
      <c r="A17" s="362" t="s">
        <v>623</v>
      </c>
      <c r="B17" s="363">
        <v>9200000</v>
      </c>
      <c r="C17" s="668">
        <f>GENDER!J144</f>
        <v>23859757</v>
      </c>
      <c r="D17" s="363">
        <f t="shared" ref="D17:E19" si="1">C17*5/100+C17</f>
        <v>25052744.850000001</v>
      </c>
      <c r="E17" s="364">
        <f t="shared" si="1"/>
        <v>26305382.092500001</v>
      </c>
    </row>
    <row r="18" spans="1:6" ht="15.75" thickBot="1" x14ac:dyDescent="0.3">
      <c r="A18" s="355" t="s">
        <v>624</v>
      </c>
      <c r="B18" s="357">
        <v>27000000</v>
      </c>
      <c r="C18" s="667">
        <f>GENDER!K144</f>
        <v>47557855</v>
      </c>
      <c r="D18" s="357">
        <f t="shared" si="1"/>
        <v>49935747.75</v>
      </c>
      <c r="E18" s="358">
        <f t="shared" si="1"/>
        <v>52432535.137500003</v>
      </c>
    </row>
    <row r="19" spans="1:6" ht="15.75" thickBot="1" x14ac:dyDescent="0.3">
      <c r="A19" s="362" t="s">
        <v>625</v>
      </c>
      <c r="B19" s="363">
        <v>9250000</v>
      </c>
      <c r="C19" s="668">
        <f>GENDER!L144</f>
        <v>24732000</v>
      </c>
      <c r="D19" s="363">
        <f t="shared" si="1"/>
        <v>25968600</v>
      </c>
      <c r="E19" s="364">
        <f t="shared" si="1"/>
        <v>27267030</v>
      </c>
    </row>
    <row r="20" spans="1:6" ht="30" customHeight="1" thickBot="1" x14ac:dyDescent="0.3">
      <c r="A20" s="378" t="s">
        <v>541</v>
      </c>
      <c r="B20" s="379">
        <f>SUM(B17:B19)</f>
        <v>45450000</v>
      </c>
      <c r="C20" s="674">
        <f>SUM(C17:C19)</f>
        <v>96149612</v>
      </c>
      <c r="D20" s="379">
        <f>SUM(D17:D19)</f>
        <v>100957092.59999999</v>
      </c>
      <c r="E20" s="308">
        <f>SUM(E17:E19)</f>
        <v>106004947.23</v>
      </c>
    </row>
    <row r="21" spans="1:6" ht="15.75" thickBot="1" x14ac:dyDescent="0.3">
      <c r="A21" s="1911"/>
      <c r="B21" s="1912"/>
      <c r="C21" s="1912"/>
      <c r="D21" s="1912"/>
      <c r="E21" s="1913"/>
      <c r="F21" s="1365"/>
    </row>
    <row r="22" spans="1:6" ht="26.1" customHeight="1" thickBot="1" x14ac:dyDescent="0.3">
      <c r="A22" s="1766" t="s">
        <v>626</v>
      </c>
      <c r="B22" s="1785"/>
      <c r="C22" s="1785"/>
      <c r="D22" s="1785"/>
      <c r="E22" s="461"/>
    </row>
    <row r="23" spans="1:6" ht="29.25" thickBot="1" x14ac:dyDescent="0.3">
      <c r="A23" s="365"/>
      <c r="B23" s="359" t="s">
        <v>503</v>
      </c>
      <c r="C23" s="432" t="s">
        <v>504</v>
      </c>
      <c r="D23" s="1766" t="s">
        <v>505</v>
      </c>
      <c r="E23" s="1767"/>
    </row>
    <row r="24" spans="1:6" ht="15.75" thickBot="1" x14ac:dyDescent="0.3">
      <c r="A24" s="365"/>
      <c r="B24" s="797" t="s">
        <v>507</v>
      </c>
      <c r="C24" s="241" t="s">
        <v>974</v>
      </c>
      <c r="D24" s="797" t="s">
        <v>975</v>
      </c>
      <c r="E24" s="797" t="s">
        <v>978</v>
      </c>
    </row>
    <row r="25" spans="1:6" ht="15.75" thickBot="1" x14ac:dyDescent="0.3">
      <c r="A25" s="362" t="s">
        <v>627</v>
      </c>
      <c r="B25" s="363">
        <v>2500000</v>
      </c>
      <c r="C25" s="668">
        <f>GENDER!P144</f>
        <v>1000000</v>
      </c>
      <c r="D25" s="363">
        <f t="shared" ref="D25:E27" si="2">C25*5/100+C25</f>
        <v>1050000</v>
      </c>
      <c r="E25" s="364">
        <f t="shared" si="2"/>
        <v>1102500</v>
      </c>
    </row>
    <row r="26" spans="1:6" ht="30.75" thickBot="1" x14ac:dyDescent="0.3">
      <c r="A26" s="355" t="s">
        <v>628</v>
      </c>
      <c r="B26" s="357">
        <v>34050000</v>
      </c>
      <c r="C26" s="667">
        <f>GENDER!Q144</f>
        <v>9390000</v>
      </c>
      <c r="D26" s="357">
        <f t="shared" si="2"/>
        <v>9859500</v>
      </c>
      <c r="E26" s="358">
        <f t="shared" si="2"/>
        <v>10352475</v>
      </c>
    </row>
    <row r="27" spans="1:6" ht="30.95" customHeight="1" thickBot="1" x14ac:dyDescent="0.3">
      <c r="A27" s="359" t="s">
        <v>629</v>
      </c>
      <c r="B27" s="360">
        <f>SUM(B25:B26)</f>
        <v>36550000</v>
      </c>
      <c r="C27" s="701">
        <f>GENDER!U144</f>
        <v>10390000</v>
      </c>
      <c r="D27" s="363">
        <f t="shared" si="2"/>
        <v>10909500</v>
      </c>
      <c r="E27" s="364">
        <f t="shared" si="2"/>
        <v>11454975</v>
      </c>
    </row>
    <row r="28" spans="1:6" ht="29.1" customHeight="1" thickBot="1" x14ac:dyDescent="0.3">
      <c r="A28" s="378" t="s">
        <v>467</v>
      </c>
      <c r="B28" s="379">
        <f>SUM(B27+B20+B12)</f>
        <v>256250456</v>
      </c>
      <c r="C28" s="674">
        <f>SUM(C27+C20+C12)</f>
        <v>207169592</v>
      </c>
      <c r="D28" s="379">
        <f>SUM(D27+D20+D12)</f>
        <v>217528071.59999999</v>
      </c>
      <c r="E28" s="308">
        <f>SUM(E27+E20+E12)</f>
        <v>228404475.18000001</v>
      </c>
    </row>
    <row r="29" spans="1:6" ht="15.75" x14ac:dyDescent="0.25">
      <c r="A29" s="2041"/>
      <c r="B29" s="2041"/>
      <c r="C29" s="2041"/>
      <c r="D29" s="2041"/>
      <c r="E29" s="2041"/>
    </row>
    <row r="30" spans="1:6" ht="17.25" thickBot="1" x14ac:dyDescent="0.3">
      <c r="A30" s="179" t="s">
        <v>630</v>
      </c>
    </row>
    <row r="31" spans="1:6" ht="29.25" thickBot="1" x14ac:dyDescent="0.3">
      <c r="A31" s="356" t="s">
        <v>468</v>
      </c>
      <c r="B31" s="366" t="s">
        <v>503</v>
      </c>
      <c r="C31" s="432" t="s">
        <v>504</v>
      </c>
      <c r="D31" s="1785" t="s">
        <v>505</v>
      </c>
      <c r="E31" s="1767"/>
    </row>
    <row r="32" spans="1:6" ht="15.75" thickBot="1" x14ac:dyDescent="0.3">
      <c r="A32" s="460"/>
      <c r="B32" s="797" t="s">
        <v>507</v>
      </c>
      <c r="C32" s="241" t="s">
        <v>974</v>
      </c>
      <c r="D32" s="797" t="s">
        <v>975</v>
      </c>
      <c r="E32" s="797" t="s">
        <v>978</v>
      </c>
    </row>
    <row r="33" spans="1:5" x14ac:dyDescent="0.25">
      <c r="A33" s="1714" t="s">
        <v>469</v>
      </c>
      <c r="B33" s="1768"/>
      <c r="C33" s="1769"/>
      <c r="D33" s="1769"/>
      <c r="E33" s="1770"/>
    </row>
    <row r="34" spans="1:5" ht="15.75" thickBot="1" x14ac:dyDescent="0.3">
      <c r="A34" s="1714"/>
      <c r="B34" s="1771"/>
      <c r="C34" s="1772"/>
      <c r="D34" s="1772"/>
      <c r="E34" s="1773"/>
    </row>
    <row r="35" spans="1:5" ht="15.75" thickBot="1" x14ac:dyDescent="0.3">
      <c r="A35" s="362" t="s">
        <v>470</v>
      </c>
      <c r="B35" s="363">
        <v>17290912</v>
      </c>
      <c r="C35" s="668">
        <f>GENDER!AN17</f>
        <v>28614760</v>
      </c>
      <c r="D35" s="363">
        <f t="shared" ref="D35:E38" si="3">C35*5/100+C35</f>
        <v>30045498</v>
      </c>
      <c r="E35" s="364">
        <f t="shared" si="3"/>
        <v>31547772.899999999</v>
      </c>
    </row>
    <row r="36" spans="1:5" ht="15.75" thickBot="1" x14ac:dyDescent="0.3">
      <c r="A36" s="355" t="s">
        <v>471</v>
      </c>
      <c r="B36" s="357">
        <v>164409544</v>
      </c>
      <c r="C36" s="667">
        <f>GENDER!AN116</f>
        <v>115520497</v>
      </c>
      <c r="D36" s="357">
        <f t="shared" si="3"/>
        <v>121296521.84999999</v>
      </c>
      <c r="E36" s="358">
        <f t="shared" si="3"/>
        <v>127361347.9425</v>
      </c>
    </row>
    <row r="37" spans="1:5" ht="30.75" thickBot="1" x14ac:dyDescent="0.3">
      <c r="A37" s="362" t="s">
        <v>472</v>
      </c>
      <c r="B37" s="372">
        <v>0</v>
      </c>
      <c r="C37" s="676">
        <v>0</v>
      </c>
      <c r="D37" s="363">
        <f t="shared" si="3"/>
        <v>0</v>
      </c>
      <c r="E37" s="364">
        <f t="shared" si="3"/>
        <v>0</v>
      </c>
    </row>
    <row r="38" spans="1:5" ht="15.75" thickBot="1" x14ac:dyDescent="0.3">
      <c r="A38" s="362" t="s">
        <v>473</v>
      </c>
      <c r="B38" s="363">
        <v>23500000</v>
      </c>
      <c r="C38" s="676">
        <f>GENDER!AN131</f>
        <v>1050000</v>
      </c>
      <c r="D38" s="391">
        <f t="shared" si="3"/>
        <v>1102500</v>
      </c>
      <c r="E38" s="369">
        <f t="shared" si="3"/>
        <v>1157625</v>
      </c>
    </row>
    <row r="39" spans="1:5" x14ac:dyDescent="0.25">
      <c r="A39" s="1714" t="s">
        <v>474</v>
      </c>
      <c r="B39" s="1768"/>
      <c r="C39" s="1769"/>
      <c r="D39" s="1769"/>
      <c r="E39" s="1770"/>
    </row>
    <row r="40" spans="1:5" ht="15.75" thickBot="1" x14ac:dyDescent="0.3">
      <c r="A40" s="1714"/>
      <c r="B40" s="1774"/>
      <c r="C40" s="1775"/>
      <c r="D40" s="1775"/>
      <c r="E40" s="1776"/>
    </row>
    <row r="41" spans="1:5" ht="26.1" customHeight="1" thickBot="1" x14ac:dyDescent="0.3">
      <c r="A41" s="362" t="s">
        <v>475</v>
      </c>
      <c r="B41" s="372">
        <v>0</v>
      </c>
      <c r="C41" s="676">
        <v>0</v>
      </c>
      <c r="D41" s="391">
        <f t="shared" ref="D41:E44" si="4">C41*5/100+C41</f>
        <v>0</v>
      </c>
      <c r="E41" s="369">
        <f t="shared" si="4"/>
        <v>0</v>
      </c>
    </row>
    <row r="42" spans="1:5" ht="30.75" thickBot="1" x14ac:dyDescent="0.3">
      <c r="A42" s="232" t="s">
        <v>476</v>
      </c>
      <c r="B42" s="191">
        <v>0</v>
      </c>
      <c r="C42" s="702">
        <v>0</v>
      </c>
      <c r="D42" s="412">
        <f t="shared" si="4"/>
        <v>0</v>
      </c>
      <c r="E42" s="403">
        <f t="shared" si="4"/>
        <v>0</v>
      </c>
    </row>
    <row r="43" spans="1:5" x14ac:dyDescent="0.25">
      <c r="A43" s="1763" t="s">
        <v>477</v>
      </c>
      <c r="B43" s="1762">
        <v>51050000</v>
      </c>
      <c r="C43" s="1764">
        <f>GENDER!AN142</f>
        <v>61984335</v>
      </c>
      <c r="D43" s="1762">
        <f t="shared" si="4"/>
        <v>65083551.75</v>
      </c>
      <c r="E43" s="1765">
        <f t="shared" si="4"/>
        <v>68337729.337500006</v>
      </c>
    </row>
    <row r="44" spans="1:5" ht="15.75" thickBot="1" x14ac:dyDescent="0.3">
      <c r="A44" s="1727"/>
      <c r="B44" s="1733"/>
      <c r="C44" s="1731"/>
      <c r="D44" s="1733">
        <f t="shared" si="4"/>
        <v>0</v>
      </c>
      <c r="E44" s="1735">
        <f t="shared" si="4"/>
        <v>0</v>
      </c>
    </row>
    <row r="45" spans="1:5" ht="32.1" customHeight="1" thickBot="1" x14ac:dyDescent="0.3">
      <c r="A45" s="359" t="s">
        <v>478</v>
      </c>
      <c r="B45" s="360">
        <f>SUM(B35+B36+B37+B38+B41+B42+B43)</f>
        <v>256250456</v>
      </c>
      <c r="C45" s="701">
        <f>SUM(C35+C36+C37+C38+C41+C42+C43)</f>
        <v>207169592</v>
      </c>
      <c r="D45" s="360">
        <f>SUM(D35+D36+D37+D38+D41+D42+D43)</f>
        <v>217528071.59999999</v>
      </c>
      <c r="E45" s="361">
        <f>SUM(E35+E36+E37+E38+E41+E42+E43)</f>
        <v>228404475.18000001</v>
      </c>
    </row>
    <row r="46" spans="1:5" x14ac:dyDescent="0.25">
      <c r="A46" s="176"/>
    </row>
    <row r="47" spans="1:5" ht="17.25" thickBot="1" x14ac:dyDescent="0.3">
      <c r="A47" s="179" t="s">
        <v>494</v>
      </c>
    </row>
    <row r="48" spans="1:5" ht="27.95" customHeight="1" thickBot="1" x14ac:dyDescent="0.3">
      <c r="A48" s="1713" t="s">
        <v>468</v>
      </c>
      <c r="B48" s="359" t="s">
        <v>503</v>
      </c>
      <c r="C48" s="432" t="s">
        <v>504</v>
      </c>
      <c r="D48" s="1785" t="s">
        <v>505</v>
      </c>
      <c r="E48" s="1767"/>
    </row>
    <row r="49" spans="1:6" ht="15.75" thickBot="1" x14ac:dyDescent="0.3">
      <c r="A49" s="1737"/>
      <c r="B49" s="797" t="s">
        <v>507</v>
      </c>
      <c r="C49" s="241" t="s">
        <v>974</v>
      </c>
      <c r="D49" s="797" t="s">
        <v>975</v>
      </c>
      <c r="E49" s="797" t="s">
        <v>978</v>
      </c>
    </row>
    <row r="50" spans="1:6" ht="26.1" customHeight="1" thickBot="1" x14ac:dyDescent="0.3">
      <c r="A50" s="1694" t="s">
        <v>631</v>
      </c>
      <c r="B50" s="1713"/>
      <c r="C50" s="1713"/>
      <c r="D50" s="1713"/>
      <c r="E50" s="516"/>
      <c r="F50" s="168"/>
    </row>
    <row r="51" spans="1:6" x14ac:dyDescent="0.25">
      <c r="A51" s="1694" t="s">
        <v>481</v>
      </c>
      <c r="B51" s="1777"/>
      <c r="C51" s="1758"/>
      <c r="D51" s="1758"/>
      <c r="E51" s="1753"/>
    </row>
    <row r="52" spans="1:6" ht="15.75" thickBot="1" x14ac:dyDescent="0.3">
      <c r="A52" s="1695"/>
      <c r="B52" s="1778"/>
      <c r="C52" s="1779"/>
      <c r="D52" s="1779"/>
      <c r="E52" s="1755"/>
    </row>
    <row r="53" spans="1:6" ht="23.1" customHeight="1" thickBot="1" x14ac:dyDescent="0.3">
      <c r="A53" s="372" t="s">
        <v>470</v>
      </c>
      <c r="B53" s="374">
        <v>17290912</v>
      </c>
      <c r="C53" s="664">
        <f>GENDER!I17</f>
        <v>28614760</v>
      </c>
      <c r="D53" s="363">
        <f t="shared" ref="D53:E55" si="5">C53*5/100+C53</f>
        <v>30045498</v>
      </c>
      <c r="E53" s="364">
        <f t="shared" si="5"/>
        <v>31547772.899999999</v>
      </c>
    </row>
    <row r="54" spans="1:6" ht="18" customHeight="1" thickBot="1" x14ac:dyDescent="0.3">
      <c r="A54" s="372" t="s">
        <v>471</v>
      </c>
      <c r="B54" s="374">
        <v>82409544</v>
      </c>
      <c r="C54" s="664">
        <f>GENDER!I116</f>
        <v>37025740</v>
      </c>
      <c r="D54" s="363">
        <f t="shared" si="5"/>
        <v>38877027</v>
      </c>
      <c r="E54" s="364">
        <f t="shared" si="5"/>
        <v>40820878.350000001</v>
      </c>
    </row>
    <row r="55" spans="1:6" ht="18.95" customHeight="1" thickBot="1" x14ac:dyDescent="0.3">
      <c r="A55" s="372" t="s">
        <v>472</v>
      </c>
      <c r="B55" s="414">
        <v>0</v>
      </c>
      <c r="C55" s="681">
        <v>0</v>
      </c>
      <c r="D55" s="391">
        <f>C55*5/100+C55</f>
        <v>0</v>
      </c>
      <c r="E55" s="369">
        <f t="shared" si="5"/>
        <v>0</v>
      </c>
    </row>
    <row r="56" spans="1:6" x14ac:dyDescent="0.25">
      <c r="A56" s="2042" t="s">
        <v>473</v>
      </c>
      <c r="B56" s="1886">
        <v>23500000</v>
      </c>
      <c r="C56" s="1797">
        <f>GENDER!I131</f>
        <v>1050000</v>
      </c>
      <c r="D56" s="1796">
        <f>C56*5/100+C56</f>
        <v>1102500</v>
      </c>
      <c r="E56" s="1717">
        <f>D56*5/100+D56</f>
        <v>1157625</v>
      </c>
    </row>
    <row r="57" spans="1:6" ht="9.9499999999999993" customHeight="1" thickBot="1" x14ac:dyDescent="0.3">
      <c r="A57" s="2043"/>
      <c r="B57" s="1887"/>
      <c r="C57" s="1798"/>
      <c r="D57" s="1729">
        <f>C57*5/100+C57</f>
        <v>0</v>
      </c>
      <c r="E57" s="1746">
        <f>D57*5/100+D57</f>
        <v>0</v>
      </c>
    </row>
    <row r="58" spans="1:6" x14ac:dyDescent="0.25">
      <c r="A58" s="1721" t="s">
        <v>474</v>
      </c>
      <c r="B58" s="1769"/>
      <c r="C58" s="1769"/>
      <c r="D58" s="1769"/>
      <c r="E58" s="1770"/>
    </row>
    <row r="59" spans="1:6" ht="15.75" thickBot="1" x14ac:dyDescent="0.3">
      <c r="A59" s="1742"/>
      <c r="B59" s="1775"/>
      <c r="C59" s="1775"/>
      <c r="D59" s="1775"/>
      <c r="E59" s="1776"/>
    </row>
    <row r="60" spans="1:6" ht="23.1" customHeight="1" thickBot="1" x14ac:dyDescent="0.3">
      <c r="A60" s="372" t="s">
        <v>475</v>
      </c>
      <c r="B60" s="414">
        <v>0</v>
      </c>
      <c r="C60" s="671">
        <v>0</v>
      </c>
      <c r="D60" s="391">
        <f t="shared" ref="D60:E62" si="6">C60*5/100+C60</f>
        <v>0</v>
      </c>
      <c r="E60" s="369">
        <f t="shared" si="6"/>
        <v>0</v>
      </c>
    </row>
    <row r="61" spans="1:6" ht="24.95" customHeight="1" thickBot="1" x14ac:dyDescent="0.3">
      <c r="A61" s="372" t="s">
        <v>482</v>
      </c>
      <c r="B61" s="414">
        <v>0</v>
      </c>
      <c r="C61" s="681">
        <v>0</v>
      </c>
      <c r="D61" s="391">
        <f t="shared" si="6"/>
        <v>0</v>
      </c>
      <c r="E61" s="369">
        <f t="shared" si="6"/>
        <v>0</v>
      </c>
    </row>
    <row r="62" spans="1:6" ht="15.75" thickBot="1" x14ac:dyDescent="0.3">
      <c r="A62" s="386" t="s">
        <v>477</v>
      </c>
      <c r="B62" s="468">
        <v>51050000</v>
      </c>
      <c r="C62" s="703">
        <f>GENDER!I142</f>
        <v>33939480</v>
      </c>
      <c r="D62" s="483">
        <f t="shared" si="6"/>
        <v>35636454</v>
      </c>
      <c r="E62" s="484">
        <f t="shared" si="6"/>
        <v>37418276.700000003</v>
      </c>
    </row>
    <row r="63" spans="1:6" x14ac:dyDescent="0.25">
      <c r="A63" s="1721" t="s">
        <v>483</v>
      </c>
      <c r="B63" s="1759">
        <f>SUM(B53+B54+B55+B56+B60+B61+B62)</f>
        <v>174250456</v>
      </c>
      <c r="C63" s="1696">
        <f>SUM(C53+C54+C55+C56+C60+C61+C62)</f>
        <v>100629980</v>
      </c>
      <c r="D63" s="1700">
        <f>SUM(D53+D54+D55+D56+D60+D61+D62)</f>
        <v>105661479</v>
      </c>
      <c r="E63" s="1702">
        <f>SUM(E53+E54+E55+E56+E60+E61+E62)</f>
        <v>110944552.95</v>
      </c>
    </row>
    <row r="64" spans="1:6" ht="15.75" thickBot="1" x14ac:dyDescent="0.3">
      <c r="A64" s="1742"/>
      <c r="B64" s="1760"/>
      <c r="C64" s="1697"/>
      <c r="D64" s="1701"/>
      <c r="E64" s="1703"/>
    </row>
    <row r="65" spans="1:6" ht="15" customHeight="1" thickBot="1" x14ac:dyDescent="0.3">
      <c r="A65" s="2044" t="s">
        <v>484</v>
      </c>
      <c r="B65" s="2044"/>
      <c r="C65" s="2044"/>
      <c r="D65" s="2044"/>
      <c r="E65" s="2044"/>
      <c r="F65" s="168"/>
    </row>
    <row r="66" spans="1:6" ht="15.75" thickBot="1" x14ac:dyDescent="0.3">
      <c r="A66" s="2044"/>
      <c r="B66" s="2044"/>
      <c r="C66" s="2044"/>
      <c r="D66" s="2044"/>
      <c r="E66" s="2044"/>
      <c r="F66" s="168"/>
    </row>
    <row r="67" spans="1:6" ht="29.25" thickBot="1" x14ac:dyDescent="0.3">
      <c r="A67" s="356"/>
      <c r="B67" s="366" t="s">
        <v>503</v>
      </c>
      <c r="C67" s="424" t="s">
        <v>504</v>
      </c>
      <c r="D67" s="1766" t="s">
        <v>505</v>
      </c>
      <c r="E67" s="1767"/>
    </row>
    <row r="68" spans="1:6" ht="15.75" thickBot="1" x14ac:dyDescent="0.3">
      <c r="A68" s="413"/>
      <c r="B68" s="797" t="s">
        <v>507</v>
      </c>
      <c r="C68" s="241" t="s">
        <v>974</v>
      </c>
      <c r="D68" s="797" t="s">
        <v>975</v>
      </c>
      <c r="E68" s="797" t="s">
        <v>978</v>
      </c>
    </row>
    <row r="69" spans="1:6" x14ac:dyDescent="0.25">
      <c r="A69" s="1721" t="s">
        <v>481</v>
      </c>
      <c r="B69" s="1716"/>
      <c r="C69" s="1716"/>
      <c r="D69" s="1716"/>
      <c r="E69" s="1717"/>
    </row>
    <row r="70" spans="1:6" ht="15.75" thickBot="1" x14ac:dyDescent="0.3">
      <c r="A70" s="1742"/>
      <c r="B70" s="1745"/>
      <c r="C70" s="1745"/>
      <c r="D70" s="1745"/>
      <c r="E70" s="1746"/>
    </row>
    <row r="71" spans="1:6" ht="24" customHeight="1" thickBot="1" x14ac:dyDescent="0.3">
      <c r="A71" s="372" t="s">
        <v>470</v>
      </c>
      <c r="B71" s="363">
        <v>17290912</v>
      </c>
      <c r="C71" s="664">
        <f>GENDER!D17</f>
        <v>28614760</v>
      </c>
      <c r="D71" s="363">
        <f t="shared" ref="D71:E74" si="7">C71*5/100+C71</f>
        <v>30045498</v>
      </c>
      <c r="E71" s="364">
        <f t="shared" si="7"/>
        <v>31547772.899999999</v>
      </c>
    </row>
    <row r="72" spans="1:6" ht="24" customHeight="1" thickBot="1" x14ac:dyDescent="0.3">
      <c r="A72" s="372" t="s">
        <v>471</v>
      </c>
      <c r="B72" s="363">
        <v>82409544</v>
      </c>
      <c r="C72" s="664">
        <f>GENDER!D116</f>
        <v>35625740</v>
      </c>
      <c r="D72" s="363">
        <f t="shared" si="7"/>
        <v>37407027</v>
      </c>
      <c r="E72" s="364">
        <f>D72*5/100+D72</f>
        <v>39277378.350000001</v>
      </c>
    </row>
    <row r="73" spans="1:6" ht="20.100000000000001" customHeight="1" thickBot="1" x14ac:dyDescent="0.3">
      <c r="A73" s="373" t="s">
        <v>472</v>
      </c>
      <c r="B73" s="373">
        <v>0</v>
      </c>
      <c r="C73" s="688">
        <v>0</v>
      </c>
      <c r="D73" s="357">
        <f t="shared" si="7"/>
        <v>0</v>
      </c>
      <c r="E73" s="358">
        <f>D73*5/100+D73</f>
        <v>0</v>
      </c>
    </row>
    <row r="74" spans="1:6" ht="15.75" thickBot="1" x14ac:dyDescent="0.3">
      <c r="A74" s="372" t="s">
        <v>473</v>
      </c>
      <c r="B74" s="363">
        <v>23500000</v>
      </c>
      <c r="C74" s="681">
        <f>GENDER!D131</f>
        <v>1050000</v>
      </c>
      <c r="D74" s="363">
        <f t="shared" si="7"/>
        <v>1102500</v>
      </c>
      <c r="E74" s="364">
        <f>D74*5/100+D74</f>
        <v>1157625</v>
      </c>
    </row>
    <row r="75" spans="1:6" x14ac:dyDescent="0.25">
      <c r="A75" s="1721" t="s">
        <v>474</v>
      </c>
      <c r="B75" s="1769"/>
      <c r="C75" s="1769"/>
      <c r="D75" s="1769"/>
      <c r="E75" s="1770"/>
    </row>
    <row r="76" spans="1:6" ht="15.75" thickBot="1" x14ac:dyDescent="0.3">
      <c r="A76" s="1722"/>
      <c r="B76" s="1772"/>
      <c r="C76" s="1772"/>
      <c r="D76" s="1772"/>
      <c r="E76" s="1773"/>
    </row>
    <row r="77" spans="1:6" ht="21" customHeight="1" thickBot="1" x14ac:dyDescent="0.3">
      <c r="A77" s="372" t="s">
        <v>475</v>
      </c>
      <c r="B77" s="414">
        <v>0</v>
      </c>
      <c r="C77" s="671">
        <v>0</v>
      </c>
      <c r="D77" s="391">
        <f t="shared" ref="D77:E79" si="8">C77*5/100+C77</f>
        <v>0</v>
      </c>
      <c r="E77" s="391">
        <f t="shared" si="8"/>
        <v>0</v>
      </c>
    </row>
    <row r="78" spans="1:6" ht="20.100000000000001" customHeight="1" thickBot="1" x14ac:dyDescent="0.3">
      <c r="A78" s="372" t="s">
        <v>482</v>
      </c>
      <c r="B78" s="362">
        <v>0</v>
      </c>
      <c r="C78" s="681">
        <v>0</v>
      </c>
      <c r="D78" s="391">
        <f t="shared" si="8"/>
        <v>0</v>
      </c>
      <c r="E78" s="391">
        <f t="shared" si="8"/>
        <v>0</v>
      </c>
    </row>
    <row r="79" spans="1:6" ht="15.75" thickBot="1" x14ac:dyDescent="0.3">
      <c r="A79" s="372" t="s">
        <v>477</v>
      </c>
      <c r="B79" s="382">
        <v>51050000</v>
      </c>
      <c r="C79" s="704">
        <f>GENDER!D142</f>
        <v>33939480</v>
      </c>
      <c r="D79" s="401">
        <f t="shared" si="8"/>
        <v>35636454</v>
      </c>
      <c r="E79" s="401">
        <f t="shared" si="8"/>
        <v>37418276.700000003</v>
      </c>
    </row>
    <row r="80" spans="1:6" x14ac:dyDescent="0.25">
      <c r="A80" s="1722" t="s">
        <v>483</v>
      </c>
      <c r="B80" s="2045">
        <f>SUM(B71+B72+B73+B74+B77+B78+B79)</f>
        <v>174250456</v>
      </c>
      <c r="C80" s="1780">
        <f>SUM(C71+C72+C73+C74+C77+C78+C79)</f>
        <v>99229980</v>
      </c>
      <c r="D80" s="1761">
        <f>SUM(D71+D72+D73+D74+D77+D78+D79)</f>
        <v>104191479</v>
      </c>
      <c r="E80" s="1761">
        <f>SUM(E71+E72+E73+E74+E77+E78+E79)</f>
        <v>109401052.95</v>
      </c>
    </row>
    <row r="81" spans="1:5" ht="18.95" customHeight="1" thickBot="1" x14ac:dyDescent="0.3">
      <c r="A81" s="1742"/>
      <c r="B81" s="2046"/>
      <c r="C81" s="1697"/>
      <c r="D81" s="1701"/>
      <c r="E81" s="1701"/>
    </row>
    <row r="82" spans="1:5" ht="15.75" thickBot="1" x14ac:dyDescent="0.3">
      <c r="A82" s="1999"/>
      <c r="B82" s="1999"/>
      <c r="C82" s="1999"/>
      <c r="D82" s="1999"/>
      <c r="E82" s="1999"/>
    </row>
    <row r="83" spans="1:5" ht="15.75" thickBot="1" x14ac:dyDescent="0.3">
      <c r="A83" s="1999"/>
      <c r="B83" s="1999"/>
      <c r="C83" s="1999"/>
      <c r="D83" s="1999"/>
      <c r="E83" s="1999"/>
    </row>
    <row r="84" spans="1:5" x14ac:dyDescent="0.25">
      <c r="A84" s="1694" t="s">
        <v>688</v>
      </c>
      <c r="B84" s="1713"/>
      <c r="C84" s="1713"/>
      <c r="D84" s="1758"/>
      <c r="E84" s="1753"/>
    </row>
    <row r="85" spans="1:5" ht="15.75" thickBot="1" x14ac:dyDescent="0.3">
      <c r="A85" s="1714"/>
      <c r="B85" s="1737"/>
      <c r="C85" s="1737"/>
      <c r="D85" s="1739"/>
      <c r="E85" s="1754"/>
    </row>
    <row r="86" spans="1:5" ht="29.25" thickBot="1" x14ac:dyDescent="0.3">
      <c r="A86" s="356"/>
      <c r="B86" s="366" t="s">
        <v>503</v>
      </c>
      <c r="C86" s="424" t="s">
        <v>504</v>
      </c>
      <c r="D86" s="1766" t="s">
        <v>505</v>
      </c>
      <c r="E86" s="1767"/>
    </row>
    <row r="87" spans="1:5" ht="15.75" thickBot="1" x14ac:dyDescent="0.3">
      <c r="A87" s="413"/>
      <c r="B87" s="797" t="s">
        <v>507</v>
      </c>
      <c r="C87" s="241" t="s">
        <v>974</v>
      </c>
      <c r="D87" s="797" t="s">
        <v>975</v>
      </c>
      <c r="E87" s="797" t="s">
        <v>978</v>
      </c>
    </row>
    <row r="88" spans="1:5" x14ac:dyDescent="0.25">
      <c r="A88" s="1721" t="s">
        <v>481</v>
      </c>
      <c r="B88" s="1716"/>
      <c r="C88" s="1716"/>
      <c r="D88" s="1716"/>
      <c r="E88" s="1717"/>
    </row>
    <row r="89" spans="1:5" ht="15.75" thickBot="1" x14ac:dyDescent="0.3">
      <c r="A89" s="1742"/>
      <c r="B89" s="1745"/>
      <c r="C89" s="1745"/>
      <c r="D89" s="1745"/>
      <c r="E89" s="1746"/>
    </row>
    <row r="90" spans="1:5" ht="15.75" thickBot="1" x14ac:dyDescent="0.3">
      <c r="A90" s="372" t="s">
        <v>470</v>
      </c>
      <c r="B90" s="363">
        <v>0</v>
      </c>
      <c r="C90" s="668">
        <f>GENDER!E17</f>
        <v>0</v>
      </c>
      <c r="D90" s="363">
        <f t="shared" ref="D90:E93" si="9">C90*5/100+C90</f>
        <v>0</v>
      </c>
      <c r="E90" s="364">
        <f t="shared" si="9"/>
        <v>0</v>
      </c>
    </row>
    <row r="91" spans="1:5" ht="15" customHeight="1" thickBot="1" x14ac:dyDescent="0.3">
      <c r="A91" s="372" t="s">
        <v>471</v>
      </c>
      <c r="B91" s="363">
        <v>0</v>
      </c>
      <c r="C91" s="668">
        <f>GENDER!E116</f>
        <v>0</v>
      </c>
      <c r="D91" s="363">
        <f>C91*5/100+C91</f>
        <v>0</v>
      </c>
      <c r="E91" s="364">
        <f t="shared" si="9"/>
        <v>0</v>
      </c>
    </row>
    <row r="92" spans="1:5" ht="30.75" thickBot="1" x14ac:dyDescent="0.3">
      <c r="A92" s="373" t="s">
        <v>472</v>
      </c>
      <c r="B92" s="373">
        <v>0</v>
      </c>
      <c r="C92" s="631">
        <v>0</v>
      </c>
      <c r="D92" s="357">
        <f>C92*5/100+C92</f>
        <v>0</v>
      </c>
      <c r="E92" s="358">
        <f t="shared" si="9"/>
        <v>0</v>
      </c>
    </row>
    <row r="93" spans="1:5" ht="15.75" thickBot="1" x14ac:dyDescent="0.3">
      <c r="A93" s="372" t="s">
        <v>473</v>
      </c>
      <c r="B93" s="363">
        <v>0</v>
      </c>
      <c r="C93" s="676">
        <f>GENDER!E131</f>
        <v>0</v>
      </c>
      <c r="D93" s="363">
        <f>C93*5/100+C93</f>
        <v>0</v>
      </c>
      <c r="E93" s="364">
        <f t="shared" si="9"/>
        <v>0</v>
      </c>
    </row>
    <row r="94" spans="1:5" x14ac:dyDescent="0.25">
      <c r="A94" s="1722" t="s">
        <v>474</v>
      </c>
      <c r="B94" s="1772"/>
      <c r="C94" s="1772"/>
      <c r="D94" s="1772"/>
      <c r="E94" s="1773"/>
    </row>
    <row r="95" spans="1:5" ht="15.75" thickBot="1" x14ac:dyDescent="0.3">
      <c r="A95" s="1722"/>
      <c r="B95" s="1772"/>
      <c r="C95" s="1772"/>
      <c r="D95" s="1772"/>
      <c r="E95" s="1773"/>
    </row>
    <row r="96" spans="1:5" ht="30.75" thickBot="1" x14ac:dyDescent="0.3">
      <c r="A96" s="372" t="s">
        <v>475</v>
      </c>
      <c r="B96" s="414">
        <v>0</v>
      </c>
      <c r="C96" s="671">
        <v>0</v>
      </c>
      <c r="D96" s="391">
        <f t="shared" ref="D96:E98" si="10">C96*5/100+C96</f>
        <v>0</v>
      </c>
      <c r="E96" s="369">
        <f t="shared" si="10"/>
        <v>0</v>
      </c>
    </row>
    <row r="97" spans="1:5" ht="30.75" thickBot="1" x14ac:dyDescent="0.3">
      <c r="A97" s="373" t="s">
        <v>482</v>
      </c>
      <c r="B97" s="393">
        <v>0</v>
      </c>
      <c r="C97" s="688">
        <v>0</v>
      </c>
      <c r="D97" s="390">
        <f t="shared" si="10"/>
        <v>0</v>
      </c>
      <c r="E97" s="389">
        <f t="shared" si="10"/>
        <v>0</v>
      </c>
    </row>
    <row r="98" spans="1:5" ht="15.75" thickBot="1" x14ac:dyDescent="0.3">
      <c r="A98" s="372" t="s">
        <v>477</v>
      </c>
      <c r="B98" s="374">
        <v>0</v>
      </c>
      <c r="C98" s="704">
        <f>GENDER!E142</f>
        <v>0</v>
      </c>
      <c r="D98" s="401">
        <f t="shared" si="10"/>
        <v>0</v>
      </c>
      <c r="E98" s="399">
        <f t="shared" si="10"/>
        <v>0</v>
      </c>
    </row>
    <row r="99" spans="1:5" x14ac:dyDescent="0.25">
      <c r="A99" s="1721" t="s">
        <v>483</v>
      </c>
      <c r="B99" s="1759">
        <f>SUM(B90+B91+B92+B93+B96+B97+B98)</f>
        <v>0</v>
      </c>
      <c r="C99" s="1696">
        <f>SUM(C90+C91+C92+C93+C96+C97+C98)</f>
        <v>0</v>
      </c>
      <c r="D99" s="1700">
        <f>SUM(D90+D91+D92+D93+D96+D97+D98)</f>
        <v>0</v>
      </c>
      <c r="E99" s="1702">
        <f>SUM(E90+E91+E92+E93+E96+E97+E98)</f>
        <v>0</v>
      </c>
    </row>
    <row r="100" spans="1:5" ht="15.75" thickBot="1" x14ac:dyDescent="0.3">
      <c r="A100" s="1742"/>
      <c r="B100" s="1760"/>
      <c r="C100" s="1697"/>
      <c r="D100" s="1701"/>
      <c r="E100" s="1703"/>
    </row>
    <row r="101" spans="1:5" ht="15.75" thickBot="1" x14ac:dyDescent="0.3">
      <c r="A101" s="1999"/>
      <c r="B101" s="1999"/>
      <c r="C101" s="1999"/>
      <c r="D101" s="1999"/>
      <c r="E101" s="1999"/>
    </row>
    <row r="102" spans="1:5" ht="15" customHeight="1" x14ac:dyDescent="0.25">
      <c r="A102" s="1694" t="s">
        <v>687</v>
      </c>
      <c r="B102" s="1713"/>
      <c r="C102" s="1713"/>
      <c r="D102" s="1758"/>
      <c r="E102" s="1753"/>
    </row>
    <row r="103" spans="1:5" ht="15" customHeight="1" thickBot="1" x14ac:dyDescent="0.3">
      <c r="A103" s="1714"/>
      <c r="B103" s="1737"/>
      <c r="C103" s="1737"/>
      <c r="D103" s="1739"/>
      <c r="E103" s="1754"/>
    </row>
    <row r="104" spans="1:5" ht="21.95" customHeight="1" thickBot="1" x14ac:dyDescent="0.3">
      <c r="A104" s="310"/>
      <c r="B104" s="366" t="s">
        <v>503</v>
      </c>
      <c r="C104" s="458" t="s">
        <v>504</v>
      </c>
      <c r="D104" s="1766" t="s">
        <v>505</v>
      </c>
      <c r="E104" s="1767"/>
    </row>
    <row r="105" spans="1:5" ht="23.1" customHeight="1" thickBot="1" x14ac:dyDescent="0.3">
      <c r="A105" s="311"/>
      <c r="B105" s="797" t="s">
        <v>507</v>
      </c>
      <c r="C105" s="241" t="s">
        <v>974</v>
      </c>
      <c r="D105" s="797" t="s">
        <v>975</v>
      </c>
      <c r="E105" s="797" t="s">
        <v>978</v>
      </c>
    </row>
    <row r="106" spans="1:5" x14ac:dyDescent="0.25">
      <c r="A106" s="1721" t="s">
        <v>481</v>
      </c>
      <c r="B106" s="1719"/>
      <c r="C106" s="1719"/>
      <c r="D106" s="1719"/>
      <c r="E106" s="1720"/>
    </row>
    <row r="107" spans="1:5" ht="15.75" thickBot="1" x14ac:dyDescent="0.3">
      <c r="A107" s="1722"/>
      <c r="B107" s="1719"/>
      <c r="C107" s="1719"/>
      <c r="D107" s="1719"/>
      <c r="E107" s="1720"/>
    </row>
    <row r="108" spans="1:5" ht="15.75" thickBot="1" x14ac:dyDescent="0.3">
      <c r="A108" s="372" t="s">
        <v>470</v>
      </c>
      <c r="B108" s="374">
        <v>0</v>
      </c>
      <c r="C108" s="664">
        <f>GENDER!F17</f>
        <v>0</v>
      </c>
      <c r="D108" s="363">
        <f t="shared" ref="D108:E111" si="11">C108*5/100+C108</f>
        <v>0</v>
      </c>
      <c r="E108" s="364">
        <f t="shared" si="11"/>
        <v>0</v>
      </c>
    </row>
    <row r="109" spans="1:5" ht="15.75" thickBot="1" x14ac:dyDescent="0.3">
      <c r="A109" s="372" t="s">
        <v>471</v>
      </c>
      <c r="B109" s="374">
        <v>0</v>
      </c>
      <c r="C109" s="664">
        <f>GENDER!F116</f>
        <v>700000</v>
      </c>
      <c r="D109" s="363">
        <f t="shared" si="11"/>
        <v>735000</v>
      </c>
      <c r="E109" s="364">
        <f t="shared" si="11"/>
        <v>771750</v>
      </c>
    </row>
    <row r="110" spans="1:5" ht="30.75" thickBot="1" x14ac:dyDescent="0.3">
      <c r="A110" s="373" t="s">
        <v>472</v>
      </c>
      <c r="B110" s="393">
        <v>0</v>
      </c>
      <c r="C110" s="688">
        <v>0</v>
      </c>
      <c r="D110" s="357">
        <f t="shared" si="11"/>
        <v>0</v>
      </c>
      <c r="E110" s="358">
        <f t="shared" si="11"/>
        <v>0</v>
      </c>
    </row>
    <row r="111" spans="1:5" ht="15.75" thickBot="1" x14ac:dyDescent="0.3">
      <c r="A111" s="372" t="s">
        <v>473</v>
      </c>
      <c r="B111" s="374">
        <v>0</v>
      </c>
      <c r="C111" s="681">
        <f>GENDER!F131</f>
        <v>0</v>
      </c>
      <c r="D111" s="363">
        <f t="shared" si="11"/>
        <v>0</v>
      </c>
      <c r="E111" s="364">
        <f t="shared" si="11"/>
        <v>0</v>
      </c>
    </row>
    <row r="112" spans="1:5" x14ac:dyDescent="0.25">
      <c r="A112" s="1722" t="s">
        <v>474</v>
      </c>
      <c r="B112" s="1772"/>
      <c r="C112" s="1772"/>
      <c r="D112" s="1772"/>
      <c r="E112" s="1773"/>
    </row>
    <row r="113" spans="1:5" ht="15.75" thickBot="1" x14ac:dyDescent="0.3">
      <c r="A113" s="1722"/>
      <c r="B113" s="1772"/>
      <c r="C113" s="1772"/>
      <c r="D113" s="1772"/>
      <c r="E113" s="1773"/>
    </row>
    <row r="114" spans="1:5" ht="30.75" thickBot="1" x14ac:dyDescent="0.3">
      <c r="A114" s="372" t="s">
        <v>475</v>
      </c>
      <c r="B114" s="414">
        <v>0</v>
      </c>
      <c r="C114" s="671">
        <v>0</v>
      </c>
      <c r="D114" s="391">
        <f t="shared" ref="D114:E116" si="12">C114*5/100+C114</f>
        <v>0</v>
      </c>
      <c r="E114" s="369">
        <f t="shared" si="12"/>
        <v>0</v>
      </c>
    </row>
    <row r="115" spans="1:5" ht="30.75" thickBot="1" x14ac:dyDescent="0.3">
      <c r="A115" s="373" t="s">
        <v>482</v>
      </c>
      <c r="B115" s="393">
        <v>0</v>
      </c>
      <c r="C115" s="688">
        <v>0</v>
      </c>
      <c r="D115" s="390">
        <f t="shared" si="12"/>
        <v>0</v>
      </c>
      <c r="E115" s="389">
        <f t="shared" si="12"/>
        <v>0</v>
      </c>
    </row>
    <row r="116" spans="1:5" ht="15.75" thickBot="1" x14ac:dyDescent="0.3">
      <c r="A116" s="372" t="s">
        <v>477</v>
      </c>
      <c r="B116" s="374">
        <v>0</v>
      </c>
      <c r="C116" s="704">
        <f>GENDER!F142</f>
        <v>0</v>
      </c>
      <c r="D116" s="401">
        <f t="shared" si="12"/>
        <v>0</v>
      </c>
      <c r="E116" s="399">
        <f t="shared" si="12"/>
        <v>0</v>
      </c>
    </row>
    <row r="117" spans="1:5" x14ac:dyDescent="0.25">
      <c r="A117" s="1722" t="s">
        <v>483</v>
      </c>
      <c r="B117" s="1904">
        <f>SUM(B108+B109+B110+B111+B114+B115+B116)</f>
        <v>0</v>
      </c>
      <c r="C117" s="1780">
        <f>SUM(C108+C109+C110+C111+C114+C115+C116)</f>
        <v>700000</v>
      </c>
      <c r="D117" s="1761">
        <f>SUM(D108+D109+D110+D111+D114+D115+D116)</f>
        <v>735000</v>
      </c>
      <c r="E117" s="1741">
        <f>SUM(E108+E109+E110+E111+E114+E115+E116)</f>
        <v>771750</v>
      </c>
    </row>
    <row r="118" spans="1:5" ht="15.75" thickBot="1" x14ac:dyDescent="0.3">
      <c r="A118" s="1742"/>
      <c r="B118" s="1760"/>
      <c r="C118" s="1697"/>
      <c r="D118" s="1701"/>
      <c r="E118" s="1703"/>
    </row>
    <row r="119" spans="1:5" ht="15.75" thickBot="1" x14ac:dyDescent="0.3">
      <c r="A119" s="2016"/>
      <c r="B119" s="2017"/>
      <c r="C119" s="2017"/>
      <c r="D119" s="2017"/>
      <c r="E119" s="2018"/>
    </row>
    <row r="120" spans="1:5" x14ac:dyDescent="0.25">
      <c r="A120" s="2000" t="s">
        <v>689</v>
      </c>
      <c r="B120" s="1794"/>
      <c r="C120" s="1794"/>
      <c r="D120" s="1935"/>
      <c r="E120" s="1936"/>
    </row>
    <row r="121" spans="1:5" ht="15.75" thickBot="1" x14ac:dyDescent="0.3">
      <c r="A121" s="2019"/>
      <c r="B121" s="2020"/>
      <c r="C121" s="2020"/>
      <c r="D121" s="2021"/>
      <c r="E121" s="2022"/>
    </row>
    <row r="122" spans="1:5" ht="29.25" thickBot="1" x14ac:dyDescent="0.3">
      <c r="A122" s="411"/>
      <c r="B122" s="410" t="s">
        <v>503</v>
      </c>
      <c r="C122" s="705" t="s">
        <v>504</v>
      </c>
      <c r="D122" s="1749" t="s">
        <v>505</v>
      </c>
      <c r="E122" s="1751"/>
    </row>
    <row r="123" spans="1:5" ht="15.75" thickBot="1" x14ac:dyDescent="0.3">
      <c r="A123" s="407"/>
      <c r="B123" s="797" t="s">
        <v>507</v>
      </c>
      <c r="C123" s="241" t="s">
        <v>974</v>
      </c>
      <c r="D123" s="797" t="s">
        <v>975</v>
      </c>
      <c r="E123" s="797" t="s">
        <v>978</v>
      </c>
    </row>
    <row r="124" spans="1:5" x14ac:dyDescent="0.25">
      <c r="A124" s="2010" t="s">
        <v>481</v>
      </c>
      <c r="B124" s="2006"/>
      <c r="C124" s="2006"/>
      <c r="D124" s="2006"/>
      <c r="E124" s="2007"/>
    </row>
    <row r="125" spans="1:5" ht="15.75" thickBot="1" x14ac:dyDescent="0.3">
      <c r="A125" s="2011"/>
      <c r="B125" s="2008"/>
      <c r="C125" s="2008"/>
      <c r="D125" s="2008"/>
      <c r="E125" s="2009"/>
    </row>
    <row r="126" spans="1:5" ht="15.75" thickBot="1" x14ac:dyDescent="0.3">
      <c r="A126" s="490" t="s">
        <v>470</v>
      </c>
      <c r="B126" s="492">
        <v>0</v>
      </c>
      <c r="C126" s="706">
        <f>GENDER!G17</f>
        <v>0</v>
      </c>
      <c r="D126" s="398">
        <f t="shared" ref="D126:E129" si="13">C126*5/100+C126</f>
        <v>0</v>
      </c>
      <c r="E126" s="395">
        <f t="shared" si="13"/>
        <v>0</v>
      </c>
    </row>
    <row r="127" spans="1:5" ht="15.75" thickBot="1" x14ac:dyDescent="0.3">
      <c r="A127" s="491" t="s">
        <v>471</v>
      </c>
      <c r="B127" s="493">
        <v>0</v>
      </c>
      <c r="C127" s="707">
        <f>GENDER!G116</f>
        <v>700000</v>
      </c>
      <c r="D127" s="494">
        <f t="shared" si="13"/>
        <v>735000</v>
      </c>
      <c r="E127" s="394">
        <f t="shared" si="13"/>
        <v>771750</v>
      </c>
    </row>
    <row r="128" spans="1:5" ht="30.75" thickBot="1" x14ac:dyDescent="0.3">
      <c r="A128" s="490" t="s">
        <v>472</v>
      </c>
      <c r="B128" s="487">
        <v>0</v>
      </c>
      <c r="C128" s="708">
        <v>0</v>
      </c>
      <c r="D128" s="398">
        <f t="shared" si="13"/>
        <v>0</v>
      </c>
      <c r="E128" s="395">
        <f t="shared" si="13"/>
        <v>0</v>
      </c>
    </row>
    <row r="129" spans="1:6" ht="15.75" thickBot="1" x14ac:dyDescent="0.3">
      <c r="A129" s="490" t="s">
        <v>473</v>
      </c>
      <c r="B129" s="492">
        <v>0</v>
      </c>
      <c r="C129" s="708">
        <f>GENDER!G131</f>
        <v>0</v>
      </c>
      <c r="D129" s="398">
        <f t="shared" si="13"/>
        <v>0</v>
      </c>
      <c r="E129" s="395">
        <f t="shared" si="13"/>
        <v>0</v>
      </c>
    </row>
    <row r="130" spans="1:6" x14ac:dyDescent="0.25">
      <c r="A130" s="2010" t="s">
        <v>474</v>
      </c>
      <c r="B130" s="2012"/>
      <c r="C130" s="2012"/>
      <c r="D130" s="2012"/>
      <c r="E130" s="2013"/>
    </row>
    <row r="131" spans="1:6" ht="15.75" thickBot="1" x14ac:dyDescent="0.3">
      <c r="A131" s="2011"/>
      <c r="B131" s="2014"/>
      <c r="C131" s="2014"/>
      <c r="D131" s="2014"/>
      <c r="E131" s="2015"/>
    </row>
    <row r="132" spans="1:6" ht="30.75" thickBot="1" x14ac:dyDescent="0.3">
      <c r="A132" s="490" t="s">
        <v>475</v>
      </c>
      <c r="B132" s="487">
        <v>0</v>
      </c>
      <c r="C132" s="709">
        <v>0</v>
      </c>
      <c r="D132" s="495">
        <f t="shared" ref="D132:E134" si="14">C132*5/100+C132</f>
        <v>0</v>
      </c>
      <c r="E132" s="488">
        <f t="shared" si="14"/>
        <v>0</v>
      </c>
    </row>
    <row r="133" spans="1:6" ht="30.75" thickBot="1" x14ac:dyDescent="0.3">
      <c r="A133" s="491" t="s">
        <v>482</v>
      </c>
      <c r="B133" s="485">
        <v>0</v>
      </c>
      <c r="C133" s="710">
        <v>0</v>
      </c>
      <c r="D133" s="496">
        <f t="shared" si="14"/>
        <v>0</v>
      </c>
      <c r="E133" s="486">
        <f t="shared" si="14"/>
        <v>0</v>
      </c>
    </row>
    <row r="134" spans="1:6" ht="15.75" thickBot="1" x14ac:dyDescent="0.3">
      <c r="A134" s="490" t="s">
        <v>477</v>
      </c>
      <c r="B134" s="492">
        <v>0</v>
      </c>
      <c r="C134" s="711">
        <f>GENDER!G142</f>
        <v>0</v>
      </c>
      <c r="D134" s="497">
        <f t="shared" si="14"/>
        <v>0</v>
      </c>
      <c r="E134" s="489">
        <f t="shared" si="14"/>
        <v>0</v>
      </c>
    </row>
    <row r="135" spans="1:6" x14ac:dyDescent="0.25">
      <c r="A135" s="2011" t="s">
        <v>483</v>
      </c>
      <c r="B135" s="2024">
        <f>SUM(B126+B127+B128+B129+B132+B133+B134)</f>
        <v>0</v>
      </c>
      <c r="C135" s="2026">
        <f>SUM(C126+C127+C128+C129+C132+C133+C134)</f>
        <v>700000</v>
      </c>
      <c r="D135" s="2028">
        <f>SUM(D126+D127+D128+D129+D132+D133+D134)</f>
        <v>735000</v>
      </c>
      <c r="E135" s="2030">
        <f>SUM(E126+E127+E128+E129+E132+E133+E134)</f>
        <v>771750</v>
      </c>
    </row>
    <row r="136" spans="1:6" ht="15.75" thickBot="1" x14ac:dyDescent="0.3">
      <c r="A136" s="2023"/>
      <c r="B136" s="2025"/>
      <c r="C136" s="2027"/>
      <c r="D136" s="2029"/>
      <c r="E136" s="2031"/>
    </row>
    <row r="137" spans="1:6" x14ac:dyDescent="0.25">
      <c r="A137" s="1768"/>
      <c r="B137" s="1769"/>
      <c r="C137" s="1769"/>
      <c r="D137" s="1769"/>
      <c r="E137" s="1770"/>
    </row>
    <row r="138" spans="1:6" ht="15.75" thickBot="1" x14ac:dyDescent="0.3">
      <c r="A138" s="1774"/>
      <c r="B138" s="1775"/>
      <c r="C138" s="1775"/>
      <c r="D138" s="1775"/>
      <c r="E138" s="1776"/>
    </row>
    <row r="139" spans="1:6" ht="15" customHeight="1" x14ac:dyDescent="0.25">
      <c r="A139" s="1694" t="s">
        <v>622</v>
      </c>
      <c r="B139" s="1713"/>
      <c r="C139" s="1713"/>
      <c r="D139" s="1713"/>
      <c r="E139" s="1793"/>
      <c r="F139" s="168"/>
    </row>
    <row r="140" spans="1:6" ht="15.75" thickBot="1" x14ac:dyDescent="0.3">
      <c r="A140" s="1714"/>
      <c r="B140" s="1737"/>
      <c r="C140" s="1737"/>
      <c r="D140" s="1737"/>
      <c r="E140" s="1782"/>
      <c r="F140" s="168"/>
    </row>
    <row r="141" spans="1:6" ht="29.25" thickBot="1" x14ac:dyDescent="0.3">
      <c r="A141" s="507"/>
      <c r="B141" s="366" t="s">
        <v>503</v>
      </c>
      <c r="C141" s="424" t="s">
        <v>504</v>
      </c>
      <c r="D141" s="1766" t="s">
        <v>505</v>
      </c>
      <c r="E141" s="1767"/>
    </row>
    <row r="142" spans="1:6" ht="15.75" thickBot="1" x14ac:dyDescent="0.3">
      <c r="A142" s="514"/>
      <c r="B142" s="797" t="s">
        <v>507</v>
      </c>
      <c r="C142" s="241" t="s">
        <v>974</v>
      </c>
      <c r="D142" s="797" t="s">
        <v>975</v>
      </c>
      <c r="E142" s="797" t="s">
        <v>978</v>
      </c>
    </row>
    <row r="143" spans="1:6" x14ac:dyDescent="0.25">
      <c r="A143" s="1721" t="s">
        <v>481</v>
      </c>
      <c r="B143" s="1758"/>
      <c r="C143" s="1758"/>
      <c r="D143" s="1758"/>
      <c r="E143" s="1753"/>
    </row>
    <row r="144" spans="1:6" ht="15.75" thickBot="1" x14ac:dyDescent="0.3">
      <c r="A144" s="1742"/>
      <c r="B144" s="1779"/>
      <c r="C144" s="1779"/>
      <c r="D144" s="1779"/>
      <c r="E144" s="1755"/>
    </row>
    <row r="145" spans="1:6" ht="18.95" customHeight="1" thickBot="1" x14ac:dyDescent="0.3">
      <c r="A145" s="372" t="s">
        <v>470</v>
      </c>
      <c r="B145" s="535">
        <v>0</v>
      </c>
      <c r="C145" s="681">
        <f>GENDER!O17</f>
        <v>0</v>
      </c>
      <c r="D145" s="391">
        <f t="shared" ref="D145:E150" si="15">C145*5/100+C145</f>
        <v>0</v>
      </c>
      <c r="E145" s="536">
        <f t="shared" si="15"/>
        <v>0</v>
      </c>
    </row>
    <row r="146" spans="1:6" ht="20.100000000000001" customHeight="1" thickBot="1" x14ac:dyDescent="0.3">
      <c r="A146" s="373" t="s">
        <v>471</v>
      </c>
      <c r="B146" s="375">
        <v>45450000</v>
      </c>
      <c r="C146" s="665">
        <f>GENDER!O116</f>
        <v>68104757</v>
      </c>
      <c r="D146" s="474">
        <f t="shared" si="15"/>
        <v>71509994.849999994</v>
      </c>
      <c r="E146" s="473">
        <f>D146*5/100+D146</f>
        <v>75085494.592500001</v>
      </c>
    </row>
    <row r="147" spans="1:6" ht="20.100000000000001" customHeight="1" thickBot="1" x14ac:dyDescent="0.3">
      <c r="A147" s="372" t="s">
        <v>472</v>
      </c>
      <c r="B147" s="414">
        <v>0</v>
      </c>
      <c r="C147" s="681">
        <v>0</v>
      </c>
      <c r="D147" s="391">
        <f t="shared" si="15"/>
        <v>0</v>
      </c>
      <c r="E147" s="536">
        <f>D147*5/100+D147</f>
        <v>0</v>
      </c>
    </row>
    <row r="148" spans="1:6" ht="15.75" thickBot="1" x14ac:dyDescent="0.3">
      <c r="A148" s="372" t="s">
        <v>473</v>
      </c>
      <c r="B148" s="535">
        <v>0</v>
      </c>
      <c r="C148" s="681">
        <f>GENDER!O131</f>
        <v>0</v>
      </c>
      <c r="D148" s="391">
        <f t="shared" si="15"/>
        <v>0</v>
      </c>
      <c r="E148" s="536">
        <f>D148*5/100+D148</f>
        <v>0</v>
      </c>
    </row>
    <row r="149" spans="1:6" ht="27" customHeight="1" thickBot="1" x14ac:dyDescent="0.3">
      <c r="A149" s="366" t="s">
        <v>474</v>
      </c>
      <c r="B149" s="522"/>
      <c r="C149" s="458"/>
      <c r="D149" s="522"/>
      <c r="E149" s="521"/>
    </row>
    <row r="150" spans="1:6" ht="21" customHeight="1" thickBot="1" x14ac:dyDescent="0.3">
      <c r="A150" s="372" t="s">
        <v>475</v>
      </c>
      <c r="B150" s="414">
        <v>0</v>
      </c>
      <c r="C150" s="681">
        <v>0</v>
      </c>
      <c r="D150" s="401">
        <f t="shared" si="15"/>
        <v>0</v>
      </c>
      <c r="E150" s="399">
        <f t="shared" si="15"/>
        <v>0</v>
      </c>
    </row>
    <row r="151" spans="1:6" ht="18.95" customHeight="1" thickBot="1" x14ac:dyDescent="0.3">
      <c r="A151" s="373" t="s">
        <v>482</v>
      </c>
      <c r="B151" s="393">
        <v>0</v>
      </c>
      <c r="C151" s="688">
        <v>0</v>
      </c>
      <c r="D151" s="474">
        <f>C151*5/100+C151</f>
        <v>0</v>
      </c>
      <c r="E151" s="473">
        <f>D151*5/100+D151</f>
        <v>0</v>
      </c>
    </row>
    <row r="152" spans="1:6" ht="15.75" thickBot="1" x14ac:dyDescent="0.3">
      <c r="A152" s="372" t="s">
        <v>477</v>
      </c>
      <c r="B152" s="535">
        <v>0</v>
      </c>
      <c r="C152" s="664">
        <f>GENDER!O142</f>
        <v>28044855</v>
      </c>
      <c r="D152" s="401">
        <f>C152*5/100+C152</f>
        <v>29447097.75</v>
      </c>
      <c r="E152" s="399">
        <f>D152*5/100+D152</f>
        <v>30919452.637499999</v>
      </c>
    </row>
    <row r="153" spans="1:6" x14ac:dyDescent="0.25">
      <c r="A153" s="1721" t="s">
        <v>483</v>
      </c>
      <c r="B153" s="1759">
        <f>SUM(B145+B146+B147+B148+B150+B151+B152)</f>
        <v>45450000</v>
      </c>
      <c r="C153" s="1696">
        <f>SUM(C145+C146+C147+C148+C150+C151+C152)</f>
        <v>96149612</v>
      </c>
      <c r="D153" s="1700">
        <f>SUM(D145+D146+D147+D148+D150+D151+D152)</f>
        <v>100957092.59999999</v>
      </c>
      <c r="E153" s="1702">
        <f>SUM(E145+E146+E147+E148+E150+E151+E152)</f>
        <v>106004947.23</v>
      </c>
    </row>
    <row r="154" spans="1:6" ht="20.100000000000001" customHeight="1" thickBot="1" x14ac:dyDescent="0.3">
      <c r="A154" s="1742"/>
      <c r="B154" s="1760"/>
      <c r="C154" s="1697"/>
      <c r="D154" s="1701"/>
      <c r="E154" s="1703"/>
    </row>
    <row r="155" spans="1:6" ht="15.75" thickBot="1" x14ac:dyDescent="0.3">
      <c r="A155" s="1999"/>
      <c r="B155" s="1999"/>
      <c r="C155" s="1999"/>
      <c r="D155" s="1999"/>
      <c r="E155" s="1999"/>
      <c r="F155" s="1364"/>
    </row>
    <row r="156" spans="1:6" ht="32.1" customHeight="1" thickBot="1" x14ac:dyDescent="0.3">
      <c r="A156" s="1766" t="s">
        <v>632</v>
      </c>
      <c r="B156" s="1785"/>
      <c r="C156" s="1785"/>
      <c r="D156" s="1785"/>
      <c r="E156" s="1767"/>
      <c r="F156" s="168"/>
    </row>
    <row r="157" spans="1:6" ht="26.1" customHeight="1" thickBot="1" x14ac:dyDescent="0.3">
      <c r="A157" s="507"/>
      <c r="B157" s="515" t="s">
        <v>503</v>
      </c>
      <c r="C157" s="705" t="s">
        <v>504</v>
      </c>
      <c r="D157" s="1749" t="s">
        <v>505</v>
      </c>
      <c r="E157" s="1751"/>
    </row>
    <row r="158" spans="1:6" ht="15.75" thickBot="1" x14ac:dyDescent="0.3">
      <c r="A158" s="514"/>
      <c r="B158" s="797" t="s">
        <v>507</v>
      </c>
      <c r="C158" s="241" t="s">
        <v>974</v>
      </c>
      <c r="D158" s="797" t="s">
        <v>975</v>
      </c>
      <c r="E158" s="797" t="s">
        <v>978</v>
      </c>
    </row>
    <row r="159" spans="1:6" x14ac:dyDescent="0.25">
      <c r="A159" s="1721" t="s">
        <v>481</v>
      </c>
      <c r="B159" s="1716"/>
      <c r="C159" s="1716"/>
      <c r="D159" s="1716"/>
      <c r="E159" s="1717"/>
    </row>
    <row r="160" spans="1:6" ht="15.75" thickBot="1" x14ac:dyDescent="0.3">
      <c r="A160" s="1742"/>
      <c r="B160" s="1745"/>
      <c r="C160" s="1745"/>
      <c r="D160" s="1745"/>
      <c r="E160" s="1746"/>
    </row>
    <row r="161" spans="1:6" ht="18" customHeight="1" thickBot="1" x14ac:dyDescent="0.3">
      <c r="A161" s="372" t="s">
        <v>470</v>
      </c>
      <c r="B161" s="391">
        <v>0</v>
      </c>
      <c r="C161" s="676">
        <f>GENDER!J17</f>
        <v>0</v>
      </c>
      <c r="D161" s="401">
        <f t="shared" ref="D161:E164" si="16">C161*5/100+C161</f>
        <v>0</v>
      </c>
      <c r="E161" s="399">
        <f t="shared" si="16"/>
        <v>0</v>
      </c>
    </row>
    <row r="162" spans="1:6" ht="15.95" customHeight="1" thickBot="1" x14ac:dyDescent="0.3">
      <c r="A162" s="373" t="s">
        <v>471</v>
      </c>
      <c r="B162" s="511">
        <v>9200000</v>
      </c>
      <c r="C162" s="667">
        <f>GENDER!J116</f>
        <v>23859757</v>
      </c>
      <c r="D162" s="474">
        <f t="shared" si="16"/>
        <v>25052744.850000001</v>
      </c>
      <c r="E162" s="473">
        <f>D162*5/100+D162</f>
        <v>26305382.092500001</v>
      </c>
    </row>
    <row r="163" spans="1:6" ht="20.100000000000001" customHeight="1" thickBot="1" x14ac:dyDescent="0.3">
      <c r="A163" s="372" t="s">
        <v>472</v>
      </c>
      <c r="B163" s="372">
        <v>0</v>
      </c>
      <c r="C163" s="676">
        <v>0</v>
      </c>
      <c r="D163" s="401">
        <f t="shared" si="16"/>
        <v>0</v>
      </c>
      <c r="E163" s="399">
        <f>D163*5/100+D163</f>
        <v>0</v>
      </c>
    </row>
    <row r="164" spans="1:6" ht="15.75" thickBot="1" x14ac:dyDescent="0.3">
      <c r="A164" s="372" t="s">
        <v>473</v>
      </c>
      <c r="B164" s="391">
        <v>0</v>
      </c>
      <c r="C164" s="676">
        <f>GENDER!J131</f>
        <v>0</v>
      </c>
      <c r="D164" s="401">
        <f t="shared" si="16"/>
        <v>0</v>
      </c>
      <c r="E164" s="399">
        <f>D164*5/100+D164</f>
        <v>0</v>
      </c>
    </row>
    <row r="165" spans="1:6" x14ac:dyDescent="0.25">
      <c r="A165" s="1722" t="s">
        <v>474</v>
      </c>
      <c r="B165" s="1708"/>
      <c r="C165" s="1708"/>
      <c r="D165" s="1708"/>
      <c r="E165" s="1709"/>
    </row>
    <row r="166" spans="1:6" ht="15.75" thickBot="1" x14ac:dyDescent="0.3">
      <c r="A166" s="1722"/>
      <c r="B166" s="1708"/>
      <c r="C166" s="1708"/>
      <c r="D166" s="1708"/>
      <c r="E166" s="1709"/>
    </row>
    <row r="167" spans="1:6" ht="27" customHeight="1" thickBot="1" x14ac:dyDescent="0.3">
      <c r="A167" s="372" t="s">
        <v>475</v>
      </c>
      <c r="B167" s="414">
        <v>0</v>
      </c>
      <c r="C167" s="681">
        <v>0</v>
      </c>
      <c r="D167" s="391">
        <f t="shared" ref="D167:E169" si="17">C167*5/100+C167</f>
        <v>0</v>
      </c>
      <c r="E167" s="536">
        <f t="shared" si="17"/>
        <v>0</v>
      </c>
    </row>
    <row r="168" spans="1:6" ht="27" customHeight="1" thickBot="1" x14ac:dyDescent="0.3">
      <c r="A168" s="373" t="s">
        <v>482</v>
      </c>
      <c r="B168" s="393">
        <v>0</v>
      </c>
      <c r="C168" s="688">
        <v>0</v>
      </c>
      <c r="D168" s="510">
        <f t="shared" si="17"/>
        <v>0</v>
      </c>
      <c r="E168" s="506">
        <f>D168*5/100+D168</f>
        <v>0</v>
      </c>
    </row>
    <row r="169" spans="1:6" ht="21" customHeight="1" thickBot="1" x14ac:dyDescent="0.3">
      <c r="A169" s="372" t="s">
        <v>477</v>
      </c>
      <c r="B169" s="535">
        <v>0</v>
      </c>
      <c r="C169" s="681">
        <f>GENDER!J142</f>
        <v>0</v>
      </c>
      <c r="D169" s="391">
        <f t="shared" si="17"/>
        <v>0</v>
      </c>
      <c r="E169" s="536">
        <f>D169*5/100+D169</f>
        <v>0</v>
      </c>
    </row>
    <row r="170" spans="1:6" x14ac:dyDescent="0.25">
      <c r="A170" s="507" t="s">
        <v>598</v>
      </c>
      <c r="B170" s="1759">
        <f>SUM(B161+B162+B163+B164+B167+B168+B169)</f>
        <v>9200000</v>
      </c>
      <c r="C170" s="1696">
        <f>SUM(C161+C162+C163+C164+C167+C168+C169)</f>
        <v>23859757</v>
      </c>
      <c r="D170" s="1700">
        <f>SUM(D161+D162+D163+D164+D167+D168+D169)</f>
        <v>25052744.850000001</v>
      </c>
      <c r="E170" s="1702">
        <f>SUM(E161+E162+E163+E164+E167+E168+E169)</f>
        <v>26305382.092500001</v>
      </c>
    </row>
    <row r="171" spans="1:6" ht="15.75" thickBot="1" x14ac:dyDescent="0.3">
      <c r="A171" s="514" t="s">
        <v>232</v>
      </c>
      <c r="B171" s="1760"/>
      <c r="C171" s="1697"/>
      <c r="D171" s="1701"/>
      <c r="E171" s="1703"/>
    </row>
    <row r="172" spans="1:6" ht="15.75" thickBot="1" x14ac:dyDescent="0.3">
      <c r="A172" s="238"/>
      <c r="B172" s="505"/>
      <c r="C172" s="631"/>
      <c r="D172" s="505"/>
      <c r="E172" s="505"/>
      <c r="F172" s="168"/>
    </row>
    <row r="173" spans="1:6" ht="24" customHeight="1" thickBot="1" x14ac:dyDescent="0.3">
      <c r="A173" s="498" t="s">
        <v>624</v>
      </c>
      <c r="B173" s="517"/>
      <c r="C173" s="694"/>
      <c r="D173" s="517"/>
      <c r="E173" s="516"/>
    </row>
    <row r="174" spans="1:6" ht="27.95" customHeight="1" x14ac:dyDescent="0.25">
      <c r="A174" s="1721"/>
      <c r="B174" s="534" t="s">
        <v>503</v>
      </c>
      <c r="C174" s="712" t="s">
        <v>504</v>
      </c>
      <c r="D174" s="2000" t="s">
        <v>505</v>
      </c>
      <c r="E174" s="2001"/>
    </row>
    <row r="175" spans="1:6" ht="15.75" thickBot="1" x14ac:dyDescent="0.3">
      <c r="A175" s="1742"/>
      <c r="B175" s="797" t="s">
        <v>507</v>
      </c>
      <c r="C175" s="241" t="s">
        <v>974</v>
      </c>
      <c r="D175" s="797" t="s">
        <v>975</v>
      </c>
      <c r="E175" s="797" t="s">
        <v>978</v>
      </c>
    </row>
    <row r="176" spans="1:6" x14ac:dyDescent="0.25">
      <c r="A176" s="1694" t="s">
        <v>481</v>
      </c>
      <c r="B176" s="1715"/>
      <c r="C176" s="1716"/>
      <c r="D176" s="1716"/>
      <c r="E176" s="1717"/>
    </row>
    <row r="177" spans="1:6" ht="15.75" thickBot="1" x14ac:dyDescent="0.3">
      <c r="A177" s="1695"/>
      <c r="B177" s="1744"/>
      <c r="C177" s="1745"/>
      <c r="D177" s="1745"/>
      <c r="E177" s="1746"/>
    </row>
    <row r="178" spans="1:6" ht="24" customHeight="1" thickBot="1" x14ac:dyDescent="0.3">
      <c r="A178" s="537" t="s">
        <v>470</v>
      </c>
      <c r="B178" s="505">
        <v>0</v>
      </c>
      <c r="C178" s="686">
        <f>GENDER!K17</f>
        <v>0</v>
      </c>
      <c r="D178" s="483">
        <f t="shared" ref="D178:E181" si="18">C178*5/100+C178</f>
        <v>0</v>
      </c>
      <c r="E178" s="473">
        <f t="shared" si="18"/>
        <v>0</v>
      </c>
    </row>
    <row r="179" spans="1:6" ht="21" customHeight="1" thickBot="1" x14ac:dyDescent="0.3">
      <c r="A179" s="372" t="s">
        <v>471</v>
      </c>
      <c r="B179" s="374">
        <v>27000000</v>
      </c>
      <c r="C179" s="664">
        <f>GENDER!K116</f>
        <v>26513000</v>
      </c>
      <c r="D179" s="401">
        <f t="shared" si="18"/>
        <v>27838650</v>
      </c>
      <c r="E179" s="399">
        <f>D179*5/100+D179</f>
        <v>29230582.5</v>
      </c>
    </row>
    <row r="180" spans="1:6" ht="24.95" customHeight="1" thickBot="1" x14ac:dyDescent="0.3">
      <c r="A180" s="373" t="s">
        <v>472</v>
      </c>
      <c r="B180" s="393">
        <v>0</v>
      </c>
      <c r="C180" s="688">
        <v>0</v>
      </c>
      <c r="D180" s="474">
        <f t="shared" si="18"/>
        <v>0</v>
      </c>
      <c r="E180" s="473">
        <f>D180*5/100+D180</f>
        <v>0</v>
      </c>
    </row>
    <row r="181" spans="1:6" ht="21" customHeight="1" thickBot="1" x14ac:dyDescent="0.3">
      <c r="A181" s="372" t="s">
        <v>473</v>
      </c>
      <c r="B181" s="535">
        <v>0</v>
      </c>
      <c r="C181" s="681">
        <f>GENDER!K131</f>
        <v>0</v>
      </c>
      <c r="D181" s="401">
        <f t="shared" si="18"/>
        <v>0</v>
      </c>
      <c r="E181" s="399">
        <f>D181*5/100+D181</f>
        <v>0</v>
      </c>
    </row>
    <row r="182" spans="1:6" x14ac:dyDescent="0.25">
      <c r="A182" s="508" t="s">
        <v>533</v>
      </c>
      <c r="B182" s="1708"/>
      <c r="C182" s="1708"/>
      <c r="D182" s="1708"/>
      <c r="E182" s="1709"/>
    </row>
    <row r="183" spans="1:6" ht="15.75" thickBot="1" x14ac:dyDescent="0.3">
      <c r="A183" s="508" t="s">
        <v>232</v>
      </c>
      <c r="B183" s="1708"/>
      <c r="C183" s="1708"/>
      <c r="D183" s="1708"/>
      <c r="E183" s="1709"/>
    </row>
    <row r="184" spans="1:6" ht="26.1" customHeight="1" thickBot="1" x14ac:dyDescent="0.3">
      <c r="A184" s="372" t="s">
        <v>475</v>
      </c>
      <c r="B184" s="414">
        <v>0</v>
      </c>
      <c r="C184" s="681">
        <v>0</v>
      </c>
      <c r="D184" s="401">
        <f t="shared" ref="D184:E186" si="19">C184*5/100+C184</f>
        <v>0</v>
      </c>
      <c r="E184" s="399">
        <f t="shared" si="19"/>
        <v>0</v>
      </c>
    </row>
    <row r="185" spans="1:6" ht="24.95" customHeight="1" thickBot="1" x14ac:dyDescent="0.3">
      <c r="A185" s="373" t="s">
        <v>482</v>
      </c>
      <c r="B185" s="393">
        <v>0</v>
      </c>
      <c r="C185" s="688">
        <v>0</v>
      </c>
      <c r="D185" s="474">
        <f t="shared" si="19"/>
        <v>0</v>
      </c>
      <c r="E185" s="473">
        <f>D185*5/100+D185</f>
        <v>0</v>
      </c>
    </row>
    <row r="186" spans="1:6" ht="23.1" customHeight="1" thickBot="1" x14ac:dyDescent="0.3">
      <c r="A186" s="372" t="s">
        <v>477</v>
      </c>
      <c r="B186" s="535">
        <v>0</v>
      </c>
      <c r="C186" s="664">
        <f>GENDER!K142</f>
        <v>21044855</v>
      </c>
      <c r="D186" s="401">
        <f t="shared" si="19"/>
        <v>22097097.75</v>
      </c>
      <c r="E186" s="399">
        <f>D186*5/100+D186</f>
        <v>23201952.637499999</v>
      </c>
    </row>
    <row r="187" spans="1:6" x14ac:dyDescent="0.25">
      <c r="A187" s="1721" t="s">
        <v>483</v>
      </c>
      <c r="B187" s="2002">
        <f>SUM(B178+B179+B180+B181+B184+B185+B186)</f>
        <v>27000000</v>
      </c>
      <c r="C187" s="1996">
        <f>SUM(C178+C179+C180+C181+C184+C185+C186)</f>
        <v>47557855</v>
      </c>
      <c r="D187" s="1997">
        <f>SUM(D178+D179+D180+D181+D184+D185+D186)</f>
        <v>49935747.75</v>
      </c>
      <c r="E187" s="1998">
        <f>SUM(E178+E179+E180+E181+E184+E185+E186)</f>
        <v>52432535.137500003</v>
      </c>
    </row>
    <row r="188" spans="1:6" ht="15.75" thickBot="1" x14ac:dyDescent="0.3">
      <c r="A188" s="1742"/>
      <c r="B188" s="1760"/>
      <c r="C188" s="1697"/>
      <c r="D188" s="1701"/>
      <c r="E188" s="1703"/>
    </row>
    <row r="189" spans="1:6" x14ac:dyDescent="0.25">
      <c r="A189" s="1747" t="s">
        <v>625</v>
      </c>
      <c r="B189" s="1737"/>
      <c r="C189" s="1738"/>
      <c r="D189" s="1739"/>
      <c r="E189" s="1739"/>
      <c r="F189" s="168"/>
    </row>
    <row r="190" spans="1:6" ht="15.75" thickBot="1" x14ac:dyDescent="0.3">
      <c r="A190" s="1747"/>
      <c r="B190" s="1737"/>
      <c r="C190" s="1748"/>
      <c r="D190" s="1743"/>
      <c r="E190" s="1739"/>
      <c r="F190" s="168"/>
    </row>
    <row r="191" spans="1:6" ht="29.25" thickBot="1" x14ac:dyDescent="0.3">
      <c r="A191" s="1721"/>
      <c r="B191" s="406" t="s">
        <v>503</v>
      </c>
      <c r="C191" s="713" t="s">
        <v>504</v>
      </c>
      <c r="D191" s="1756" t="s">
        <v>505</v>
      </c>
      <c r="E191" s="1751"/>
    </row>
    <row r="192" spans="1:6" ht="15.75" thickBot="1" x14ac:dyDescent="0.3">
      <c r="A192" s="1742"/>
      <c r="B192" s="797" t="s">
        <v>507</v>
      </c>
      <c r="C192" s="241" t="s">
        <v>974</v>
      </c>
      <c r="D192" s="797" t="s">
        <v>975</v>
      </c>
      <c r="E192" s="797" t="s">
        <v>978</v>
      </c>
    </row>
    <row r="193" spans="1:6" x14ac:dyDescent="0.25">
      <c r="A193" s="1721" t="s">
        <v>481</v>
      </c>
      <c r="B193" s="1716"/>
      <c r="C193" s="1716"/>
      <c r="D193" s="1716"/>
      <c r="E193" s="1717"/>
    </row>
    <row r="194" spans="1:6" ht="15.75" thickBot="1" x14ac:dyDescent="0.3">
      <c r="A194" s="1742"/>
      <c r="B194" s="1745"/>
      <c r="C194" s="1745"/>
      <c r="D194" s="1745"/>
      <c r="E194" s="1746"/>
    </row>
    <row r="195" spans="1:6" ht="24" customHeight="1" thickBot="1" x14ac:dyDescent="0.3">
      <c r="A195" s="373" t="s">
        <v>470</v>
      </c>
      <c r="B195" s="505">
        <v>0</v>
      </c>
      <c r="C195" s="686">
        <f>GENDER!L17</f>
        <v>0</v>
      </c>
      <c r="D195" s="483">
        <f t="shared" ref="D195:E198" si="20">C195*5/100+C195</f>
        <v>0</v>
      </c>
      <c r="E195" s="473">
        <f t="shared" si="20"/>
        <v>0</v>
      </c>
    </row>
    <row r="196" spans="1:6" ht="24" customHeight="1" thickBot="1" x14ac:dyDescent="0.3">
      <c r="A196" s="372" t="s">
        <v>471</v>
      </c>
      <c r="B196" s="374">
        <v>9250000</v>
      </c>
      <c r="C196" s="664">
        <f>GENDER!L116</f>
        <v>17732000</v>
      </c>
      <c r="D196" s="401">
        <f t="shared" si="20"/>
        <v>18618600</v>
      </c>
      <c r="E196" s="399">
        <f>D196*5/100+D196</f>
        <v>19549530</v>
      </c>
    </row>
    <row r="197" spans="1:6" ht="27" customHeight="1" thickBot="1" x14ac:dyDescent="0.3">
      <c r="A197" s="373" t="s">
        <v>472</v>
      </c>
      <c r="B197" s="393">
        <v>0</v>
      </c>
      <c r="C197" s="688">
        <v>0</v>
      </c>
      <c r="D197" s="474">
        <f t="shared" si="20"/>
        <v>0</v>
      </c>
      <c r="E197" s="473">
        <f>D197*5/100+D197</f>
        <v>0</v>
      </c>
    </row>
    <row r="198" spans="1:6" ht="21" customHeight="1" thickBot="1" x14ac:dyDescent="0.3">
      <c r="A198" s="372" t="s">
        <v>473</v>
      </c>
      <c r="B198" s="535">
        <v>0</v>
      </c>
      <c r="C198" s="681">
        <f>GENDER!L131</f>
        <v>0</v>
      </c>
      <c r="D198" s="401">
        <f t="shared" si="20"/>
        <v>0</v>
      </c>
      <c r="E198" s="399">
        <f>D198*5/100+D198</f>
        <v>0</v>
      </c>
    </row>
    <row r="199" spans="1:6" x14ac:dyDescent="0.25">
      <c r="A199" s="508" t="s">
        <v>533</v>
      </c>
      <c r="B199" s="1708"/>
      <c r="C199" s="1708"/>
      <c r="D199" s="1708"/>
      <c r="E199" s="1709"/>
    </row>
    <row r="200" spans="1:6" ht="15.75" thickBot="1" x14ac:dyDescent="0.3">
      <c r="A200" s="508" t="s">
        <v>232</v>
      </c>
      <c r="B200" s="1708"/>
      <c r="C200" s="1708"/>
      <c r="D200" s="1708"/>
      <c r="E200" s="1709"/>
    </row>
    <row r="201" spans="1:6" ht="27" customHeight="1" thickBot="1" x14ac:dyDescent="0.3">
      <c r="A201" s="372" t="s">
        <v>475</v>
      </c>
      <c r="B201" s="414">
        <v>0</v>
      </c>
      <c r="C201" s="681">
        <v>0</v>
      </c>
      <c r="D201" s="401">
        <f t="shared" ref="D201:E203" si="21">C201*5/100+C201</f>
        <v>0</v>
      </c>
      <c r="E201" s="399">
        <f t="shared" si="21"/>
        <v>0</v>
      </c>
    </row>
    <row r="202" spans="1:6" ht="27.95" customHeight="1" thickBot="1" x14ac:dyDescent="0.3">
      <c r="A202" s="372" t="s">
        <v>482</v>
      </c>
      <c r="B202" s="414">
        <v>0</v>
      </c>
      <c r="C202" s="681">
        <v>0</v>
      </c>
      <c r="D202" s="401">
        <f t="shared" si="21"/>
        <v>0</v>
      </c>
      <c r="E202" s="399">
        <f>D202*5/100+D202</f>
        <v>0</v>
      </c>
    </row>
    <row r="203" spans="1:6" ht="21" customHeight="1" thickBot="1" x14ac:dyDescent="0.3">
      <c r="A203" s="372" t="s">
        <v>477</v>
      </c>
      <c r="B203" s="535">
        <v>0</v>
      </c>
      <c r="C203" s="664">
        <f>GENDER!L142</f>
        <v>7000000</v>
      </c>
      <c r="D203" s="401">
        <f t="shared" si="21"/>
        <v>7350000</v>
      </c>
      <c r="E203" s="399">
        <f>D203*5/100+D203</f>
        <v>7717500</v>
      </c>
    </row>
    <row r="204" spans="1:6" x14ac:dyDescent="0.25">
      <c r="A204" s="1721" t="s">
        <v>483</v>
      </c>
      <c r="B204" s="1759">
        <f>SUM(B195+B196+B197+B198+B201+B202+B203)</f>
        <v>9250000</v>
      </c>
      <c r="C204" s="1696">
        <f>SUM(C195+C196+C197+C198+C201+C202+C203)</f>
        <v>24732000</v>
      </c>
      <c r="D204" s="1700">
        <f>SUM(D195+D196+D197+D198+D201+D202+D203)</f>
        <v>25968600</v>
      </c>
      <c r="E204" s="1702">
        <f>SUM(E195+E196+E197+E198+E201+E202+E203)</f>
        <v>27267030</v>
      </c>
    </row>
    <row r="205" spans="1:6" ht="18.95" customHeight="1" thickBot="1" x14ac:dyDescent="0.3">
      <c r="A205" s="1742"/>
      <c r="B205" s="1760"/>
      <c r="C205" s="1697"/>
      <c r="D205" s="1701"/>
      <c r="E205" s="1703"/>
    </row>
    <row r="206" spans="1:6" x14ac:dyDescent="0.25">
      <c r="A206" s="1747" t="s">
        <v>626</v>
      </c>
      <c r="B206" s="1737"/>
      <c r="C206" s="1737"/>
      <c r="D206" s="1737"/>
      <c r="E206" s="1739"/>
      <c r="F206" s="168"/>
    </row>
    <row r="207" spans="1:6" ht="15.75" thickBot="1" x14ac:dyDescent="0.3">
      <c r="A207" s="1747"/>
      <c r="B207" s="1737"/>
      <c r="C207" s="1737"/>
      <c r="D207" s="1737"/>
      <c r="E207" s="1739"/>
      <c r="F207" s="168"/>
    </row>
    <row r="208" spans="1:6" ht="29.25" thickBot="1" x14ac:dyDescent="0.3">
      <c r="A208" s="498"/>
      <c r="B208" s="406" t="s">
        <v>503</v>
      </c>
      <c r="C208" s="713" t="s">
        <v>504</v>
      </c>
      <c r="D208" s="1756" t="s">
        <v>505</v>
      </c>
      <c r="E208" s="1751"/>
    </row>
    <row r="209" spans="1:6" ht="15.75" thickBot="1" x14ac:dyDescent="0.3">
      <c r="A209" s="500"/>
      <c r="B209" s="797" t="s">
        <v>507</v>
      </c>
      <c r="C209" s="241" t="s">
        <v>974</v>
      </c>
      <c r="D209" s="797" t="s">
        <v>975</v>
      </c>
      <c r="E209" s="797" t="s">
        <v>978</v>
      </c>
    </row>
    <row r="210" spans="1:6" x14ac:dyDescent="0.25">
      <c r="A210" s="1721" t="s">
        <v>481</v>
      </c>
      <c r="B210" s="1739"/>
      <c r="C210" s="1739"/>
      <c r="D210" s="1739"/>
      <c r="E210" s="1754"/>
    </row>
    <row r="211" spans="1:6" ht="15.75" thickBot="1" x14ac:dyDescent="0.3">
      <c r="A211" s="1722"/>
      <c r="B211" s="1739"/>
      <c r="C211" s="1739"/>
      <c r="D211" s="1739"/>
      <c r="E211" s="1754"/>
    </row>
    <row r="212" spans="1:6" ht="24" customHeight="1" thickBot="1" x14ac:dyDescent="0.3">
      <c r="A212" s="372" t="s">
        <v>470</v>
      </c>
      <c r="B212" s="535">
        <v>0</v>
      </c>
      <c r="C212" s="681">
        <f>GENDER!U17</f>
        <v>0</v>
      </c>
      <c r="D212" s="401">
        <f t="shared" ref="D212:E215" si="22">C212*5/100+C212</f>
        <v>0</v>
      </c>
      <c r="E212" s="399">
        <f t="shared" si="22"/>
        <v>0</v>
      </c>
    </row>
    <row r="213" spans="1:6" ht="24" customHeight="1" thickBot="1" x14ac:dyDescent="0.3">
      <c r="A213" s="373" t="s">
        <v>471</v>
      </c>
      <c r="B213" s="375">
        <v>36550000</v>
      </c>
      <c r="C213" s="665">
        <f>GENDER!U116</f>
        <v>10390000</v>
      </c>
      <c r="D213" s="474">
        <f t="shared" si="22"/>
        <v>10909500</v>
      </c>
      <c r="E213" s="473">
        <f>D213*5/100+D213</f>
        <v>11454975</v>
      </c>
    </row>
    <row r="214" spans="1:6" ht="27.95" customHeight="1" thickBot="1" x14ac:dyDescent="0.3">
      <c r="A214" s="372" t="s">
        <v>472</v>
      </c>
      <c r="B214" s="414">
        <v>0</v>
      </c>
      <c r="C214" s="681">
        <v>0</v>
      </c>
      <c r="D214" s="401">
        <f t="shared" si="22"/>
        <v>0</v>
      </c>
      <c r="E214" s="399">
        <f>D214*5/100+D214</f>
        <v>0</v>
      </c>
    </row>
    <row r="215" spans="1:6" ht="15.75" thickBot="1" x14ac:dyDescent="0.3">
      <c r="A215" s="372" t="s">
        <v>473</v>
      </c>
      <c r="B215" s="535">
        <v>0</v>
      </c>
      <c r="C215" s="681">
        <f>GENDER!U131</f>
        <v>0</v>
      </c>
      <c r="D215" s="401">
        <f t="shared" si="22"/>
        <v>0</v>
      </c>
      <c r="E215" s="399">
        <f>D215*5/100+D215</f>
        <v>0</v>
      </c>
    </row>
    <row r="216" spans="1:6" x14ac:dyDescent="0.25">
      <c r="A216" s="1721" t="s">
        <v>474</v>
      </c>
      <c r="B216" s="1769"/>
      <c r="C216" s="1769"/>
      <c r="D216" s="1769"/>
      <c r="E216" s="1770"/>
    </row>
    <row r="217" spans="1:6" ht="15.75" thickBot="1" x14ac:dyDescent="0.3">
      <c r="A217" s="1742"/>
      <c r="B217" s="1775"/>
      <c r="C217" s="1775"/>
      <c r="D217" s="1775"/>
      <c r="E217" s="1776"/>
    </row>
    <row r="218" spans="1:6" ht="26.1" customHeight="1" thickBot="1" x14ac:dyDescent="0.3">
      <c r="A218" s="372" t="s">
        <v>475</v>
      </c>
      <c r="B218" s="414">
        <v>0</v>
      </c>
      <c r="C218" s="681">
        <v>0</v>
      </c>
      <c r="D218" s="401">
        <f t="shared" ref="D218:E220" si="23">C218*5/100+C218</f>
        <v>0</v>
      </c>
      <c r="E218" s="399">
        <f t="shared" si="23"/>
        <v>0</v>
      </c>
    </row>
    <row r="219" spans="1:6" ht="27.95" customHeight="1" thickBot="1" x14ac:dyDescent="0.3">
      <c r="A219" s="373" t="s">
        <v>482</v>
      </c>
      <c r="B219" s="393">
        <v>0</v>
      </c>
      <c r="C219" s="688">
        <v>0</v>
      </c>
      <c r="D219" s="474">
        <f t="shared" si="23"/>
        <v>0</v>
      </c>
      <c r="E219" s="473">
        <f>D219*5/100+D219</f>
        <v>0</v>
      </c>
    </row>
    <row r="220" spans="1:6" ht="15.75" thickBot="1" x14ac:dyDescent="0.3">
      <c r="A220" s="372" t="s">
        <v>477</v>
      </c>
      <c r="B220" s="535">
        <v>0</v>
      </c>
      <c r="C220" s="664">
        <f>GENDER!U142</f>
        <v>0</v>
      </c>
      <c r="D220" s="401">
        <f t="shared" si="23"/>
        <v>0</v>
      </c>
      <c r="E220" s="399">
        <f>D220*5/100+D220</f>
        <v>0</v>
      </c>
    </row>
    <row r="221" spans="1:6" x14ac:dyDescent="0.25">
      <c r="A221" s="1721" t="s">
        <v>483</v>
      </c>
      <c r="B221" s="1759">
        <f>SUM(B212+B213+B214+B215+B218+B219+B220)</f>
        <v>36550000</v>
      </c>
      <c r="C221" s="1696">
        <f>SUM(C212+C213+C214+C215+C218+C219+C220)</f>
        <v>10390000</v>
      </c>
      <c r="D221" s="1700">
        <f>SUM(D212+D213+D214+D215+D218+D219+D220)</f>
        <v>10909500</v>
      </c>
      <c r="E221" s="1702">
        <f>SUM(E212+E213+E214+E215+E218+E219+E220)</f>
        <v>11454975</v>
      </c>
    </row>
    <row r="222" spans="1:6" ht="15.75" thickBot="1" x14ac:dyDescent="0.3">
      <c r="A222" s="1742"/>
      <c r="B222" s="1760"/>
      <c r="C222" s="1697"/>
      <c r="D222" s="1701"/>
      <c r="E222" s="1703"/>
    </row>
    <row r="223" spans="1:6" x14ac:dyDescent="0.25">
      <c r="A223" s="1747" t="s">
        <v>627</v>
      </c>
      <c r="B223" s="1737"/>
      <c r="C223" s="1738"/>
      <c r="D223" s="1739"/>
      <c r="E223" s="1739"/>
      <c r="F223" s="168"/>
    </row>
    <row r="224" spans="1:6" ht="15.75" thickBot="1" x14ac:dyDescent="0.3">
      <c r="A224" s="1747"/>
      <c r="B224" s="1737"/>
      <c r="C224" s="1738"/>
      <c r="D224" s="1739"/>
      <c r="E224" s="1739"/>
      <c r="F224" s="168"/>
    </row>
    <row r="225" spans="1:6" ht="29.25" thickBot="1" x14ac:dyDescent="0.3">
      <c r="A225" s="507"/>
      <c r="B225" s="406" t="s">
        <v>503</v>
      </c>
      <c r="C225" s="713" t="s">
        <v>504</v>
      </c>
      <c r="D225" s="1756" t="s">
        <v>505</v>
      </c>
      <c r="E225" s="1751"/>
    </row>
    <row r="226" spans="1:6" ht="15.75" thickBot="1" x14ac:dyDescent="0.3">
      <c r="A226" s="514"/>
      <c r="B226" s="797" t="s">
        <v>507</v>
      </c>
      <c r="C226" s="241" t="s">
        <v>974</v>
      </c>
      <c r="D226" s="797" t="s">
        <v>975</v>
      </c>
      <c r="E226" s="797" t="s">
        <v>978</v>
      </c>
    </row>
    <row r="227" spans="1:6" x14ac:dyDescent="0.25">
      <c r="A227" s="1721" t="s">
        <v>481</v>
      </c>
      <c r="B227" s="501"/>
      <c r="C227" s="685"/>
      <c r="D227" s="502"/>
      <c r="E227" s="503"/>
    </row>
    <row r="228" spans="1:6" ht="15.75" thickBot="1" x14ac:dyDescent="0.3">
      <c r="A228" s="1722"/>
      <c r="B228" s="504"/>
      <c r="C228" s="631"/>
      <c r="D228" s="505"/>
      <c r="E228" s="506"/>
    </row>
    <row r="229" spans="1:6" ht="24" customHeight="1" thickBot="1" x14ac:dyDescent="0.3">
      <c r="A229" s="362" t="s">
        <v>470</v>
      </c>
      <c r="B229" s="391">
        <v>0</v>
      </c>
      <c r="C229" s="676">
        <f>GENDER!P17</f>
        <v>0</v>
      </c>
      <c r="D229" s="401">
        <f t="shared" ref="D229:E234" si="24">C229*5/100+C229</f>
        <v>0</v>
      </c>
      <c r="E229" s="399">
        <f t="shared" si="24"/>
        <v>0</v>
      </c>
    </row>
    <row r="230" spans="1:6" ht="20.100000000000001" customHeight="1" thickBot="1" x14ac:dyDescent="0.3">
      <c r="A230" s="509" t="s">
        <v>471</v>
      </c>
      <c r="B230" s="511">
        <v>2500000</v>
      </c>
      <c r="C230" s="667">
        <f>GENDER!P116</f>
        <v>1000000</v>
      </c>
      <c r="D230" s="474">
        <f t="shared" si="24"/>
        <v>1050000</v>
      </c>
      <c r="E230" s="473">
        <f>D230*5/100+D230</f>
        <v>1102500</v>
      </c>
    </row>
    <row r="231" spans="1:6" ht="27" customHeight="1" thickBot="1" x14ac:dyDescent="0.3">
      <c r="A231" s="362" t="s">
        <v>472</v>
      </c>
      <c r="B231" s="372">
        <v>0</v>
      </c>
      <c r="C231" s="676">
        <v>0</v>
      </c>
      <c r="D231" s="401">
        <f t="shared" si="24"/>
        <v>0</v>
      </c>
      <c r="E231" s="399">
        <f>D231*5/100+D231</f>
        <v>0</v>
      </c>
    </row>
    <row r="232" spans="1:6" ht="20.100000000000001" customHeight="1" thickBot="1" x14ac:dyDescent="0.3">
      <c r="A232" s="362" t="s">
        <v>473</v>
      </c>
      <c r="B232" s="391">
        <v>0</v>
      </c>
      <c r="C232" s="676">
        <f>GENDER!P131</f>
        <v>0</v>
      </c>
      <c r="D232" s="401">
        <f t="shared" si="24"/>
        <v>0</v>
      </c>
      <c r="E232" s="399">
        <f>D232*5/100+D232</f>
        <v>0</v>
      </c>
    </row>
    <row r="233" spans="1:6" ht="24" customHeight="1" thickBot="1" x14ac:dyDescent="0.3">
      <c r="A233" s="499" t="s">
        <v>474</v>
      </c>
      <c r="B233" s="2003"/>
      <c r="C233" s="2004"/>
      <c r="D233" s="2004"/>
      <c r="E233" s="2005"/>
    </row>
    <row r="234" spans="1:6" ht="20.100000000000001" customHeight="1" thickBot="1" x14ac:dyDescent="0.3">
      <c r="A234" s="509" t="s">
        <v>475</v>
      </c>
      <c r="B234" s="537">
        <v>0</v>
      </c>
      <c r="C234" s="631">
        <v>0</v>
      </c>
      <c r="D234" s="523">
        <f t="shared" si="24"/>
        <v>0</v>
      </c>
      <c r="E234" s="506">
        <f t="shared" si="24"/>
        <v>0</v>
      </c>
    </row>
    <row r="235" spans="1:6" ht="21" customHeight="1" thickBot="1" x14ac:dyDescent="0.3">
      <c r="A235" s="362" t="s">
        <v>482</v>
      </c>
      <c r="B235" s="372">
        <v>0</v>
      </c>
      <c r="C235" s="676">
        <v>0</v>
      </c>
      <c r="D235" s="391">
        <f>C235*5/100+C235</f>
        <v>0</v>
      </c>
      <c r="E235" s="536">
        <f>D235*5/100+D235</f>
        <v>0</v>
      </c>
    </row>
    <row r="236" spans="1:6" ht="24" customHeight="1" thickBot="1" x14ac:dyDescent="0.3">
      <c r="A236" s="362" t="s">
        <v>477</v>
      </c>
      <c r="B236" s="401">
        <v>0</v>
      </c>
      <c r="C236" s="714">
        <f>GENDER!P142</f>
        <v>0</v>
      </c>
      <c r="D236" s="401">
        <f>C236*5/100+C236</f>
        <v>0</v>
      </c>
      <c r="E236" s="399">
        <f>D236*5/100+D236</f>
        <v>0</v>
      </c>
    </row>
    <row r="237" spans="1:6" x14ac:dyDescent="0.25">
      <c r="A237" s="498" t="s">
        <v>598</v>
      </c>
      <c r="B237" s="1700">
        <f>SUM(B229+B230+B231+B232+B234+B235+B236)</f>
        <v>2500000</v>
      </c>
      <c r="C237" s="1698">
        <f>SUM(C229+C230+C231+C232+C234+C235+C236)</f>
        <v>1000000</v>
      </c>
      <c r="D237" s="1700">
        <f>SUM(D229+D230+D231+D232+D234+D235+D236)</f>
        <v>1050000</v>
      </c>
      <c r="E237" s="1702">
        <f>SUM(E229+E230+E231+E232+E234+E235+E236)</f>
        <v>1102500</v>
      </c>
    </row>
    <row r="238" spans="1:6" ht="15.75" thickBot="1" x14ac:dyDescent="0.3">
      <c r="A238" s="499"/>
      <c r="B238" s="1701"/>
      <c r="C238" s="1699"/>
      <c r="D238" s="1701"/>
      <c r="E238" s="1703"/>
    </row>
    <row r="239" spans="1:6" x14ac:dyDescent="0.25">
      <c r="A239" s="1747" t="s">
        <v>628</v>
      </c>
      <c r="B239" s="1737"/>
      <c r="C239" s="1738"/>
      <c r="D239" s="1739"/>
      <c r="E239" s="1739"/>
      <c r="F239" s="168"/>
    </row>
    <row r="240" spans="1:6" ht="15.75" thickBot="1" x14ac:dyDescent="0.3">
      <c r="A240" s="1747"/>
      <c r="B240" s="1737"/>
      <c r="C240" s="1748"/>
      <c r="D240" s="1743"/>
      <c r="E240" s="1739"/>
      <c r="F240" s="168"/>
    </row>
    <row r="241" spans="1:5" ht="29.25" thickBot="1" x14ac:dyDescent="0.3">
      <c r="A241" s="498"/>
      <c r="B241" s="539" t="s">
        <v>503</v>
      </c>
      <c r="C241" s="715" t="s">
        <v>504</v>
      </c>
      <c r="D241" s="1756" t="s">
        <v>505</v>
      </c>
      <c r="E241" s="1751"/>
    </row>
    <row r="242" spans="1:5" ht="15.75" thickBot="1" x14ac:dyDescent="0.3">
      <c r="A242" s="500"/>
      <c r="B242" s="797" t="s">
        <v>507</v>
      </c>
      <c r="C242" s="241" t="s">
        <v>974</v>
      </c>
      <c r="D242" s="797" t="s">
        <v>975</v>
      </c>
      <c r="E242" s="797" t="s">
        <v>978</v>
      </c>
    </row>
    <row r="243" spans="1:5" x14ac:dyDescent="0.25">
      <c r="A243" s="507" t="s">
        <v>529</v>
      </c>
      <c r="B243" s="1758"/>
      <c r="C243" s="1758"/>
      <c r="D243" s="1758"/>
      <c r="E243" s="1753"/>
    </row>
    <row r="244" spans="1:5" ht="15.75" thickBot="1" x14ac:dyDescent="0.3">
      <c r="A244" s="514" t="s">
        <v>232</v>
      </c>
      <c r="B244" s="1779"/>
      <c r="C244" s="1779"/>
      <c r="D244" s="1779"/>
      <c r="E244" s="1755"/>
    </row>
    <row r="245" spans="1:5" ht="15.75" thickBot="1" x14ac:dyDescent="0.3">
      <c r="A245" s="373" t="s">
        <v>470</v>
      </c>
      <c r="B245" s="523">
        <v>0</v>
      </c>
      <c r="C245" s="631">
        <f>GENDER!Q17</f>
        <v>0</v>
      </c>
      <c r="D245" s="483">
        <f t="shared" ref="D245:E248" si="25">C245*5/100+C245</f>
        <v>0</v>
      </c>
      <c r="E245" s="473">
        <f t="shared" si="25"/>
        <v>0</v>
      </c>
    </row>
    <row r="246" spans="1:5" ht="15.75" thickBot="1" x14ac:dyDescent="0.3">
      <c r="A246" s="372" t="s">
        <v>471</v>
      </c>
      <c r="B246" s="363">
        <v>34050000</v>
      </c>
      <c r="C246" s="668">
        <f>GENDER!Q116</f>
        <v>9390000</v>
      </c>
      <c r="D246" s="401">
        <f t="shared" si="25"/>
        <v>9859500</v>
      </c>
      <c r="E246" s="399">
        <f>D246*5/100+D246</f>
        <v>10352475</v>
      </c>
    </row>
    <row r="247" spans="1:5" ht="21.95" customHeight="1" thickBot="1" x14ac:dyDescent="0.3">
      <c r="A247" s="373" t="s">
        <v>472</v>
      </c>
      <c r="B247" s="373">
        <v>0</v>
      </c>
      <c r="C247" s="631">
        <v>0</v>
      </c>
      <c r="D247" s="474">
        <f t="shared" si="25"/>
        <v>0</v>
      </c>
      <c r="E247" s="473">
        <f>D247*5/100+D247</f>
        <v>0</v>
      </c>
    </row>
    <row r="248" spans="1:5" ht="15.75" thickBot="1" x14ac:dyDescent="0.3">
      <c r="A248" s="372" t="s">
        <v>473</v>
      </c>
      <c r="B248" s="391">
        <v>0</v>
      </c>
      <c r="C248" s="676">
        <f>GENDER!Q131</f>
        <v>0</v>
      </c>
      <c r="D248" s="401">
        <f t="shared" si="25"/>
        <v>0</v>
      </c>
      <c r="E248" s="399">
        <f>D248*5/100+D248</f>
        <v>0</v>
      </c>
    </row>
    <row r="249" spans="1:5" x14ac:dyDescent="0.25">
      <c r="A249" s="1722" t="s">
        <v>474</v>
      </c>
      <c r="B249" s="1772"/>
      <c r="C249" s="1772"/>
      <c r="D249" s="1772"/>
      <c r="E249" s="1773"/>
    </row>
    <row r="250" spans="1:5" ht="15.75" thickBot="1" x14ac:dyDescent="0.3">
      <c r="A250" s="1722"/>
      <c r="B250" s="1772"/>
      <c r="C250" s="1772"/>
      <c r="D250" s="1772"/>
      <c r="E250" s="1773"/>
    </row>
    <row r="251" spans="1:5" ht="21.95" customHeight="1" thickBot="1" x14ac:dyDescent="0.3">
      <c r="A251" s="372" t="s">
        <v>475</v>
      </c>
      <c r="B251" s="414">
        <v>0</v>
      </c>
      <c r="C251" s="681">
        <v>0</v>
      </c>
      <c r="D251" s="401">
        <f t="shared" ref="D251:E253" si="26">C251*5/100+C251</f>
        <v>0</v>
      </c>
      <c r="E251" s="401">
        <f t="shared" si="26"/>
        <v>0</v>
      </c>
    </row>
    <row r="252" spans="1:5" ht="21.95" customHeight="1" thickBot="1" x14ac:dyDescent="0.3">
      <c r="A252" s="373" t="s">
        <v>482</v>
      </c>
      <c r="B252" s="393">
        <v>0</v>
      </c>
      <c r="C252" s="716">
        <v>0</v>
      </c>
      <c r="D252" s="474">
        <f t="shared" si="26"/>
        <v>0</v>
      </c>
      <c r="E252" s="474">
        <f>D252*5/100+D252</f>
        <v>0</v>
      </c>
    </row>
    <row r="253" spans="1:5" ht="21" customHeight="1" thickBot="1" x14ac:dyDescent="0.3">
      <c r="A253" s="372" t="s">
        <v>477</v>
      </c>
      <c r="B253" s="535">
        <v>0</v>
      </c>
      <c r="C253" s="664">
        <f>GENDER!Q142</f>
        <v>0</v>
      </c>
      <c r="D253" s="401">
        <f t="shared" si="26"/>
        <v>0</v>
      </c>
      <c r="E253" s="401">
        <f>D253*5/100+D253</f>
        <v>0</v>
      </c>
    </row>
    <row r="254" spans="1:5" x14ac:dyDescent="0.25">
      <c r="A254" s="1721" t="s">
        <v>483</v>
      </c>
      <c r="B254" s="1759">
        <f>SUM(B245+B246+B247+B248+B251+B252+B253)</f>
        <v>34050000</v>
      </c>
      <c r="C254" s="1696">
        <f>SUM(C245+C246+C247+C248+C251+C252+C253)</f>
        <v>9390000</v>
      </c>
      <c r="D254" s="1700">
        <f>SUM(D245+D246+D247+D248+D251+D252+D253)</f>
        <v>9859500</v>
      </c>
      <c r="E254" s="1700">
        <f>SUM(E245+E246+E247+E248+E251+E252+E253)</f>
        <v>10352475</v>
      </c>
    </row>
    <row r="255" spans="1:5" ht="15.75" thickBot="1" x14ac:dyDescent="0.3">
      <c r="A255" s="1742"/>
      <c r="B255" s="1760"/>
      <c r="C255" s="1697"/>
      <c r="D255" s="1701"/>
      <c r="E255" s="1701"/>
    </row>
  </sheetData>
  <mergeCells count="172">
    <mergeCell ref="B106:E107"/>
    <mergeCell ref="A112:A113"/>
    <mergeCell ref="B112:E113"/>
    <mergeCell ref="D122:E122"/>
    <mergeCell ref="A124:A125"/>
    <mergeCell ref="E56:E57"/>
    <mergeCell ref="A58:A59"/>
    <mergeCell ref="A48:A49"/>
    <mergeCell ref="A50:D50"/>
    <mergeCell ref="A65:E66"/>
    <mergeCell ref="A69:A70"/>
    <mergeCell ref="D63:D64"/>
    <mergeCell ref="E63:E64"/>
    <mergeCell ref="D67:E67"/>
    <mergeCell ref="A75:A76"/>
    <mergeCell ref="B75:E76"/>
    <mergeCell ref="A80:A81"/>
    <mergeCell ref="B80:B81"/>
    <mergeCell ref="C80:C81"/>
    <mergeCell ref="D80:D81"/>
    <mergeCell ref="E80:E81"/>
    <mergeCell ref="A106:A107"/>
    <mergeCell ref="D86:E86"/>
    <mergeCell ref="D102:D103"/>
    <mergeCell ref="B43:B44"/>
    <mergeCell ref="C43:C44"/>
    <mergeCell ref="A82:E83"/>
    <mergeCell ref="E84:E85"/>
    <mergeCell ref="A84:C85"/>
    <mergeCell ref="D84:D85"/>
    <mergeCell ref="B39:E40"/>
    <mergeCell ref="B58:E59"/>
    <mergeCell ref="A101:E101"/>
    <mergeCell ref="A39:A40"/>
    <mergeCell ref="D48:E48"/>
    <mergeCell ref="D43:D44"/>
    <mergeCell ref="E43:E44"/>
    <mergeCell ref="A63:A64"/>
    <mergeCell ref="B63:B64"/>
    <mergeCell ref="C63:C64"/>
    <mergeCell ref="B51:E52"/>
    <mergeCell ref="A51:A52"/>
    <mergeCell ref="A56:A57"/>
    <mergeCell ref="B56:B57"/>
    <mergeCell ref="C56:C57"/>
    <mergeCell ref="D56:D57"/>
    <mergeCell ref="D120:D121"/>
    <mergeCell ref="E120:E121"/>
    <mergeCell ref="A135:A136"/>
    <mergeCell ref="B135:B136"/>
    <mergeCell ref="C135:C136"/>
    <mergeCell ref="D135:D136"/>
    <mergeCell ref="E135:E136"/>
    <mergeCell ref="A3:B3"/>
    <mergeCell ref="D4:E4"/>
    <mergeCell ref="A6:D6"/>
    <mergeCell ref="A14:D14"/>
    <mergeCell ref="D15:E15"/>
    <mergeCell ref="A22:D22"/>
    <mergeCell ref="B33:E34"/>
    <mergeCell ref="D23:E23"/>
    <mergeCell ref="D31:E31"/>
    <mergeCell ref="A33:A34"/>
    <mergeCell ref="B7:E7"/>
    <mergeCell ref="A13:E13"/>
    <mergeCell ref="A21:E21"/>
    <mergeCell ref="A29:E29"/>
    <mergeCell ref="D104:E104"/>
    <mergeCell ref="B69:E70"/>
    <mergeCell ref="A43:A44"/>
    <mergeCell ref="D189:D190"/>
    <mergeCell ref="E189:E190"/>
    <mergeCell ref="A193:A194"/>
    <mergeCell ref="D191:E191"/>
    <mergeCell ref="B193:E194"/>
    <mergeCell ref="A191:A192"/>
    <mergeCell ref="D204:D205"/>
    <mergeCell ref="E204:E205"/>
    <mergeCell ref="A206:D207"/>
    <mergeCell ref="E206:E207"/>
    <mergeCell ref="B199:E200"/>
    <mergeCell ref="D241:E241"/>
    <mergeCell ref="B243:E244"/>
    <mergeCell ref="A249:A250"/>
    <mergeCell ref="A254:A255"/>
    <mergeCell ref="B254:B255"/>
    <mergeCell ref="C254:C255"/>
    <mergeCell ref="D254:D255"/>
    <mergeCell ref="E254:E255"/>
    <mergeCell ref="B249:E250"/>
    <mergeCell ref="A227:A228"/>
    <mergeCell ref="A239:B240"/>
    <mergeCell ref="C239:C240"/>
    <mergeCell ref="D239:D240"/>
    <mergeCell ref="E239:E240"/>
    <mergeCell ref="B237:B238"/>
    <mergeCell ref="C237:C238"/>
    <mergeCell ref="D237:D238"/>
    <mergeCell ref="E237:E238"/>
    <mergeCell ref="B233:E233"/>
    <mergeCell ref="A221:A222"/>
    <mergeCell ref="B221:B222"/>
    <mergeCell ref="C221:C222"/>
    <mergeCell ref="D221:D222"/>
    <mergeCell ref="A137:E138"/>
    <mergeCell ref="B182:E183"/>
    <mergeCell ref="A176:A177"/>
    <mergeCell ref="B170:B171"/>
    <mergeCell ref="C170:C171"/>
    <mergeCell ref="D170:D171"/>
    <mergeCell ref="E170:E171"/>
    <mergeCell ref="D174:E174"/>
    <mergeCell ref="A187:A188"/>
    <mergeCell ref="B187:B188"/>
    <mergeCell ref="A165:A166"/>
    <mergeCell ref="A159:A160"/>
    <mergeCell ref="D157:E157"/>
    <mergeCell ref="A153:A154"/>
    <mergeCell ref="B153:B154"/>
    <mergeCell ref="C153:C154"/>
    <mergeCell ref="D153:D154"/>
    <mergeCell ref="E153:E154"/>
    <mergeCell ref="A143:A144"/>
    <mergeCell ref="A156:E156"/>
    <mergeCell ref="D141:E141"/>
    <mergeCell ref="A155:E155"/>
    <mergeCell ref="A139:E140"/>
    <mergeCell ref="A88:A89"/>
    <mergeCell ref="B88:E89"/>
    <mergeCell ref="A94:A95"/>
    <mergeCell ref="B94:E95"/>
    <mergeCell ref="D99:D100"/>
    <mergeCell ref="E99:E100"/>
    <mergeCell ref="C99:C100"/>
    <mergeCell ref="A102:C103"/>
    <mergeCell ref="A99:A100"/>
    <mergeCell ref="B99:B100"/>
    <mergeCell ref="E102:E103"/>
    <mergeCell ref="A117:A118"/>
    <mergeCell ref="B117:B118"/>
    <mergeCell ref="C117:C118"/>
    <mergeCell ref="D117:D118"/>
    <mergeCell ref="E117:E118"/>
    <mergeCell ref="B124:E125"/>
    <mergeCell ref="A130:A131"/>
    <mergeCell ref="B130:E131"/>
    <mergeCell ref="A119:E119"/>
    <mergeCell ref="A120:C121"/>
    <mergeCell ref="D225:E225"/>
    <mergeCell ref="B176:E177"/>
    <mergeCell ref="B159:E160"/>
    <mergeCell ref="B143:E144"/>
    <mergeCell ref="B216:E217"/>
    <mergeCell ref="B165:E166"/>
    <mergeCell ref="A223:B224"/>
    <mergeCell ref="C223:C224"/>
    <mergeCell ref="D223:D224"/>
    <mergeCell ref="E223:E224"/>
    <mergeCell ref="A210:A211"/>
    <mergeCell ref="A216:A217"/>
    <mergeCell ref="A204:A205"/>
    <mergeCell ref="B204:B205"/>
    <mergeCell ref="C204:C205"/>
    <mergeCell ref="D208:E208"/>
    <mergeCell ref="B210:E211"/>
    <mergeCell ref="C187:C188"/>
    <mergeCell ref="D187:D188"/>
    <mergeCell ref="E187:E188"/>
    <mergeCell ref="A174:A175"/>
    <mergeCell ref="E221:E222"/>
    <mergeCell ref="A189:B190"/>
    <mergeCell ref="C189:C190"/>
  </mergeCell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P153"/>
  <sheetViews>
    <sheetView view="pageBreakPreview" topLeftCell="A60" zoomScale="90" zoomScaleNormal="80" zoomScaleSheetLayoutView="90" zoomScalePageLayoutView="120" workbookViewId="0">
      <pane xSplit="3" topLeftCell="D1" activePane="topRight" state="frozen"/>
      <selection activeCell="B2" sqref="B2"/>
      <selection pane="topRight" activeCell="A79" sqref="A79:XFD79"/>
    </sheetView>
  </sheetViews>
  <sheetFormatPr defaultColWidth="10.85546875" defaultRowHeight="15" x14ac:dyDescent="0.25"/>
  <cols>
    <col min="1" max="1" width="9.85546875" style="1093" customWidth="1"/>
    <col min="2" max="2" width="26" style="1" customWidth="1"/>
    <col min="3" max="3" width="17.28515625" style="1" hidden="1" customWidth="1"/>
    <col min="4" max="5" width="17.42578125" style="1" hidden="1" customWidth="1"/>
    <col min="6" max="6" width="17.85546875" style="1" hidden="1" customWidth="1"/>
    <col min="7" max="7" width="17.5703125" style="1" hidden="1" customWidth="1"/>
    <col min="8" max="8" width="17.42578125" style="1" hidden="1" customWidth="1"/>
    <col min="9" max="9" width="16.85546875" style="1" customWidth="1"/>
    <col min="10" max="10" width="16.140625" style="1" hidden="1" customWidth="1"/>
    <col min="11" max="11" width="16.42578125" style="1" hidden="1" customWidth="1"/>
    <col min="12" max="12" width="17.140625" style="1" hidden="1" customWidth="1"/>
    <col min="13" max="14" width="16.7109375" style="1" hidden="1" customWidth="1"/>
    <col min="15" max="15" width="17" style="1" customWidth="1"/>
    <col min="16" max="16" width="16.42578125" style="1" hidden="1" customWidth="1"/>
    <col min="17" max="17" width="16.85546875" style="1" hidden="1" customWidth="1"/>
    <col min="18" max="18" width="16.7109375" style="1" hidden="1" customWidth="1"/>
    <col min="19" max="19" width="16.140625" style="1" hidden="1" customWidth="1"/>
    <col min="20" max="20" width="16.42578125" style="1" hidden="1" customWidth="1"/>
    <col min="21" max="21" width="16.42578125" style="1" customWidth="1"/>
    <col min="22" max="23" width="16.7109375" style="1" hidden="1" customWidth="1"/>
    <col min="24" max="24" width="16.140625" style="1" hidden="1" customWidth="1"/>
    <col min="25" max="25" width="16" style="1" hidden="1" customWidth="1"/>
    <col min="26" max="26" width="15.7109375" style="1" hidden="1" customWidth="1"/>
    <col min="27" max="27" width="16.140625" style="1" customWidth="1"/>
    <col min="28" max="39" width="10.85546875" style="1" hidden="1" customWidth="1"/>
    <col min="40" max="40" width="17.7109375" style="1" customWidth="1"/>
    <col min="41" max="41" width="13.42578125" style="613" customWidth="1"/>
    <col min="42" max="42" width="14" style="1" customWidth="1"/>
    <col min="43" max="43" width="13.42578125" style="1" bestFit="1" customWidth="1"/>
    <col min="44" max="45" width="12" style="1" bestFit="1" customWidth="1"/>
    <col min="46" max="16384" width="10.85546875" style="1"/>
  </cols>
  <sheetData>
    <row r="1" spans="1:42" s="1103" customFormat="1" ht="31.5" x14ac:dyDescent="0.5">
      <c r="A1" s="2047" t="s">
        <v>775</v>
      </c>
      <c r="B1" s="2047"/>
      <c r="C1" s="2047"/>
      <c r="D1" s="2047"/>
      <c r="E1" s="2047"/>
      <c r="F1" s="2047"/>
      <c r="G1" s="2047"/>
      <c r="H1" s="2047"/>
      <c r="I1" s="2047"/>
      <c r="J1" s="2047"/>
      <c r="K1" s="2047"/>
      <c r="L1" s="2047"/>
      <c r="M1" s="2047"/>
      <c r="N1" s="2047"/>
      <c r="O1" s="2047"/>
      <c r="P1" s="2047"/>
      <c r="Q1" s="2047"/>
      <c r="R1" s="2047"/>
      <c r="S1" s="2047"/>
      <c r="T1" s="2047"/>
      <c r="U1" s="2047"/>
      <c r="V1" s="2047"/>
      <c r="W1" s="2047"/>
      <c r="X1" s="2047"/>
      <c r="Y1" s="2047"/>
      <c r="Z1" s="2047"/>
      <c r="AA1" s="2047"/>
      <c r="AB1" s="2047"/>
      <c r="AC1" s="2047"/>
      <c r="AD1" s="2047"/>
      <c r="AE1" s="2047"/>
      <c r="AF1" s="2047"/>
      <c r="AG1" s="2047"/>
      <c r="AH1" s="2047"/>
      <c r="AI1" s="2047"/>
      <c r="AJ1" s="2047"/>
      <c r="AK1" s="2047"/>
      <c r="AL1" s="2047"/>
      <c r="AM1" s="2047"/>
      <c r="AN1" s="2047"/>
      <c r="AO1" s="1416"/>
    </row>
    <row r="2" spans="1:42" ht="27" customHeight="1" x14ac:dyDescent="0.25">
      <c r="A2" s="1127" t="s">
        <v>0</v>
      </c>
      <c r="B2" s="1128" t="s">
        <v>1</v>
      </c>
      <c r="C2" s="1216" t="s">
        <v>799</v>
      </c>
      <c r="D2" s="2048" t="s">
        <v>221</v>
      </c>
      <c r="E2" s="2048"/>
      <c r="F2" s="2048"/>
      <c r="G2" s="2048"/>
      <c r="H2" s="2048"/>
      <c r="I2" s="1128" t="s">
        <v>2</v>
      </c>
      <c r="J2" s="2048" t="s">
        <v>222</v>
      </c>
      <c r="K2" s="2048"/>
      <c r="L2" s="2048"/>
      <c r="M2" s="2048"/>
      <c r="N2" s="2048"/>
      <c r="O2" s="1128" t="s">
        <v>2</v>
      </c>
      <c r="P2" s="2048" t="s">
        <v>223</v>
      </c>
      <c r="Q2" s="2048"/>
      <c r="R2" s="2048"/>
      <c r="S2" s="2048"/>
      <c r="T2" s="2048"/>
      <c r="U2" s="1128" t="s">
        <v>2</v>
      </c>
      <c r="V2" s="2048" t="s">
        <v>224</v>
      </c>
      <c r="W2" s="2048"/>
      <c r="X2" s="2048"/>
      <c r="Y2" s="2048"/>
      <c r="Z2" s="2048"/>
      <c r="AA2" s="1128" t="s">
        <v>2</v>
      </c>
      <c r="AB2" s="2048" t="s">
        <v>3</v>
      </c>
      <c r="AC2" s="2048"/>
      <c r="AD2" s="2048"/>
      <c r="AE2" s="2048"/>
      <c r="AF2" s="2048"/>
      <c r="AG2" s="1128" t="s">
        <v>2</v>
      </c>
      <c r="AH2" s="2048" t="s">
        <v>4</v>
      </c>
      <c r="AI2" s="2048"/>
      <c r="AJ2" s="2048"/>
      <c r="AK2" s="2048"/>
      <c r="AL2" s="2048"/>
      <c r="AM2" s="1128" t="s">
        <v>2</v>
      </c>
      <c r="AN2" s="1083" t="s">
        <v>5</v>
      </c>
      <c r="AO2" s="613" t="s">
        <v>5</v>
      </c>
    </row>
    <row r="3" spans="1:42" ht="63" x14ac:dyDescent="0.25">
      <c r="A3" s="1130"/>
      <c r="B3" s="1131"/>
      <c r="C3" s="1132"/>
      <c r="D3" s="769" t="s">
        <v>225</v>
      </c>
      <c r="E3" s="1131"/>
      <c r="F3" s="1131" t="s">
        <v>7</v>
      </c>
      <c r="G3" s="1131" t="s">
        <v>8</v>
      </c>
      <c r="H3" s="1131" t="s">
        <v>12</v>
      </c>
      <c r="I3" s="1193" t="s">
        <v>801</v>
      </c>
      <c r="J3" s="1131" t="s">
        <v>226</v>
      </c>
      <c r="K3" s="1131" t="s">
        <v>227</v>
      </c>
      <c r="L3" s="1131" t="s">
        <v>7</v>
      </c>
      <c r="M3" s="1131" t="s">
        <v>8</v>
      </c>
      <c r="N3" s="1131" t="s">
        <v>12</v>
      </c>
      <c r="O3" s="1128" t="s">
        <v>813</v>
      </c>
      <c r="P3" s="1131" t="s">
        <v>228</v>
      </c>
      <c r="Q3" s="1131" t="s">
        <v>18</v>
      </c>
      <c r="R3" s="1131" t="s">
        <v>7</v>
      </c>
      <c r="S3" s="1131" t="s">
        <v>8</v>
      </c>
      <c r="T3" s="1131" t="s">
        <v>12</v>
      </c>
      <c r="U3" s="1128" t="s">
        <v>223</v>
      </c>
      <c r="V3" s="1131" t="s">
        <v>229</v>
      </c>
      <c r="W3" s="1131" t="s">
        <v>18</v>
      </c>
      <c r="X3" s="1131" t="s">
        <v>7</v>
      </c>
      <c r="Y3" s="1131" t="s">
        <v>8</v>
      </c>
      <c r="Z3" s="1131" t="s">
        <v>12</v>
      </c>
      <c r="AA3" s="1128" t="s">
        <v>229</v>
      </c>
      <c r="AB3" s="1128" t="s">
        <v>17</v>
      </c>
      <c r="AC3" s="1128" t="s">
        <v>18</v>
      </c>
      <c r="AD3" s="1128" t="s">
        <v>7</v>
      </c>
      <c r="AE3" s="1128" t="s">
        <v>8</v>
      </c>
      <c r="AF3" s="1128" t="s">
        <v>12</v>
      </c>
      <c r="AG3" s="1128"/>
      <c r="AH3" s="1128" t="s">
        <v>17</v>
      </c>
      <c r="AI3" s="1128" t="s">
        <v>18</v>
      </c>
      <c r="AJ3" s="1128" t="s">
        <v>7</v>
      </c>
      <c r="AK3" s="1128" t="s">
        <v>8</v>
      </c>
      <c r="AL3" s="1128" t="s">
        <v>12</v>
      </c>
      <c r="AM3" s="1128"/>
      <c r="AN3" s="1083" t="s">
        <v>19</v>
      </c>
      <c r="AO3" s="613" t="s">
        <v>19</v>
      </c>
    </row>
    <row r="4" spans="1:42" ht="31.5" x14ac:dyDescent="0.25">
      <c r="A4" s="1130"/>
      <c r="B4" s="1131" t="s">
        <v>20</v>
      </c>
      <c r="C4" s="1132"/>
      <c r="D4" s="768"/>
      <c r="E4" s="1131"/>
      <c r="F4" s="1131"/>
      <c r="G4" s="1131"/>
      <c r="H4" s="1131"/>
      <c r="I4" s="1131"/>
      <c r="J4" s="768"/>
      <c r="K4" s="768"/>
      <c r="L4" s="1131"/>
      <c r="M4" s="1131"/>
      <c r="N4" s="1131"/>
      <c r="O4" s="1131"/>
      <c r="P4" s="768"/>
      <c r="Q4" s="1131"/>
      <c r="R4" s="1131"/>
      <c r="S4" s="1131"/>
      <c r="T4" s="1131"/>
      <c r="U4" s="1131"/>
      <c r="V4" s="768"/>
      <c r="W4" s="1131"/>
      <c r="X4" s="1131"/>
      <c r="Y4" s="1131"/>
      <c r="Z4" s="1131"/>
      <c r="AA4" s="1131"/>
      <c r="AB4" s="1040"/>
      <c r="AC4" s="1156"/>
      <c r="AD4" s="1156"/>
      <c r="AE4" s="1156"/>
      <c r="AF4" s="1156"/>
      <c r="AG4" s="1128"/>
      <c r="AH4" s="1040"/>
      <c r="AI4" s="1156"/>
      <c r="AJ4" s="1156"/>
      <c r="AK4" s="1156"/>
      <c r="AL4" s="1156"/>
      <c r="AM4" s="1128"/>
      <c r="AN4" s="1135"/>
    </row>
    <row r="5" spans="1:42" ht="15.75" x14ac:dyDescent="0.25">
      <c r="A5" s="1136">
        <v>2110101</v>
      </c>
      <c r="B5" s="769" t="s">
        <v>21</v>
      </c>
      <c r="C5" s="1132">
        <v>8000000</v>
      </c>
      <c r="D5" s="768">
        <v>11670960</v>
      </c>
      <c r="E5" s="1132"/>
      <c r="F5" s="1132"/>
      <c r="G5" s="1132"/>
      <c r="H5" s="1132"/>
      <c r="I5" s="769">
        <f>SUM(D5)</f>
        <v>11670960</v>
      </c>
      <c r="J5" s="768">
        <v>0</v>
      </c>
      <c r="K5" s="768">
        <v>0</v>
      </c>
      <c r="L5" s="769"/>
      <c r="M5" s="769"/>
      <c r="N5" s="769"/>
      <c r="O5" s="769">
        <f>SUM(J5:K5)</f>
        <v>0</v>
      </c>
      <c r="P5" s="768">
        <v>0</v>
      </c>
      <c r="Q5" s="769"/>
      <c r="R5" s="769"/>
      <c r="S5" s="769"/>
      <c r="T5" s="769"/>
      <c r="U5" s="769">
        <f>SUM(P5)</f>
        <v>0</v>
      </c>
      <c r="V5" s="768">
        <v>0</v>
      </c>
      <c r="W5" s="769"/>
      <c r="X5" s="769"/>
      <c r="Y5" s="769"/>
      <c r="Z5" s="769"/>
      <c r="AA5" s="769">
        <f>SUM(V5)</f>
        <v>0</v>
      </c>
      <c r="AB5" s="1040"/>
      <c r="AC5" s="1038"/>
      <c r="AD5" s="1038"/>
      <c r="AE5" s="1038"/>
      <c r="AF5" s="1038"/>
      <c r="AG5" s="1134"/>
      <c r="AH5" s="1040"/>
      <c r="AI5" s="1038"/>
      <c r="AJ5" s="1038"/>
      <c r="AK5" s="1038"/>
      <c r="AL5" s="1038"/>
      <c r="AM5" s="1134"/>
      <c r="AN5" s="1135">
        <f>SUM(AA5+U5+O5+I5)</f>
        <v>11670960</v>
      </c>
      <c r="AO5" s="613">
        <v>11670960</v>
      </c>
      <c r="AP5" s="1">
        <f>SUM(AN5-AO5)</f>
        <v>0</v>
      </c>
    </row>
    <row r="6" spans="1:42" ht="15.75" x14ac:dyDescent="0.25">
      <c r="A6" s="1136">
        <v>2710102</v>
      </c>
      <c r="B6" s="769" t="s">
        <v>22</v>
      </c>
      <c r="C6" s="768">
        <v>500000</v>
      </c>
      <c r="D6" s="768">
        <v>600000</v>
      </c>
      <c r="E6" s="769"/>
      <c r="F6" s="769"/>
      <c r="G6" s="769"/>
      <c r="H6" s="769"/>
      <c r="I6" s="769">
        <f t="shared" ref="I6:I16" si="0">SUM(D6)</f>
        <v>600000</v>
      </c>
      <c r="J6" s="768">
        <v>0</v>
      </c>
      <c r="K6" s="768">
        <v>0</v>
      </c>
      <c r="L6" s="769"/>
      <c r="M6" s="769"/>
      <c r="N6" s="769"/>
      <c r="O6" s="769">
        <f t="shared" ref="O6:O16" si="1">SUM(J6:K6)</f>
        <v>0</v>
      </c>
      <c r="P6" s="768">
        <v>0</v>
      </c>
      <c r="Q6" s="769"/>
      <c r="R6" s="769"/>
      <c r="S6" s="769"/>
      <c r="T6" s="769"/>
      <c r="U6" s="769">
        <f t="shared" ref="U6:U16" si="2">SUM(P6)</f>
        <v>0</v>
      </c>
      <c r="V6" s="768">
        <v>0</v>
      </c>
      <c r="W6" s="769"/>
      <c r="X6" s="769"/>
      <c r="Y6" s="769"/>
      <c r="Z6" s="769"/>
      <c r="AA6" s="769">
        <f t="shared" ref="AA6:AA16" si="3">SUM(V6)</f>
        <v>0</v>
      </c>
      <c r="AB6" s="1040"/>
      <c r="AC6" s="1038"/>
      <c r="AD6" s="1038"/>
      <c r="AE6" s="1038"/>
      <c r="AF6" s="1038"/>
      <c r="AG6" s="1134"/>
      <c r="AH6" s="1040"/>
      <c r="AI6" s="1038"/>
      <c r="AJ6" s="1038"/>
      <c r="AK6" s="1038"/>
      <c r="AL6" s="1038"/>
      <c r="AM6" s="1134"/>
      <c r="AN6" s="1135">
        <f t="shared" ref="AN6:AN16" si="4">SUM(AA6+U6+O6+I6)</f>
        <v>600000</v>
      </c>
      <c r="AO6" s="613">
        <v>600000</v>
      </c>
      <c r="AP6" s="1">
        <f t="shared" ref="AP6:AP69" si="5">SUM(AN6-AO6)</f>
        <v>0</v>
      </c>
    </row>
    <row r="7" spans="1:42" ht="15.75" x14ac:dyDescent="0.25">
      <c r="A7" s="1136"/>
      <c r="B7" s="769" t="s">
        <v>23</v>
      </c>
      <c r="C7" s="768">
        <v>0</v>
      </c>
      <c r="D7" s="768">
        <v>0</v>
      </c>
      <c r="E7" s="769"/>
      <c r="F7" s="769"/>
      <c r="G7" s="769"/>
      <c r="H7" s="769"/>
      <c r="I7" s="769">
        <f t="shared" si="0"/>
        <v>0</v>
      </c>
      <c r="J7" s="768">
        <v>0</v>
      </c>
      <c r="K7" s="768">
        <v>0</v>
      </c>
      <c r="L7" s="769"/>
      <c r="M7" s="769"/>
      <c r="N7" s="769"/>
      <c r="O7" s="769">
        <f t="shared" si="1"/>
        <v>0</v>
      </c>
      <c r="P7" s="768">
        <v>0</v>
      </c>
      <c r="Q7" s="769"/>
      <c r="R7" s="769"/>
      <c r="S7" s="769"/>
      <c r="T7" s="769"/>
      <c r="U7" s="769">
        <f t="shared" si="2"/>
        <v>0</v>
      </c>
      <c r="V7" s="768">
        <v>0</v>
      </c>
      <c r="W7" s="769"/>
      <c r="X7" s="769"/>
      <c r="Y7" s="769"/>
      <c r="Z7" s="769"/>
      <c r="AA7" s="769">
        <f t="shared" si="3"/>
        <v>0</v>
      </c>
      <c r="AB7" s="1040"/>
      <c r="AC7" s="1038"/>
      <c r="AD7" s="1038"/>
      <c r="AE7" s="1038"/>
      <c r="AF7" s="1038"/>
      <c r="AG7" s="1134"/>
      <c r="AH7" s="1040"/>
      <c r="AI7" s="1038"/>
      <c r="AJ7" s="1038"/>
      <c r="AK7" s="1038"/>
      <c r="AL7" s="1038"/>
      <c r="AM7" s="1134"/>
      <c r="AN7" s="1135">
        <f t="shared" si="4"/>
        <v>0</v>
      </c>
      <c r="AO7" s="613">
        <v>0</v>
      </c>
      <c r="AP7" s="1">
        <f t="shared" si="5"/>
        <v>0</v>
      </c>
    </row>
    <row r="8" spans="1:42" ht="31.5" x14ac:dyDescent="0.25">
      <c r="A8" s="1136"/>
      <c r="B8" s="769" t="s">
        <v>24</v>
      </c>
      <c r="C8" s="768">
        <v>1000000</v>
      </c>
      <c r="D8" s="768">
        <v>1000000</v>
      </c>
      <c r="E8" s="769"/>
      <c r="F8" s="769"/>
      <c r="G8" s="769"/>
      <c r="H8" s="769"/>
      <c r="I8" s="769">
        <f t="shared" si="0"/>
        <v>1000000</v>
      </c>
      <c r="J8" s="768">
        <v>0</v>
      </c>
      <c r="K8" s="768">
        <v>0</v>
      </c>
      <c r="L8" s="769"/>
      <c r="M8" s="769"/>
      <c r="N8" s="769"/>
      <c r="O8" s="769">
        <f t="shared" si="1"/>
        <v>0</v>
      </c>
      <c r="P8" s="768">
        <v>0</v>
      </c>
      <c r="Q8" s="769"/>
      <c r="R8" s="769"/>
      <c r="S8" s="769"/>
      <c r="T8" s="769"/>
      <c r="U8" s="769">
        <f t="shared" si="2"/>
        <v>0</v>
      </c>
      <c r="V8" s="768">
        <v>0</v>
      </c>
      <c r="W8" s="769"/>
      <c r="X8" s="769"/>
      <c r="Y8" s="769"/>
      <c r="Z8" s="769"/>
      <c r="AA8" s="769">
        <f t="shared" si="3"/>
        <v>0</v>
      </c>
      <c r="AB8" s="1040"/>
      <c r="AC8" s="1038"/>
      <c r="AD8" s="1038"/>
      <c r="AE8" s="1038"/>
      <c r="AF8" s="1038"/>
      <c r="AG8" s="1134"/>
      <c r="AH8" s="1040"/>
      <c r="AI8" s="1038"/>
      <c r="AJ8" s="1038"/>
      <c r="AK8" s="1038"/>
      <c r="AL8" s="1038"/>
      <c r="AM8" s="1134"/>
      <c r="AN8" s="1135">
        <f t="shared" si="4"/>
        <v>1000000</v>
      </c>
      <c r="AO8" s="613">
        <v>1000000</v>
      </c>
      <c r="AP8" s="1">
        <f t="shared" si="5"/>
        <v>0</v>
      </c>
    </row>
    <row r="9" spans="1:42" ht="15.75" x14ac:dyDescent="0.25">
      <c r="A9" s="1136">
        <v>2110309</v>
      </c>
      <c r="B9" s="769" t="s">
        <v>25</v>
      </c>
      <c r="C9" s="768">
        <v>1000000</v>
      </c>
      <c r="D9" s="768">
        <v>0</v>
      </c>
      <c r="E9" s="769"/>
      <c r="F9" s="769"/>
      <c r="G9" s="769"/>
      <c r="H9" s="769"/>
      <c r="I9" s="769">
        <f t="shared" si="0"/>
        <v>0</v>
      </c>
      <c r="J9" s="768">
        <v>0</v>
      </c>
      <c r="K9" s="768">
        <v>0</v>
      </c>
      <c r="L9" s="769"/>
      <c r="M9" s="769"/>
      <c r="N9" s="769"/>
      <c r="O9" s="769">
        <f t="shared" si="1"/>
        <v>0</v>
      </c>
      <c r="P9" s="768">
        <v>0</v>
      </c>
      <c r="Q9" s="769"/>
      <c r="R9" s="769"/>
      <c r="S9" s="769"/>
      <c r="T9" s="769"/>
      <c r="U9" s="769">
        <f t="shared" si="2"/>
        <v>0</v>
      </c>
      <c r="V9" s="768">
        <v>0</v>
      </c>
      <c r="W9" s="769"/>
      <c r="X9" s="769"/>
      <c r="Y9" s="769"/>
      <c r="Z9" s="769"/>
      <c r="AA9" s="769">
        <f t="shared" si="3"/>
        <v>0</v>
      </c>
      <c r="AB9" s="1040"/>
      <c r="AC9" s="1038"/>
      <c r="AD9" s="1038"/>
      <c r="AE9" s="1038"/>
      <c r="AF9" s="1038"/>
      <c r="AG9" s="1134"/>
      <c r="AH9" s="1040"/>
      <c r="AI9" s="1038"/>
      <c r="AJ9" s="1038"/>
      <c r="AK9" s="1038"/>
      <c r="AL9" s="1038"/>
      <c r="AM9" s="1134"/>
      <c r="AN9" s="1135">
        <f t="shared" si="4"/>
        <v>0</v>
      </c>
      <c r="AO9" s="613">
        <v>0</v>
      </c>
      <c r="AP9" s="1">
        <f t="shared" si="5"/>
        <v>0</v>
      </c>
    </row>
    <row r="10" spans="1:42" ht="15.75" x14ac:dyDescent="0.25">
      <c r="A10" s="1136">
        <v>2110301</v>
      </c>
      <c r="B10" s="769" t="s">
        <v>26</v>
      </c>
      <c r="C10" s="768">
        <v>1000000</v>
      </c>
      <c r="D10" s="768">
        <v>1000000</v>
      </c>
      <c r="E10" s="769"/>
      <c r="F10" s="769"/>
      <c r="G10" s="769"/>
      <c r="H10" s="769"/>
      <c r="I10" s="769">
        <f t="shared" si="0"/>
        <v>1000000</v>
      </c>
      <c r="J10" s="768">
        <v>0</v>
      </c>
      <c r="K10" s="768">
        <v>0</v>
      </c>
      <c r="L10" s="769"/>
      <c r="M10" s="769"/>
      <c r="N10" s="769"/>
      <c r="O10" s="769">
        <f t="shared" si="1"/>
        <v>0</v>
      </c>
      <c r="P10" s="768">
        <v>0</v>
      </c>
      <c r="Q10" s="769"/>
      <c r="R10" s="769"/>
      <c r="S10" s="769"/>
      <c r="T10" s="769"/>
      <c r="U10" s="769">
        <f t="shared" si="2"/>
        <v>0</v>
      </c>
      <c r="V10" s="768">
        <v>0</v>
      </c>
      <c r="W10" s="769"/>
      <c r="X10" s="769"/>
      <c r="Y10" s="769"/>
      <c r="Z10" s="769"/>
      <c r="AA10" s="769">
        <f t="shared" si="3"/>
        <v>0</v>
      </c>
      <c r="AB10" s="1040"/>
      <c r="AC10" s="1038"/>
      <c r="AD10" s="1038"/>
      <c r="AE10" s="1038"/>
      <c r="AF10" s="1038"/>
      <c r="AG10" s="1134"/>
      <c r="AH10" s="1040"/>
      <c r="AI10" s="1038"/>
      <c r="AJ10" s="1038"/>
      <c r="AK10" s="1038"/>
      <c r="AL10" s="1038"/>
      <c r="AM10" s="1134"/>
      <c r="AN10" s="1135">
        <f t="shared" si="4"/>
        <v>1000000</v>
      </c>
      <c r="AO10" s="613">
        <v>1000000</v>
      </c>
      <c r="AP10" s="1">
        <f t="shared" si="5"/>
        <v>0</v>
      </c>
    </row>
    <row r="11" spans="1:42" ht="15.75" x14ac:dyDescent="0.25">
      <c r="A11" s="1136">
        <v>2110320</v>
      </c>
      <c r="B11" s="769" t="s">
        <v>27</v>
      </c>
      <c r="C11" s="768">
        <v>500000</v>
      </c>
      <c r="D11" s="768">
        <v>500000</v>
      </c>
      <c r="E11" s="769"/>
      <c r="F11" s="769"/>
      <c r="G11" s="769"/>
      <c r="H11" s="769"/>
      <c r="I11" s="769">
        <f t="shared" si="0"/>
        <v>500000</v>
      </c>
      <c r="J11" s="768">
        <v>0</v>
      </c>
      <c r="K11" s="768">
        <v>0</v>
      </c>
      <c r="L11" s="769"/>
      <c r="M11" s="769"/>
      <c r="N11" s="769"/>
      <c r="O11" s="769">
        <f t="shared" si="1"/>
        <v>0</v>
      </c>
      <c r="P11" s="768">
        <v>0</v>
      </c>
      <c r="Q11" s="769"/>
      <c r="R11" s="769"/>
      <c r="S11" s="769"/>
      <c r="T11" s="769"/>
      <c r="U11" s="769">
        <f t="shared" si="2"/>
        <v>0</v>
      </c>
      <c r="V11" s="768">
        <v>0</v>
      </c>
      <c r="W11" s="769"/>
      <c r="X11" s="769"/>
      <c r="Y11" s="769"/>
      <c r="Z11" s="769"/>
      <c r="AA11" s="769">
        <f t="shared" si="3"/>
        <v>0</v>
      </c>
      <c r="AB11" s="1040"/>
      <c r="AC11" s="1038"/>
      <c r="AD11" s="1038"/>
      <c r="AE11" s="1038"/>
      <c r="AF11" s="1038"/>
      <c r="AG11" s="1134"/>
      <c r="AH11" s="1040"/>
      <c r="AI11" s="1038"/>
      <c r="AJ11" s="1038"/>
      <c r="AK11" s="1038"/>
      <c r="AL11" s="1038"/>
      <c r="AM11" s="1134"/>
      <c r="AN11" s="1135">
        <f t="shared" si="4"/>
        <v>500000</v>
      </c>
      <c r="AO11" s="613">
        <v>500000</v>
      </c>
      <c r="AP11" s="1">
        <f t="shared" si="5"/>
        <v>0</v>
      </c>
    </row>
    <row r="12" spans="1:42" ht="31.5" x14ac:dyDescent="0.25">
      <c r="A12" s="1136">
        <v>2110314</v>
      </c>
      <c r="B12" s="769" t="s">
        <v>28</v>
      </c>
      <c r="C12" s="768">
        <v>600000</v>
      </c>
      <c r="D12" s="768">
        <v>700000</v>
      </c>
      <c r="E12" s="769"/>
      <c r="F12" s="769"/>
      <c r="G12" s="769"/>
      <c r="H12" s="769"/>
      <c r="I12" s="769">
        <f t="shared" si="0"/>
        <v>700000</v>
      </c>
      <c r="J12" s="768">
        <v>0</v>
      </c>
      <c r="K12" s="768">
        <v>0</v>
      </c>
      <c r="L12" s="769"/>
      <c r="M12" s="769"/>
      <c r="N12" s="769"/>
      <c r="O12" s="769">
        <f t="shared" si="1"/>
        <v>0</v>
      </c>
      <c r="P12" s="768">
        <v>0</v>
      </c>
      <c r="Q12" s="769"/>
      <c r="R12" s="769"/>
      <c r="S12" s="769"/>
      <c r="T12" s="769"/>
      <c r="U12" s="769">
        <f t="shared" si="2"/>
        <v>0</v>
      </c>
      <c r="V12" s="768">
        <v>0</v>
      </c>
      <c r="W12" s="769"/>
      <c r="X12" s="769"/>
      <c r="Y12" s="769"/>
      <c r="Z12" s="769"/>
      <c r="AA12" s="769">
        <f t="shared" si="3"/>
        <v>0</v>
      </c>
      <c r="AB12" s="1040"/>
      <c r="AC12" s="1038"/>
      <c r="AD12" s="1038"/>
      <c r="AE12" s="1038"/>
      <c r="AF12" s="1038"/>
      <c r="AG12" s="1134"/>
      <c r="AH12" s="1040"/>
      <c r="AI12" s="1038"/>
      <c r="AJ12" s="1038"/>
      <c r="AK12" s="1038"/>
      <c r="AL12" s="1038"/>
      <c r="AM12" s="1134"/>
      <c r="AN12" s="1135">
        <f t="shared" si="4"/>
        <v>700000</v>
      </c>
      <c r="AO12" s="613">
        <v>700000</v>
      </c>
      <c r="AP12" s="1">
        <f t="shared" si="5"/>
        <v>0</v>
      </c>
    </row>
    <row r="13" spans="1:42" ht="15.75" hidden="1" x14ac:dyDescent="0.25">
      <c r="A13" s="1136">
        <v>2110322</v>
      </c>
      <c r="B13" s="769" t="s">
        <v>29</v>
      </c>
      <c r="C13" s="768">
        <v>0</v>
      </c>
      <c r="D13" s="768">
        <v>0</v>
      </c>
      <c r="E13" s="769"/>
      <c r="F13" s="769"/>
      <c r="G13" s="769"/>
      <c r="H13" s="769"/>
      <c r="I13" s="769">
        <f t="shared" si="0"/>
        <v>0</v>
      </c>
      <c r="J13" s="768">
        <v>0</v>
      </c>
      <c r="K13" s="768">
        <v>0</v>
      </c>
      <c r="L13" s="769"/>
      <c r="M13" s="769"/>
      <c r="N13" s="769"/>
      <c r="O13" s="769">
        <f t="shared" si="1"/>
        <v>0</v>
      </c>
      <c r="P13" s="768">
        <v>0</v>
      </c>
      <c r="Q13" s="769"/>
      <c r="R13" s="769"/>
      <c r="S13" s="769"/>
      <c r="T13" s="769"/>
      <c r="U13" s="769">
        <f t="shared" si="2"/>
        <v>0</v>
      </c>
      <c r="V13" s="768">
        <v>0</v>
      </c>
      <c r="W13" s="769"/>
      <c r="X13" s="769"/>
      <c r="Y13" s="769"/>
      <c r="Z13" s="769"/>
      <c r="AA13" s="769">
        <f t="shared" si="3"/>
        <v>0</v>
      </c>
      <c r="AB13" s="1040"/>
      <c r="AC13" s="1038"/>
      <c r="AD13" s="1038"/>
      <c r="AE13" s="1038"/>
      <c r="AF13" s="1038"/>
      <c r="AG13" s="1134"/>
      <c r="AH13" s="1040"/>
      <c r="AI13" s="1038"/>
      <c r="AJ13" s="1038"/>
      <c r="AK13" s="1038"/>
      <c r="AL13" s="1038"/>
      <c r="AM13" s="1134"/>
      <c r="AN13" s="1135">
        <f t="shared" si="4"/>
        <v>0</v>
      </c>
      <c r="AO13" s="613">
        <v>0</v>
      </c>
      <c r="AP13" s="1">
        <f t="shared" si="5"/>
        <v>0</v>
      </c>
    </row>
    <row r="14" spans="1:42" ht="15.75" hidden="1" x14ac:dyDescent="0.25">
      <c r="A14" s="1136">
        <v>2110318</v>
      </c>
      <c r="B14" s="769" t="s">
        <v>30</v>
      </c>
      <c r="C14" s="768">
        <v>0</v>
      </c>
      <c r="D14" s="768">
        <v>0</v>
      </c>
      <c r="E14" s="769"/>
      <c r="F14" s="769"/>
      <c r="G14" s="769"/>
      <c r="H14" s="769"/>
      <c r="I14" s="769">
        <f t="shared" si="0"/>
        <v>0</v>
      </c>
      <c r="J14" s="768">
        <v>0</v>
      </c>
      <c r="K14" s="768">
        <v>0</v>
      </c>
      <c r="L14" s="769"/>
      <c r="M14" s="769"/>
      <c r="N14" s="769"/>
      <c r="O14" s="769">
        <f t="shared" si="1"/>
        <v>0</v>
      </c>
      <c r="P14" s="768">
        <v>0</v>
      </c>
      <c r="Q14" s="769"/>
      <c r="R14" s="769"/>
      <c r="S14" s="769"/>
      <c r="T14" s="769"/>
      <c r="U14" s="769">
        <f t="shared" si="2"/>
        <v>0</v>
      </c>
      <c r="V14" s="768">
        <v>0</v>
      </c>
      <c r="W14" s="769"/>
      <c r="X14" s="769"/>
      <c r="Y14" s="769"/>
      <c r="Z14" s="769"/>
      <c r="AA14" s="769">
        <f t="shared" si="3"/>
        <v>0</v>
      </c>
      <c r="AB14" s="1040"/>
      <c r="AC14" s="1038"/>
      <c r="AD14" s="1038"/>
      <c r="AE14" s="1038"/>
      <c r="AF14" s="1038"/>
      <c r="AG14" s="1134"/>
      <c r="AH14" s="1040"/>
      <c r="AI14" s="1038"/>
      <c r="AJ14" s="1038"/>
      <c r="AK14" s="1038"/>
      <c r="AL14" s="1038"/>
      <c r="AM14" s="1134"/>
      <c r="AN14" s="1135">
        <f t="shared" si="4"/>
        <v>0</v>
      </c>
      <c r="AO14" s="613">
        <v>0</v>
      </c>
      <c r="AP14" s="1">
        <f t="shared" si="5"/>
        <v>0</v>
      </c>
    </row>
    <row r="15" spans="1:42" ht="15.75" hidden="1" x14ac:dyDescent="0.25">
      <c r="A15" s="1136">
        <v>2110315</v>
      </c>
      <c r="B15" s="769" t="s">
        <v>31</v>
      </c>
      <c r="C15" s="768">
        <v>0</v>
      </c>
      <c r="D15" s="768">
        <v>0</v>
      </c>
      <c r="E15" s="769"/>
      <c r="F15" s="769"/>
      <c r="G15" s="769"/>
      <c r="H15" s="769"/>
      <c r="I15" s="769">
        <f t="shared" si="0"/>
        <v>0</v>
      </c>
      <c r="J15" s="768">
        <v>0</v>
      </c>
      <c r="K15" s="768">
        <v>0</v>
      </c>
      <c r="L15" s="769"/>
      <c r="M15" s="769"/>
      <c r="N15" s="769"/>
      <c r="O15" s="769">
        <f t="shared" si="1"/>
        <v>0</v>
      </c>
      <c r="P15" s="768">
        <v>0</v>
      </c>
      <c r="Q15" s="769"/>
      <c r="R15" s="769"/>
      <c r="S15" s="769"/>
      <c r="T15" s="769"/>
      <c r="U15" s="769">
        <f t="shared" si="2"/>
        <v>0</v>
      </c>
      <c r="V15" s="768">
        <v>0</v>
      </c>
      <c r="W15" s="769"/>
      <c r="X15" s="769"/>
      <c r="Y15" s="769"/>
      <c r="Z15" s="769"/>
      <c r="AA15" s="769">
        <f t="shared" si="3"/>
        <v>0</v>
      </c>
      <c r="AB15" s="1040"/>
      <c r="AC15" s="1038"/>
      <c r="AD15" s="1038"/>
      <c r="AE15" s="1038"/>
      <c r="AF15" s="1038"/>
      <c r="AG15" s="1134"/>
      <c r="AH15" s="1040"/>
      <c r="AI15" s="1038"/>
      <c r="AJ15" s="1038"/>
      <c r="AK15" s="1038"/>
      <c r="AL15" s="1038"/>
      <c r="AM15" s="1134"/>
      <c r="AN15" s="1135">
        <f t="shared" si="4"/>
        <v>0</v>
      </c>
      <c r="AO15" s="613">
        <v>0</v>
      </c>
      <c r="AP15" s="1">
        <f t="shared" si="5"/>
        <v>0</v>
      </c>
    </row>
    <row r="16" spans="1:42" ht="15.75" hidden="1" x14ac:dyDescent="0.25">
      <c r="A16" s="1136">
        <v>2110317</v>
      </c>
      <c r="B16" s="769" t="s">
        <v>32</v>
      </c>
      <c r="C16" s="768">
        <v>0</v>
      </c>
      <c r="D16" s="768">
        <v>0</v>
      </c>
      <c r="E16" s="769"/>
      <c r="F16" s="769"/>
      <c r="G16" s="769"/>
      <c r="H16" s="769"/>
      <c r="I16" s="769">
        <f t="shared" si="0"/>
        <v>0</v>
      </c>
      <c r="J16" s="768">
        <v>0</v>
      </c>
      <c r="K16" s="768">
        <v>0</v>
      </c>
      <c r="L16" s="769"/>
      <c r="M16" s="769"/>
      <c r="N16" s="769"/>
      <c r="O16" s="769">
        <f t="shared" si="1"/>
        <v>0</v>
      </c>
      <c r="P16" s="768">
        <v>0</v>
      </c>
      <c r="Q16" s="769"/>
      <c r="R16" s="769"/>
      <c r="S16" s="769"/>
      <c r="T16" s="769"/>
      <c r="U16" s="769">
        <f t="shared" si="2"/>
        <v>0</v>
      </c>
      <c r="V16" s="768">
        <v>0</v>
      </c>
      <c r="W16" s="769"/>
      <c r="X16" s="769"/>
      <c r="Y16" s="769"/>
      <c r="Z16" s="769"/>
      <c r="AA16" s="769">
        <f t="shared" si="3"/>
        <v>0</v>
      </c>
      <c r="AB16" s="1040"/>
      <c r="AC16" s="1038"/>
      <c r="AD16" s="1038"/>
      <c r="AE16" s="1038"/>
      <c r="AF16" s="1038"/>
      <c r="AG16" s="1134"/>
      <c r="AH16" s="1040"/>
      <c r="AI16" s="1038"/>
      <c r="AJ16" s="1038"/>
      <c r="AK16" s="1038"/>
      <c r="AL16" s="1038"/>
      <c r="AM16" s="1134"/>
      <c r="AN16" s="1135">
        <f t="shared" si="4"/>
        <v>0</v>
      </c>
      <c r="AO16" s="613">
        <v>0</v>
      </c>
      <c r="AP16" s="1">
        <f t="shared" si="5"/>
        <v>0</v>
      </c>
    </row>
    <row r="17" spans="1:42" ht="15.75" x14ac:dyDescent="0.25">
      <c r="A17" s="1141"/>
      <c r="B17" s="1142" t="s">
        <v>33</v>
      </c>
      <c r="C17" s="1142">
        <f>SUM(C5:C16)</f>
        <v>12600000</v>
      </c>
      <c r="D17" s="1142">
        <f>SUM(D5:D16)</f>
        <v>15470960</v>
      </c>
      <c r="E17" s="1142">
        <f t="shared" ref="E17:AN17" si="6">SUM(E5:E16)</f>
        <v>0</v>
      </c>
      <c r="F17" s="1142">
        <f t="shared" si="6"/>
        <v>0</v>
      </c>
      <c r="G17" s="1142">
        <f t="shared" si="6"/>
        <v>0</v>
      </c>
      <c r="H17" s="1142">
        <f t="shared" si="6"/>
        <v>0</v>
      </c>
      <c r="I17" s="1142">
        <f t="shared" si="6"/>
        <v>15470960</v>
      </c>
      <c r="J17" s="1142">
        <f t="shared" si="6"/>
        <v>0</v>
      </c>
      <c r="K17" s="1142">
        <f t="shared" si="6"/>
        <v>0</v>
      </c>
      <c r="L17" s="1142">
        <f t="shared" si="6"/>
        <v>0</v>
      </c>
      <c r="M17" s="1142">
        <f t="shared" si="6"/>
        <v>0</v>
      </c>
      <c r="N17" s="1142">
        <f t="shared" si="6"/>
        <v>0</v>
      </c>
      <c r="O17" s="1142">
        <f t="shared" si="6"/>
        <v>0</v>
      </c>
      <c r="P17" s="1142">
        <f t="shared" si="6"/>
        <v>0</v>
      </c>
      <c r="Q17" s="1142">
        <f t="shared" si="6"/>
        <v>0</v>
      </c>
      <c r="R17" s="1142">
        <f t="shared" si="6"/>
        <v>0</v>
      </c>
      <c r="S17" s="1142">
        <f t="shared" si="6"/>
        <v>0</v>
      </c>
      <c r="T17" s="1142">
        <f t="shared" si="6"/>
        <v>0</v>
      </c>
      <c r="U17" s="1142">
        <f t="shared" si="6"/>
        <v>0</v>
      </c>
      <c r="V17" s="1142">
        <f t="shared" si="6"/>
        <v>0</v>
      </c>
      <c r="W17" s="1142">
        <f t="shared" si="6"/>
        <v>0</v>
      </c>
      <c r="X17" s="1142">
        <f t="shared" si="6"/>
        <v>0</v>
      </c>
      <c r="Y17" s="1142">
        <f t="shared" si="6"/>
        <v>0</v>
      </c>
      <c r="Z17" s="1142">
        <f t="shared" si="6"/>
        <v>0</v>
      </c>
      <c r="AA17" s="1142">
        <f t="shared" si="6"/>
        <v>0</v>
      </c>
      <c r="AB17" s="1142">
        <f t="shared" si="6"/>
        <v>0</v>
      </c>
      <c r="AC17" s="1142">
        <f t="shared" si="6"/>
        <v>0</v>
      </c>
      <c r="AD17" s="1142">
        <f t="shared" si="6"/>
        <v>0</v>
      </c>
      <c r="AE17" s="1142">
        <f t="shared" si="6"/>
        <v>0</v>
      </c>
      <c r="AF17" s="1142">
        <f t="shared" si="6"/>
        <v>0</v>
      </c>
      <c r="AG17" s="1142">
        <f t="shared" si="6"/>
        <v>0</v>
      </c>
      <c r="AH17" s="1142">
        <f t="shared" si="6"/>
        <v>0</v>
      </c>
      <c r="AI17" s="1142">
        <f t="shared" si="6"/>
        <v>0</v>
      </c>
      <c r="AJ17" s="1142">
        <f t="shared" si="6"/>
        <v>0</v>
      </c>
      <c r="AK17" s="1142">
        <f t="shared" si="6"/>
        <v>0</v>
      </c>
      <c r="AL17" s="1142">
        <f t="shared" si="6"/>
        <v>0</v>
      </c>
      <c r="AM17" s="1142">
        <f t="shared" si="6"/>
        <v>0</v>
      </c>
      <c r="AN17" s="1083">
        <f t="shared" si="6"/>
        <v>15470960</v>
      </c>
      <c r="AO17" s="613">
        <v>15470960</v>
      </c>
      <c r="AP17" s="1">
        <f t="shared" si="5"/>
        <v>0</v>
      </c>
    </row>
    <row r="18" spans="1:42" ht="31.5" x14ac:dyDescent="0.25">
      <c r="A18" s="1146"/>
      <c r="B18" s="1131" t="s">
        <v>34</v>
      </c>
      <c r="C18" s="1040"/>
      <c r="D18" s="1040"/>
      <c r="E18" s="1038"/>
      <c r="F18" s="1038"/>
      <c r="G18" s="1038"/>
      <c r="H18" s="1038"/>
      <c r="I18" s="769"/>
      <c r="J18" s="768"/>
      <c r="K18" s="769"/>
      <c r="L18" s="769"/>
      <c r="M18" s="769"/>
      <c r="N18" s="769"/>
      <c r="O18" s="769"/>
      <c r="P18" s="768"/>
      <c r="Q18" s="769"/>
      <c r="R18" s="769"/>
      <c r="S18" s="769"/>
      <c r="T18" s="769"/>
      <c r="U18" s="769"/>
      <c r="V18" s="768"/>
      <c r="W18" s="769"/>
      <c r="X18" s="769"/>
      <c r="Y18" s="769"/>
      <c r="Z18" s="769"/>
      <c r="AA18" s="769"/>
      <c r="AB18" s="1040"/>
      <c r="AC18" s="1038"/>
      <c r="AD18" s="1038"/>
      <c r="AE18" s="1038"/>
      <c r="AF18" s="1038"/>
      <c r="AG18" s="1134"/>
      <c r="AH18" s="1040"/>
      <c r="AI18" s="1038"/>
      <c r="AJ18" s="1038"/>
      <c r="AK18" s="1038"/>
      <c r="AL18" s="1038"/>
      <c r="AM18" s="1134"/>
      <c r="AN18" s="1135"/>
    </row>
    <row r="19" spans="1:42" ht="15.75" x14ac:dyDescent="0.25">
      <c r="A19" s="1148">
        <v>2110201</v>
      </c>
      <c r="B19" s="769" t="s">
        <v>35</v>
      </c>
      <c r="C19" s="768">
        <v>1000000</v>
      </c>
      <c r="D19" s="768">
        <v>800000</v>
      </c>
      <c r="E19" s="769"/>
      <c r="F19" s="769"/>
      <c r="G19" s="769"/>
      <c r="H19" s="769"/>
      <c r="I19" s="769">
        <f>SUM(D19)</f>
        <v>800000</v>
      </c>
      <c r="J19" s="768">
        <v>0</v>
      </c>
      <c r="K19" s="768">
        <v>0</v>
      </c>
      <c r="L19" s="769"/>
      <c r="M19" s="769"/>
      <c r="N19" s="769"/>
      <c r="O19" s="769">
        <f t="shared" ref="O19:O82" si="7">SUM(J19:K19)</f>
        <v>0</v>
      </c>
      <c r="P19" s="768">
        <v>0</v>
      </c>
      <c r="Q19" s="769"/>
      <c r="R19" s="769"/>
      <c r="S19" s="769"/>
      <c r="T19" s="769"/>
      <c r="U19" s="769">
        <f>SUM(P19:P115)</f>
        <v>0</v>
      </c>
      <c r="V19" s="768">
        <v>0</v>
      </c>
      <c r="W19" s="769"/>
      <c r="X19" s="769"/>
      <c r="Y19" s="769"/>
      <c r="Z19" s="769"/>
      <c r="AA19" s="769">
        <f>SUM(V19)</f>
        <v>0</v>
      </c>
      <c r="AB19" s="1040"/>
      <c r="AC19" s="1038"/>
      <c r="AD19" s="1038"/>
      <c r="AE19" s="1038"/>
      <c r="AF19" s="1038"/>
      <c r="AG19" s="1134"/>
      <c r="AH19" s="1040"/>
      <c r="AI19" s="1038"/>
      <c r="AJ19" s="1038"/>
      <c r="AK19" s="1038"/>
      <c r="AL19" s="1038"/>
      <c r="AM19" s="1134"/>
      <c r="AN19" s="1135">
        <f t="shared" ref="AN19:AN82" si="8">SUM(AA19+U19+O19+I19)</f>
        <v>800000</v>
      </c>
      <c r="AO19" s="613">
        <v>800000</v>
      </c>
      <c r="AP19" s="1">
        <f t="shared" si="5"/>
        <v>0</v>
      </c>
    </row>
    <row r="20" spans="1:42" ht="31.5" x14ac:dyDescent="0.25">
      <c r="A20" s="1146">
        <v>2110202</v>
      </c>
      <c r="B20" s="769" t="s">
        <v>1322</v>
      </c>
      <c r="C20" s="768">
        <v>1000000</v>
      </c>
      <c r="D20" s="768">
        <v>4800000</v>
      </c>
      <c r="E20" s="769"/>
      <c r="F20" s="769"/>
      <c r="G20" s="769"/>
      <c r="H20" s="769"/>
      <c r="I20" s="769">
        <f t="shared" ref="I20:I83" si="9">SUM(D20)</f>
        <v>4800000</v>
      </c>
      <c r="J20" s="768">
        <v>0</v>
      </c>
      <c r="K20" s="768">
        <v>0</v>
      </c>
      <c r="L20" s="769"/>
      <c r="M20" s="769"/>
      <c r="N20" s="769"/>
      <c r="O20" s="769">
        <f t="shared" si="7"/>
        <v>0</v>
      </c>
      <c r="P20" s="768">
        <v>0</v>
      </c>
      <c r="Q20" s="769"/>
      <c r="R20" s="769"/>
      <c r="S20" s="769"/>
      <c r="T20" s="769"/>
      <c r="U20" s="769">
        <f t="shared" ref="U20:U83" si="10">SUM(P20)</f>
        <v>0</v>
      </c>
      <c r="V20" s="768">
        <v>0</v>
      </c>
      <c r="W20" s="769"/>
      <c r="X20" s="769"/>
      <c r="Y20" s="769"/>
      <c r="Z20" s="769"/>
      <c r="AA20" s="769">
        <f t="shared" ref="AA20:AA83" si="11">SUM(V20)</f>
        <v>0</v>
      </c>
      <c r="AB20" s="1040"/>
      <c r="AC20" s="1038"/>
      <c r="AD20" s="1038"/>
      <c r="AE20" s="1038"/>
      <c r="AF20" s="1038"/>
      <c r="AG20" s="1134"/>
      <c r="AH20" s="1040"/>
      <c r="AI20" s="1038"/>
      <c r="AJ20" s="1038"/>
      <c r="AK20" s="1038"/>
      <c r="AL20" s="1038"/>
      <c r="AM20" s="1134"/>
      <c r="AN20" s="1135">
        <f t="shared" si="8"/>
        <v>4800000</v>
      </c>
      <c r="AO20" s="613">
        <v>4800000</v>
      </c>
      <c r="AP20" s="1">
        <f t="shared" si="5"/>
        <v>0</v>
      </c>
    </row>
    <row r="21" spans="1:42" ht="15.75" x14ac:dyDescent="0.25">
      <c r="A21" s="1146">
        <v>2110302</v>
      </c>
      <c r="B21" s="769" t="s">
        <v>37</v>
      </c>
      <c r="C21" s="768">
        <v>100000</v>
      </c>
      <c r="D21" s="768">
        <v>100000</v>
      </c>
      <c r="E21" s="769"/>
      <c r="F21" s="769"/>
      <c r="G21" s="769"/>
      <c r="H21" s="769"/>
      <c r="I21" s="769">
        <f t="shared" si="9"/>
        <v>100000</v>
      </c>
      <c r="J21" s="768">
        <v>0</v>
      </c>
      <c r="K21" s="768">
        <v>0</v>
      </c>
      <c r="L21" s="769"/>
      <c r="M21" s="769"/>
      <c r="N21" s="769"/>
      <c r="O21" s="769">
        <f t="shared" si="7"/>
        <v>0</v>
      </c>
      <c r="P21" s="768">
        <v>0</v>
      </c>
      <c r="Q21" s="769"/>
      <c r="R21" s="769"/>
      <c r="S21" s="769"/>
      <c r="T21" s="769"/>
      <c r="U21" s="769">
        <f t="shared" si="10"/>
        <v>0</v>
      </c>
      <c r="V21" s="768">
        <v>0</v>
      </c>
      <c r="W21" s="769"/>
      <c r="X21" s="769"/>
      <c r="Y21" s="769"/>
      <c r="Z21" s="769"/>
      <c r="AA21" s="769">
        <f t="shared" si="11"/>
        <v>0</v>
      </c>
      <c r="AB21" s="1040"/>
      <c r="AC21" s="1038"/>
      <c r="AD21" s="1038"/>
      <c r="AE21" s="1038"/>
      <c r="AF21" s="1038"/>
      <c r="AG21" s="1134"/>
      <c r="AH21" s="1040"/>
      <c r="AI21" s="1038"/>
      <c r="AJ21" s="1038"/>
      <c r="AK21" s="1038"/>
      <c r="AL21" s="1038"/>
      <c r="AM21" s="1134"/>
      <c r="AN21" s="1135">
        <f t="shared" si="8"/>
        <v>100000</v>
      </c>
      <c r="AO21" s="613">
        <v>100000</v>
      </c>
      <c r="AP21" s="1">
        <f t="shared" si="5"/>
        <v>0</v>
      </c>
    </row>
    <row r="22" spans="1:42" ht="15.75" x14ac:dyDescent="0.25">
      <c r="A22" s="1148">
        <v>2110312</v>
      </c>
      <c r="B22" s="769" t="s">
        <v>38</v>
      </c>
      <c r="C22" s="768">
        <v>0</v>
      </c>
      <c r="D22" s="768">
        <v>0</v>
      </c>
      <c r="E22" s="769"/>
      <c r="F22" s="769"/>
      <c r="G22" s="769"/>
      <c r="H22" s="769"/>
      <c r="I22" s="769">
        <f t="shared" si="9"/>
        <v>0</v>
      </c>
      <c r="J22" s="768">
        <v>0</v>
      </c>
      <c r="K22" s="768">
        <v>0</v>
      </c>
      <c r="L22" s="769"/>
      <c r="M22" s="769"/>
      <c r="N22" s="769"/>
      <c r="O22" s="769">
        <f t="shared" si="7"/>
        <v>0</v>
      </c>
      <c r="P22" s="768">
        <v>0</v>
      </c>
      <c r="Q22" s="769"/>
      <c r="R22" s="769"/>
      <c r="S22" s="769"/>
      <c r="T22" s="769"/>
      <c r="U22" s="769">
        <f t="shared" si="10"/>
        <v>0</v>
      </c>
      <c r="V22" s="768">
        <v>0</v>
      </c>
      <c r="W22" s="769"/>
      <c r="X22" s="769"/>
      <c r="Y22" s="769"/>
      <c r="Z22" s="769"/>
      <c r="AA22" s="769">
        <f t="shared" si="11"/>
        <v>0</v>
      </c>
      <c r="AB22" s="1040"/>
      <c r="AC22" s="1038"/>
      <c r="AD22" s="1038"/>
      <c r="AE22" s="1038"/>
      <c r="AF22" s="1038"/>
      <c r="AG22" s="1134"/>
      <c r="AH22" s="1040"/>
      <c r="AI22" s="1038"/>
      <c r="AJ22" s="1038"/>
      <c r="AK22" s="1038"/>
      <c r="AL22" s="1038"/>
      <c r="AM22" s="1134"/>
      <c r="AN22" s="1135">
        <f t="shared" si="8"/>
        <v>0</v>
      </c>
      <c r="AO22" s="613">
        <v>0</v>
      </c>
      <c r="AP22" s="1">
        <f t="shared" si="5"/>
        <v>0</v>
      </c>
    </row>
    <row r="23" spans="1:42" ht="15.75" x14ac:dyDescent="0.25">
      <c r="A23" s="1146">
        <v>2110314</v>
      </c>
      <c r="B23" s="769" t="s">
        <v>39</v>
      </c>
      <c r="C23" s="768">
        <v>300000</v>
      </c>
      <c r="D23" s="768">
        <v>300000</v>
      </c>
      <c r="E23" s="769"/>
      <c r="F23" s="769"/>
      <c r="G23" s="769"/>
      <c r="H23" s="769"/>
      <c r="I23" s="769">
        <f t="shared" si="9"/>
        <v>300000</v>
      </c>
      <c r="J23" s="768">
        <v>0</v>
      </c>
      <c r="K23" s="768">
        <v>0</v>
      </c>
      <c r="L23" s="769"/>
      <c r="M23" s="769"/>
      <c r="N23" s="769"/>
      <c r="O23" s="769">
        <f t="shared" si="7"/>
        <v>0</v>
      </c>
      <c r="P23" s="768">
        <v>0</v>
      </c>
      <c r="Q23" s="769"/>
      <c r="R23" s="769"/>
      <c r="S23" s="769"/>
      <c r="T23" s="769"/>
      <c r="U23" s="769">
        <f t="shared" si="10"/>
        <v>0</v>
      </c>
      <c r="V23" s="768">
        <v>0</v>
      </c>
      <c r="W23" s="769"/>
      <c r="X23" s="769"/>
      <c r="Y23" s="769"/>
      <c r="Z23" s="769"/>
      <c r="AA23" s="769">
        <f t="shared" si="11"/>
        <v>0</v>
      </c>
      <c r="AB23" s="1040"/>
      <c r="AC23" s="1038"/>
      <c r="AD23" s="1038"/>
      <c r="AE23" s="1038"/>
      <c r="AF23" s="1038"/>
      <c r="AG23" s="1134"/>
      <c r="AH23" s="1040"/>
      <c r="AI23" s="1038"/>
      <c r="AJ23" s="1038"/>
      <c r="AK23" s="1038"/>
      <c r="AL23" s="1038"/>
      <c r="AM23" s="1134"/>
      <c r="AN23" s="1135">
        <f t="shared" si="8"/>
        <v>300000</v>
      </c>
      <c r="AO23" s="613">
        <v>300000</v>
      </c>
      <c r="AP23" s="1">
        <f t="shared" si="5"/>
        <v>0</v>
      </c>
    </row>
    <row r="24" spans="1:42" ht="15.75" x14ac:dyDescent="0.25">
      <c r="A24" s="1146">
        <v>2110316</v>
      </c>
      <c r="B24" s="769" t="s">
        <v>40</v>
      </c>
      <c r="C24" s="768">
        <v>0</v>
      </c>
      <c r="D24" s="768">
        <v>0</v>
      </c>
      <c r="E24" s="769"/>
      <c r="F24" s="769"/>
      <c r="G24" s="769"/>
      <c r="H24" s="769"/>
      <c r="I24" s="769">
        <f t="shared" si="9"/>
        <v>0</v>
      </c>
      <c r="J24" s="768">
        <v>0</v>
      </c>
      <c r="K24" s="768">
        <v>0</v>
      </c>
      <c r="L24" s="769"/>
      <c r="M24" s="769"/>
      <c r="N24" s="769"/>
      <c r="O24" s="769">
        <f t="shared" si="7"/>
        <v>0</v>
      </c>
      <c r="P24" s="768">
        <v>0</v>
      </c>
      <c r="Q24" s="769"/>
      <c r="R24" s="769"/>
      <c r="S24" s="769"/>
      <c r="T24" s="769"/>
      <c r="U24" s="769">
        <f t="shared" si="10"/>
        <v>0</v>
      </c>
      <c r="V24" s="768">
        <v>0</v>
      </c>
      <c r="W24" s="769"/>
      <c r="X24" s="769"/>
      <c r="Y24" s="769"/>
      <c r="Z24" s="769"/>
      <c r="AA24" s="769">
        <f t="shared" si="11"/>
        <v>0</v>
      </c>
      <c r="AB24" s="1040"/>
      <c r="AC24" s="1038"/>
      <c r="AD24" s="1038"/>
      <c r="AE24" s="1038"/>
      <c r="AF24" s="1038"/>
      <c r="AG24" s="1134"/>
      <c r="AH24" s="1040"/>
      <c r="AI24" s="1038"/>
      <c r="AJ24" s="1038"/>
      <c r="AK24" s="1038"/>
      <c r="AL24" s="1038"/>
      <c r="AM24" s="1134"/>
      <c r="AN24" s="1135">
        <f t="shared" si="8"/>
        <v>0</v>
      </c>
      <c r="AO24" s="613">
        <v>0</v>
      </c>
      <c r="AP24" s="1">
        <f t="shared" si="5"/>
        <v>0</v>
      </c>
    </row>
    <row r="25" spans="1:42" ht="31.5" x14ac:dyDescent="0.25">
      <c r="A25" s="1148">
        <v>2120103</v>
      </c>
      <c r="B25" s="769" t="s">
        <v>41</v>
      </c>
      <c r="C25" s="768">
        <v>1275000</v>
      </c>
      <c r="D25" s="768">
        <v>0</v>
      </c>
      <c r="E25" s="769"/>
      <c r="F25" s="769"/>
      <c r="G25" s="769"/>
      <c r="H25" s="769"/>
      <c r="I25" s="769">
        <f t="shared" si="9"/>
        <v>0</v>
      </c>
      <c r="J25" s="768">
        <v>0</v>
      </c>
      <c r="K25" s="768">
        <v>0</v>
      </c>
      <c r="L25" s="769"/>
      <c r="M25" s="769"/>
      <c r="N25" s="769"/>
      <c r="O25" s="769">
        <f t="shared" si="7"/>
        <v>0</v>
      </c>
      <c r="P25" s="768">
        <v>0</v>
      </c>
      <c r="Q25" s="769"/>
      <c r="R25" s="769"/>
      <c r="S25" s="769"/>
      <c r="T25" s="769"/>
      <c r="U25" s="769">
        <f t="shared" si="10"/>
        <v>0</v>
      </c>
      <c r="V25" s="768">
        <v>0</v>
      </c>
      <c r="W25" s="769"/>
      <c r="X25" s="769"/>
      <c r="Y25" s="769"/>
      <c r="Z25" s="769"/>
      <c r="AA25" s="769">
        <f t="shared" si="11"/>
        <v>0</v>
      </c>
      <c r="AB25" s="1040"/>
      <c r="AC25" s="1038"/>
      <c r="AD25" s="1038"/>
      <c r="AE25" s="1038"/>
      <c r="AF25" s="1038"/>
      <c r="AG25" s="1134"/>
      <c r="AH25" s="1040"/>
      <c r="AI25" s="1038"/>
      <c r="AJ25" s="1038"/>
      <c r="AK25" s="1038"/>
      <c r="AL25" s="1038"/>
      <c r="AM25" s="1134"/>
      <c r="AN25" s="1135">
        <f t="shared" si="8"/>
        <v>0</v>
      </c>
      <c r="AO25" s="613">
        <v>0</v>
      </c>
      <c r="AP25" s="1">
        <f t="shared" si="5"/>
        <v>0</v>
      </c>
    </row>
    <row r="26" spans="1:42" ht="31.5" x14ac:dyDescent="0.25">
      <c r="A26" s="1146">
        <v>2210101</v>
      </c>
      <c r="B26" s="769" t="s">
        <v>788</v>
      </c>
      <c r="C26" s="768">
        <v>10500000</v>
      </c>
      <c r="D26" s="768">
        <v>7000700</v>
      </c>
      <c r="E26" s="769"/>
      <c r="F26" s="769"/>
      <c r="G26" s="769"/>
      <c r="H26" s="769"/>
      <c r="I26" s="769">
        <f t="shared" si="9"/>
        <v>7000700</v>
      </c>
      <c r="J26" s="768">
        <v>0</v>
      </c>
      <c r="K26" s="768">
        <v>0</v>
      </c>
      <c r="L26" s="769"/>
      <c r="M26" s="769"/>
      <c r="N26" s="769"/>
      <c r="O26" s="769">
        <f t="shared" si="7"/>
        <v>0</v>
      </c>
      <c r="P26" s="768">
        <v>0</v>
      </c>
      <c r="Q26" s="769"/>
      <c r="R26" s="769"/>
      <c r="S26" s="769"/>
      <c r="T26" s="769"/>
      <c r="U26" s="769">
        <f t="shared" si="10"/>
        <v>0</v>
      </c>
      <c r="V26" s="768">
        <v>0</v>
      </c>
      <c r="W26" s="769"/>
      <c r="X26" s="769"/>
      <c r="Y26" s="769"/>
      <c r="Z26" s="769"/>
      <c r="AA26" s="769">
        <f t="shared" si="11"/>
        <v>0</v>
      </c>
      <c r="AB26" s="1040"/>
      <c r="AC26" s="1038"/>
      <c r="AD26" s="1038"/>
      <c r="AE26" s="1038"/>
      <c r="AF26" s="1038"/>
      <c r="AG26" s="1134"/>
      <c r="AH26" s="1040"/>
      <c r="AI26" s="1038"/>
      <c r="AJ26" s="1038"/>
      <c r="AK26" s="1038"/>
      <c r="AL26" s="1038"/>
      <c r="AM26" s="1134"/>
      <c r="AN26" s="1135">
        <f t="shared" si="8"/>
        <v>7000700</v>
      </c>
      <c r="AO26" s="613">
        <v>9000700</v>
      </c>
      <c r="AP26" s="1">
        <f t="shared" si="5"/>
        <v>-2000000</v>
      </c>
    </row>
    <row r="27" spans="1:42" ht="31.5" x14ac:dyDescent="0.25">
      <c r="A27" s="1148">
        <v>2210102</v>
      </c>
      <c r="B27" s="769" t="s">
        <v>43</v>
      </c>
      <c r="C27" s="768">
        <v>200000</v>
      </c>
      <c r="D27" s="768">
        <v>0</v>
      </c>
      <c r="E27" s="769"/>
      <c r="F27" s="769"/>
      <c r="G27" s="769"/>
      <c r="H27" s="769"/>
      <c r="I27" s="769">
        <f t="shared" si="9"/>
        <v>0</v>
      </c>
      <c r="J27" s="768">
        <v>0</v>
      </c>
      <c r="K27" s="768">
        <v>0</v>
      </c>
      <c r="L27" s="769"/>
      <c r="M27" s="769"/>
      <c r="N27" s="769"/>
      <c r="O27" s="769">
        <f t="shared" si="7"/>
        <v>0</v>
      </c>
      <c r="P27" s="768">
        <v>0</v>
      </c>
      <c r="Q27" s="769"/>
      <c r="R27" s="769"/>
      <c r="S27" s="769"/>
      <c r="T27" s="769"/>
      <c r="U27" s="769">
        <f t="shared" si="10"/>
        <v>0</v>
      </c>
      <c r="V27" s="768">
        <v>0</v>
      </c>
      <c r="W27" s="769"/>
      <c r="X27" s="769"/>
      <c r="Y27" s="769"/>
      <c r="Z27" s="769"/>
      <c r="AA27" s="769">
        <f t="shared" si="11"/>
        <v>0</v>
      </c>
      <c r="AB27" s="1038"/>
      <c r="AC27" s="1038"/>
      <c r="AD27" s="1038"/>
      <c r="AE27" s="1038"/>
      <c r="AF27" s="1038"/>
      <c r="AG27" s="1134"/>
      <c r="AH27" s="1038"/>
      <c r="AI27" s="1038"/>
      <c r="AJ27" s="1038"/>
      <c r="AK27" s="1038"/>
      <c r="AL27" s="1038"/>
      <c r="AM27" s="1134"/>
      <c r="AN27" s="1135">
        <f t="shared" si="8"/>
        <v>0</v>
      </c>
      <c r="AO27" s="613">
        <v>0</v>
      </c>
      <c r="AP27" s="1">
        <f t="shared" si="5"/>
        <v>0</v>
      </c>
    </row>
    <row r="28" spans="1:42" ht="15.75" x14ac:dyDescent="0.25">
      <c r="A28" s="1146">
        <v>2210103</v>
      </c>
      <c r="B28" s="769" t="s">
        <v>44</v>
      </c>
      <c r="C28" s="768">
        <v>50000</v>
      </c>
      <c r="D28" s="768">
        <v>70000</v>
      </c>
      <c r="E28" s="769"/>
      <c r="F28" s="769"/>
      <c r="G28" s="769"/>
      <c r="H28" s="769"/>
      <c r="I28" s="769">
        <f t="shared" si="9"/>
        <v>70000</v>
      </c>
      <c r="J28" s="768">
        <v>0</v>
      </c>
      <c r="K28" s="768">
        <v>0</v>
      </c>
      <c r="L28" s="769"/>
      <c r="M28" s="769"/>
      <c r="N28" s="769"/>
      <c r="O28" s="769">
        <f t="shared" si="7"/>
        <v>0</v>
      </c>
      <c r="P28" s="768">
        <v>0</v>
      </c>
      <c r="Q28" s="769"/>
      <c r="R28" s="769"/>
      <c r="S28" s="769"/>
      <c r="T28" s="769"/>
      <c r="U28" s="769">
        <f t="shared" si="10"/>
        <v>0</v>
      </c>
      <c r="V28" s="768">
        <v>0</v>
      </c>
      <c r="W28" s="769"/>
      <c r="X28" s="769"/>
      <c r="Y28" s="769"/>
      <c r="Z28" s="769"/>
      <c r="AA28" s="769">
        <f t="shared" si="11"/>
        <v>0</v>
      </c>
      <c r="AB28" s="1040"/>
      <c r="AC28" s="1038"/>
      <c r="AD28" s="1038"/>
      <c r="AE28" s="1038"/>
      <c r="AF28" s="1038"/>
      <c r="AG28" s="1134"/>
      <c r="AH28" s="1040"/>
      <c r="AI28" s="1038"/>
      <c r="AJ28" s="1038"/>
      <c r="AK28" s="1038"/>
      <c r="AL28" s="1038"/>
      <c r="AM28" s="1134"/>
      <c r="AN28" s="1135">
        <f t="shared" si="8"/>
        <v>70000</v>
      </c>
      <c r="AO28" s="613">
        <v>70000</v>
      </c>
      <c r="AP28" s="1">
        <f t="shared" si="5"/>
        <v>0</v>
      </c>
    </row>
    <row r="29" spans="1:42" ht="31.5" x14ac:dyDescent="0.25">
      <c r="A29" s="1148">
        <v>2210104</v>
      </c>
      <c r="B29" s="769" t="s">
        <v>45</v>
      </c>
      <c r="C29" s="768">
        <v>50000</v>
      </c>
      <c r="D29" s="768">
        <v>0</v>
      </c>
      <c r="E29" s="769"/>
      <c r="F29" s="769"/>
      <c r="G29" s="769"/>
      <c r="H29" s="769"/>
      <c r="I29" s="769">
        <f t="shared" si="9"/>
        <v>0</v>
      </c>
      <c r="J29" s="768">
        <v>0</v>
      </c>
      <c r="K29" s="768">
        <v>0</v>
      </c>
      <c r="L29" s="769"/>
      <c r="M29" s="769"/>
      <c r="N29" s="769"/>
      <c r="O29" s="769">
        <f t="shared" si="7"/>
        <v>0</v>
      </c>
      <c r="P29" s="768">
        <v>0</v>
      </c>
      <c r="Q29" s="769"/>
      <c r="R29" s="769"/>
      <c r="S29" s="769"/>
      <c r="T29" s="769"/>
      <c r="U29" s="769">
        <f t="shared" si="10"/>
        <v>0</v>
      </c>
      <c r="V29" s="768">
        <v>0</v>
      </c>
      <c r="W29" s="769"/>
      <c r="X29" s="769"/>
      <c r="Y29" s="769"/>
      <c r="Z29" s="769"/>
      <c r="AA29" s="769">
        <f t="shared" si="11"/>
        <v>0</v>
      </c>
      <c r="AB29" s="1040"/>
      <c r="AC29" s="1038"/>
      <c r="AD29" s="1038"/>
      <c r="AE29" s="1038"/>
      <c r="AF29" s="1038"/>
      <c r="AG29" s="1134"/>
      <c r="AH29" s="1040"/>
      <c r="AI29" s="1038"/>
      <c r="AJ29" s="1038"/>
      <c r="AK29" s="1038"/>
      <c r="AL29" s="1038"/>
      <c r="AM29" s="1134"/>
      <c r="AN29" s="1135">
        <f t="shared" si="8"/>
        <v>0</v>
      </c>
      <c r="AO29" s="613">
        <v>0</v>
      </c>
      <c r="AP29" s="1">
        <f t="shared" si="5"/>
        <v>0</v>
      </c>
    </row>
    <row r="30" spans="1:42" ht="31.5" x14ac:dyDescent="0.25">
      <c r="A30" s="1148">
        <v>2210105</v>
      </c>
      <c r="B30" s="769" t="s">
        <v>46</v>
      </c>
      <c r="C30" s="768">
        <v>0</v>
      </c>
      <c r="D30" s="768">
        <v>0</v>
      </c>
      <c r="E30" s="769"/>
      <c r="F30" s="769"/>
      <c r="G30" s="769"/>
      <c r="H30" s="769"/>
      <c r="I30" s="769">
        <f t="shared" si="9"/>
        <v>0</v>
      </c>
      <c r="J30" s="768">
        <v>0</v>
      </c>
      <c r="K30" s="768">
        <v>0</v>
      </c>
      <c r="L30" s="769"/>
      <c r="M30" s="769"/>
      <c r="N30" s="769"/>
      <c r="O30" s="769">
        <f t="shared" si="7"/>
        <v>0</v>
      </c>
      <c r="P30" s="768">
        <v>0</v>
      </c>
      <c r="Q30" s="769"/>
      <c r="R30" s="769"/>
      <c r="S30" s="769"/>
      <c r="T30" s="769"/>
      <c r="U30" s="769">
        <f t="shared" si="10"/>
        <v>0</v>
      </c>
      <c r="V30" s="768">
        <v>0</v>
      </c>
      <c r="W30" s="769"/>
      <c r="X30" s="769"/>
      <c r="Y30" s="769"/>
      <c r="Z30" s="769"/>
      <c r="AA30" s="769">
        <f t="shared" si="11"/>
        <v>0</v>
      </c>
      <c r="AB30" s="1040"/>
      <c r="AC30" s="1038"/>
      <c r="AD30" s="1038"/>
      <c r="AE30" s="1038"/>
      <c r="AF30" s="1038"/>
      <c r="AG30" s="1134"/>
      <c r="AH30" s="1040"/>
      <c r="AI30" s="1038"/>
      <c r="AJ30" s="1038"/>
      <c r="AK30" s="1038"/>
      <c r="AL30" s="1038"/>
      <c r="AM30" s="1134"/>
      <c r="AN30" s="1135">
        <f t="shared" si="8"/>
        <v>0</v>
      </c>
      <c r="AO30" s="613">
        <v>0</v>
      </c>
      <c r="AP30" s="1">
        <f t="shared" si="5"/>
        <v>0</v>
      </c>
    </row>
    <row r="31" spans="1:42" ht="15.75" x14ac:dyDescent="0.25">
      <c r="A31" s="1148">
        <v>2210106</v>
      </c>
      <c r="B31" s="769" t="s">
        <v>47</v>
      </c>
      <c r="C31" s="768">
        <v>100000</v>
      </c>
      <c r="D31" s="768">
        <v>200501</v>
      </c>
      <c r="E31" s="769"/>
      <c r="F31" s="769"/>
      <c r="G31" s="769"/>
      <c r="H31" s="769"/>
      <c r="I31" s="769">
        <f t="shared" si="9"/>
        <v>200501</v>
      </c>
      <c r="J31" s="768">
        <v>0</v>
      </c>
      <c r="K31" s="768">
        <v>0</v>
      </c>
      <c r="L31" s="769"/>
      <c r="M31" s="769"/>
      <c r="N31" s="769"/>
      <c r="O31" s="769">
        <f t="shared" si="7"/>
        <v>0</v>
      </c>
      <c r="P31" s="768">
        <v>0</v>
      </c>
      <c r="Q31" s="769"/>
      <c r="R31" s="769"/>
      <c r="S31" s="769"/>
      <c r="T31" s="769"/>
      <c r="U31" s="769">
        <f t="shared" si="10"/>
        <v>0</v>
      </c>
      <c r="V31" s="768">
        <v>0</v>
      </c>
      <c r="W31" s="769"/>
      <c r="X31" s="769"/>
      <c r="Y31" s="769"/>
      <c r="Z31" s="769"/>
      <c r="AA31" s="769">
        <f t="shared" si="11"/>
        <v>0</v>
      </c>
      <c r="AB31" s="1040"/>
      <c r="AC31" s="1038"/>
      <c r="AD31" s="1038"/>
      <c r="AE31" s="1038"/>
      <c r="AF31" s="1038"/>
      <c r="AG31" s="1134"/>
      <c r="AH31" s="1040"/>
      <c r="AI31" s="1038"/>
      <c r="AJ31" s="1038"/>
      <c r="AK31" s="1038"/>
      <c r="AL31" s="1038"/>
      <c r="AM31" s="1134"/>
      <c r="AN31" s="1135">
        <f t="shared" si="8"/>
        <v>200501</v>
      </c>
      <c r="AO31" s="613">
        <v>200501</v>
      </c>
      <c r="AP31" s="1">
        <f t="shared" si="5"/>
        <v>0</v>
      </c>
    </row>
    <row r="32" spans="1:42" ht="31.5" x14ac:dyDescent="0.25">
      <c r="A32" s="1148">
        <v>2210201</v>
      </c>
      <c r="B32" s="769" t="s">
        <v>48</v>
      </c>
      <c r="C32" s="768">
        <v>780000</v>
      </c>
      <c r="D32" s="768">
        <v>1365889</v>
      </c>
      <c r="E32" s="769"/>
      <c r="F32" s="769"/>
      <c r="G32" s="769"/>
      <c r="H32" s="769"/>
      <c r="I32" s="769">
        <f t="shared" si="9"/>
        <v>1365889</v>
      </c>
      <c r="J32" s="768">
        <v>0</v>
      </c>
      <c r="K32" s="768">
        <v>0</v>
      </c>
      <c r="L32" s="769"/>
      <c r="M32" s="769"/>
      <c r="N32" s="769"/>
      <c r="O32" s="769">
        <f t="shared" si="7"/>
        <v>0</v>
      </c>
      <c r="P32" s="768">
        <v>0</v>
      </c>
      <c r="Q32" s="769"/>
      <c r="R32" s="769"/>
      <c r="S32" s="769"/>
      <c r="T32" s="769"/>
      <c r="U32" s="769">
        <f t="shared" si="10"/>
        <v>0</v>
      </c>
      <c r="V32" s="768">
        <v>0</v>
      </c>
      <c r="W32" s="769"/>
      <c r="X32" s="769"/>
      <c r="Y32" s="769"/>
      <c r="Z32" s="769"/>
      <c r="AA32" s="769">
        <f t="shared" si="11"/>
        <v>0</v>
      </c>
      <c r="AB32" s="1040"/>
      <c r="AC32" s="1038"/>
      <c r="AD32" s="1038"/>
      <c r="AE32" s="1038"/>
      <c r="AF32" s="1038"/>
      <c r="AG32" s="1134"/>
      <c r="AH32" s="1040"/>
      <c r="AI32" s="1038"/>
      <c r="AJ32" s="1038"/>
      <c r="AK32" s="1038"/>
      <c r="AL32" s="1038"/>
      <c r="AM32" s="1134"/>
      <c r="AN32" s="1135">
        <f t="shared" si="8"/>
        <v>1365889</v>
      </c>
      <c r="AO32" s="613">
        <v>1200000</v>
      </c>
      <c r="AP32" s="1">
        <f t="shared" si="5"/>
        <v>165889</v>
      </c>
    </row>
    <row r="33" spans="1:42" ht="15.75" x14ac:dyDescent="0.25">
      <c r="A33" s="1146">
        <v>2210202</v>
      </c>
      <c r="B33" s="769" t="s">
        <v>49</v>
      </c>
      <c r="C33" s="768">
        <v>200000</v>
      </c>
      <c r="D33" s="768">
        <v>0</v>
      </c>
      <c r="E33" s="1178"/>
      <c r="F33" s="1178"/>
      <c r="G33" s="1178"/>
      <c r="H33" s="1178"/>
      <c r="I33" s="769">
        <f t="shared" si="9"/>
        <v>0</v>
      </c>
      <c r="J33" s="768">
        <v>0</v>
      </c>
      <c r="K33" s="768">
        <v>0</v>
      </c>
      <c r="L33" s="1178"/>
      <c r="M33" s="1178"/>
      <c r="N33" s="1178"/>
      <c r="O33" s="769">
        <f t="shared" si="7"/>
        <v>0</v>
      </c>
      <c r="P33" s="768">
        <v>0</v>
      </c>
      <c r="Q33" s="1178"/>
      <c r="R33" s="1178"/>
      <c r="S33" s="1178"/>
      <c r="T33" s="1178"/>
      <c r="U33" s="769">
        <f t="shared" si="10"/>
        <v>0</v>
      </c>
      <c r="V33" s="768">
        <v>0</v>
      </c>
      <c r="W33" s="1178"/>
      <c r="X33" s="1178"/>
      <c r="Y33" s="1178"/>
      <c r="Z33" s="1178"/>
      <c r="AA33" s="769">
        <f t="shared" si="11"/>
        <v>0</v>
      </c>
      <c r="AB33" s="1040"/>
      <c r="AC33" s="1262"/>
      <c r="AD33" s="1262"/>
      <c r="AE33" s="1262"/>
      <c r="AF33" s="1262"/>
      <c r="AG33" s="1263"/>
      <c r="AH33" s="1040"/>
      <c r="AI33" s="1262"/>
      <c r="AJ33" s="1262"/>
      <c r="AK33" s="1262"/>
      <c r="AL33" s="1262"/>
      <c r="AM33" s="1263"/>
      <c r="AN33" s="1135">
        <f t="shared" si="8"/>
        <v>0</v>
      </c>
      <c r="AO33" s="613">
        <v>0</v>
      </c>
      <c r="AP33" s="1">
        <f t="shared" si="5"/>
        <v>0</v>
      </c>
    </row>
    <row r="34" spans="1:42" ht="31.5" x14ac:dyDescent="0.25">
      <c r="A34" s="1148">
        <v>2210203</v>
      </c>
      <c r="B34" s="769" t="s">
        <v>50</v>
      </c>
      <c r="C34" s="768">
        <v>10000</v>
      </c>
      <c r="D34" s="768">
        <v>10000</v>
      </c>
      <c r="E34" s="769"/>
      <c r="F34" s="769"/>
      <c r="G34" s="769"/>
      <c r="H34" s="769"/>
      <c r="I34" s="769">
        <f t="shared" si="9"/>
        <v>10000</v>
      </c>
      <c r="J34" s="768">
        <v>0</v>
      </c>
      <c r="K34" s="768">
        <v>0</v>
      </c>
      <c r="L34" s="769"/>
      <c r="M34" s="769"/>
      <c r="N34" s="769"/>
      <c r="O34" s="769">
        <f t="shared" si="7"/>
        <v>0</v>
      </c>
      <c r="P34" s="768">
        <v>0</v>
      </c>
      <c r="Q34" s="769"/>
      <c r="R34" s="769"/>
      <c r="S34" s="769"/>
      <c r="T34" s="769"/>
      <c r="U34" s="769">
        <f t="shared" si="10"/>
        <v>0</v>
      </c>
      <c r="V34" s="768">
        <v>0</v>
      </c>
      <c r="W34" s="769"/>
      <c r="X34" s="769"/>
      <c r="Y34" s="769"/>
      <c r="Z34" s="769"/>
      <c r="AA34" s="769">
        <f t="shared" si="11"/>
        <v>0</v>
      </c>
      <c r="AB34" s="1040"/>
      <c r="AC34" s="1038"/>
      <c r="AD34" s="1038"/>
      <c r="AE34" s="1038"/>
      <c r="AF34" s="1038"/>
      <c r="AG34" s="1134"/>
      <c r="AH34" s="1040"/>
      <c r="AI34" s="1038"/>
      <c r="AJ34" s="1038"/>
      <c r="AK34" s="1038"/>
      <c r="AL34" s="1038"/>
      <c r="AM34" s="1134"/>
      <c r="AN34" s="1135">
        <f t="shared" si="8"/>
        <v>10000</v>
      </c>
      <c r="AO34" s="613">
        <v>10000</v>
      </c>
      <c r="AP34" s="1">
        <f t="shared" si="5"/>
        <v>0</v>
      </c>
    </row>
    <row r="35" spans="1:42" ht="31.5" x14ac:dyDescent="0.25">
      <c r="A35" s="1148">
        <v>2210207</v>
      </c>
      <c r="B35" s="769" t="s">
        <v>51</v>
      </c>
      <c r="C35" s="768">
        <v>0</v>
      </c>
      <c r="D35" s="768">
        <v>0</v>
      </c>
      <c r="E35" s="769"/>
      <c r="F35" s="769"/>
      <c r="G35" s="769"/>
      <c r="H35" s="769"/>
      <c r="I35" s="769">
        <f t="shared" si="9"/>
        <v>0</v>
      </c>
      <c r="J35" s="768">
        <v>0</v>
      </c>
      <c r="K35" s="768">
        <v>0</v>
      </c>
      <c r="L35" s="769"/>
      <c r="M35" s="769"/>
      <c r="N35" s="769"/>
      <c r="O35" s="769">
        <f t="shared" si="7"/>
        <v>0</v>
      </c>
      <c r="P35" s="768">
        <v>0</v>
      </c>
      <c r="Q35" s="769"/>
      <c r="R35" s="769"/>
      <c r="S35" s="769"/>
      <c r="T35" s="769"/>
      <c r="U35" s="769">
        <f t="shared" si="10"/>
        <v>0</v>
      </c>
      <c r="V35" s="768">
        <v>0</v>
      </c>
      <c r="W35" s="769"/>
      <c r="X35" s="769"/>
      <c r="Y35" s="769"/>
      <c r="Z35" s="769"/>
      <c r="AA35" s="769">
        <f t="shared" si="11"/>
        <v>0</v>
      </c>
      <c r="AB35" s="1040"/>
      <c r="AC35" s="1038"/>
      <c r="AD35" s="1038"/>
      <c r="AE35" s="1038"/>
      <c r="AF35" s="1038"/>
      <c r="AG35" s="1134"/>
      <c r="AH35" s="1040"/>
      <c r="AI35" s="1038"/>
      <c r="AJ35" s="1038"/>
      <c r="AK35" s="1038"/>
      <c r="AL35" s="1038"/>
      <c r="AM35" s="1134"/>
      <c r="AN35" s="1135">
        <f t="shared" si="8"/>
        <v>0</v>
      </c>
      <c r="AO35" s="613">
        <v>0</v>
      </c>
      <c r="AP35" s="1">
        <f t="shared" si="5"/>
        <v>0</v>
      </c>
    </row>
    <row r="36" spans="1:42" ht="47.25" x14ac:dyDescent="0.25">
      <c r="A36" s="1148">
        <v>2210301</v>
      </c>
      <c r="B36" s="769" t="s">
        <v>52</v>
      </c>
      <c r="C36" s="768">
        <v>2000000</v>
      </c>
      <c r="D36" s="768">
        <v>4200000</v>
      </c>
      <c r="E36" s="769"/>
      <c r="F36" s="769"/>
      <c r="G36" s="769"/>
      <c r="H36" s="769"/>
      <c r="I36" s="769">
        <f t="shared" si="9"/>
        <v>4200000</v>
      </c>
      <c r="J36" s="768">
        <v>0</v>
      </c>
      <c r="K36" s="768">
        <v>0</v>
      </c>
      <c r="L36" s="769"/>
      <c r="M36" s="769"/>
      <c r="N36" s="769"/>
      <c r="O36" s="769">
        <f t="shared" si="7"/>
        <v>0</v>
      </c>
      <c r="P36" s="768">
        <v>0</v>
      </c>
      <c r="Q36" s="769"/>
      <c r="R36" s="769"/>
      <c r="S36" s="769"/>
      <c r="T36" s="769"/>
      <c r="U36" s="769">
        <f t="shared" si="10"/>
        <v>0</v>
      </c>
      <c r="V36" s="768">
        <v>0</v>
      </c>
      <c r="W36" s="769"/>
      <c r="X36" s="769"/>
      <c r="Y36" s="769"/>
      <c r="Z36" s="769"/>
      <c r="AA36" s="769">
        <f t="shared" si="11"/>
        <v>0</v>
      </c>
      <c r="AB36" s="1040"/>
      <c r="AC36" s="1038"/>
      <c r="AD36" s="1038"/>
      <c r="AE36" s="1038"/>
      <c r="AF36" s="1038"/>
      <c r="AG36" s="1134"/>
      <c r="AH36" s="1040"/>
      <c r="AI36" s="1038"/>
      <c r="AJ36" s="1038"/>
      <c r="AK36" s="1038"/>
      <c r="AL36" s="1038"/>
      <c r="AM36" s="1134"/>
      <c r="AN36" s="1135">
        <f t="shared" si="8"/>
        <v>4200000</v>
      </c>
      <c r="AO36" s="613">
        <v>4200000</v>
      </c>
      <c r="AP36" s="1">
        <f t="shared" si="5"/>
        <v>0</v>
      </c>
    </row>
    <row r="37" spans="1:42" ht="31.5" x14ac:dyDescent="0.25">
      <c r="A37" s="1148">
        <v>2210302</v>
      </c>
      <c r="B37" s="769" t="s">
        <v>53</v>
      </c>
      <c r="C37" s="768">
        <v>1700000</v>
      </c>
      <c r="D37" s="768">
        <v>1475000</v>
      </c>
      <c r="E37" s="769"/>
      <c r="F37" s="769"/>
      <c r="G37" s="769"/>
      <c r="H37" s="769"/>
      <c r="I37" s="769">
        <f t="shared" si="9"/>
        <v>1475000</v>
      </c>
      <c r="J37" s="768">
        <v>0</v>
      </c>
      <c r="K37" s="768">
        <v>0</v>
      </c>
      <c r="L37" s="769"/>
      <c r="M37" s="769"/>
      <c r="N37" s="769"/>
      <c r="O37" s="769">
        <f t="shared" si="7"/>
        <v>0</v>
      </c>
      <c r="P37" s="768">
        <v>0</v>
      </c>
      <c r="Q37" s="769"/>
      <c r="R37" s="769"/>
      <c r="S37" s="769"/>
      <c r="T37" s="769"/>
      <c r="U37" s="769">
        <f t="shared" si="10"/>
        <v>0</v>
      </c>
      <c r="V37" s="768">
        <v>0</v>
      </c>
      <c r="W37" s="769"/>
      <c r="X37" s="769"/>
      <c r="Y37" s="769"/>
      <c r="Z37" s="769"/>
      <c r="AA37" s="769">
        <f t="shared" si="11"/>
        <v>0</v>
      </c>
      <c r="AB37" s="1040"/>
      <c r="AC37" s="1038"/>
      <c r="AD37" s="1038"/>
      <c r="AE37" s="1038"/>
      <c r="AF37" s="1038"/>
      <c r="AG37" s="1134"/>
      <c r="AH37" s="1040"/>
      <c r="AI37" s="1038"/>
      <c r="AJ37" s="1038"/>
      <c r="AK37" s="1038"/>
      <c r="AL37" s="1038"/>
      <c r="AM37" s="1134"/>
      <c r="AN37" s="1135">
        <f t="shared" si="8"/>
        <v>1475000</v>
      </c>
      <c r="AO37" s="613">
        <v>1375000</v>
      </c>
      <c r="AP37" s="1">
        <f t="shared" si="5"/>
        <v>100000</v>
      </c>
    </row>
    <row r="38" spans="1:42" ht="31.5" x14ac:dyDescent="0.25">
      <c r="A38" s="1148">
        <v>2210303</v>
      </c>
      <c r="B38" s="769" t="s">
        <v>54</v>
      </c>
      <c r="C38" s="768">
        <v>2100000</v>
      </c>
      <c r="D38" s="768">
        <v>4590000</v>
      </c>
      <c r="E38" s="769"/>
      <c r="F38" s="769"/>
      <c r="G38" s="769"/>
      <c r="H38" s="769"/>
      <c r="I38" s="769">
        <f t="shared" si="9"/>
        <v>4590000</v>
      </c>
      <c r="J38" s="768">
        <v>0</v>
      </c>
      <c r="K38" s="768">
        <v>0</v>
      </c>
      <c r="L38" s="769"/>
      <c r="M38" s="769"/>
      <c r="N38" s="769"/>
      <c r="O38" s="769">
        <f t="shared" si="7"/>
        <v>0</v>
      </c>
      <c r="P38" s="768">
        <v>0</v>
      </c>
      <c r="Q38" s="769"/>
      <c r="R38" s="769"/>
      <c r="S38" s="769"/>
      <c r="T38" s="769"/>
      <c r="U38" s="769">
        <f t="shared" si="10"/>
        <v>0</v>
      </c>
      <c r="V38" s="768">
        <v>0</v>
      </c>
      <c r="W38" s="769"/>
      <c r="X38" s="769"/>
      <c r="Y38" s="769"/>
      <c r="Z38" s="769"/>
      <c r="AA38" s="769">
        <f t="shared" si="11"/>
        <v>0</v>
      </c>
      <c r="AB38" s="1040"/>
      <c r="AC38" s="1038"/>
      <c r="AD38" s="1038"/>
      <c r="AE38" s="1038"/>
      <c r="AF38" s="1038"/>
      <c r="AG38" s="1134"/>
      <c r="AH38" s="1040"/>
      <c r="AI38" s="1038"/>
      <c r="AJ38" s="1038"/>
      <c r="AK38" s="1038"/>
      <c r="AL38" s="1038"/>
      <c r="AM38" s="1134"/>
      <c r="AN38" s="1135">
        <f t="shared" si="8"/>
        <v>4590000</v>
      </c>
      <c r="AO38" s="613">
        <v>4590000</v>
      </c>
      <c r="AP38" s="1">
        <f t="shared" si="5"/>
        <v>0</v>
      </c>
    </row>
    <row r="39" spans="1:42" ht="31.5" hidden="1" x14ac:dyDescent="0.25">
      <c r="A39" s="1148">
        <v>2210304</v>
      </c>
      <c r="B39" s="769" t="s">
        <v>55</v>
      </c>
      <c r="C39" s="768">
        <v>0</v>
      </c>
      <c r="D39" s="768">
        <v>0</v>
      </c>
      <c r="E39" s="769"/>
      <c r="F39" s="769"/>
      <c r="G39" s="769"/>
      <c r="H39" s="769"/>
      <c r="I39" s="769">
        <f t="shared" si="9"/>
        <v>0</v>
      </c>
      <c r="J39" s="768">
        <v>0</v>
      </c>
      <c r="K39" s="768">
        <v>0</v>
      </c>
      <c r="L39" s="769"/>
      <c r="M39" s="769"/>
      <c r="N39" s="769"/>
      <c r="O39" s="769">
        <f t="shared" si="7"/>
        <v>0</v>
      </c>
      <c r="P39" s="768">
        <v>0</v>
      </c>
      <c r="Q39" s="769"/>
      <c r="R39" s="769"/>
      <c r="S39" s="769"/>
      <c r="T39" s="769"/>
      <c r="U39" s="769">
        <f t="shared" si="10"/>
        <v>0</v>
      </c>
      <c r="V39" s="768">
        <v>0</v>
      </c>
      <c r="W39" s="769"/>
      <c r="X39" s="769"/>
      <c r="Y39" s="769"/>
      <c r="Z39" s="769"/>
      <c r="AA39" s="769">
        <f t="shared" si="11"/>
        <v>0</v>
      </c>
      <c r="AB39" s="1040"/>
      <c r="AC39" s="1038"/>
      <c r="AD39" s="1038"/>
      <c r="AE39" s="1038"/>
      <c r="AF39" s="1038"/>
      <c r="AG39" s="1134"/>
      <c r="AH39" s="1040"/>
      <c r="AI39" s="1038"/>
      <c r="AJ39" s="1038"/>
      <c r="AK39" s="1038"/>
      <c r="AL39" s="1038"/>
      <c r="AM39" s="1134"/>
      <c r="AN39" s="1135">
        <f t="shared" si="8"/>
        <v>0</v>
      </c>
      <c r="AO39" s="613">
        <v>0</v>
      </c>
      <c r="AP39" s="1">
        <f t="shared" si="5"/>
        <v>0</v>
      </c>
    </row>
    <row r="40" spans="1:42" ht="31.5" hidden="1" x14ac:dyDescent="0.25">
      <c r="A40" s="1148">
        <v>2210399</v>
      </c>
      <c r="B40" s="769" t="s">
        <v>56</v>
      </c>
      <c r="C40" s="768">
        <v>0</v>
      </c>
      <c r="D40" s="768">
        <v>0</v>
      </c>
      <c r="E40" s="769"/>
      <c r="F40" s="769"/>
      <c r="G40" s="769"/>
      <c r="H40" s="769"/>
      <c r="I40" s="769">
        <f t="shared" si="9"/>
        <v>0</v>
      </c>
      <c r="J40" s="768">
        <v>0</v>
      </c>
      <c r="K40" s="768">
        <v>0</v>
      </c>
      <c r="L40" s="769"/>
      <c r="M40" s="769"/>
      <c r="N40" s="769"/>
      <c r="O40" s="769">
        <f t="shared" si="7"/>
        <v>0</v>
      </c>
      <c r="P40" s="768">
        <v>0</v>
      </c>
      <c r="Q40" s="769"/>
      <c r="R40" s="769"/>
      <c r="S40" s="769"/>
      <c r="T40" s="769"/>
      <c r="U40" s="769">
        <f t="shared" si="10"/>
        <v>0</v>
      </c>
      <c r="V40" s="768">
        <v>0</v>
      </c>
      <c r="W40" s="769"/>
      <c r="X40" s="769"/>
      <c r="Y40" s="769"/>
      <c r="Z40" s="769"/>
      <c r="AA40" s="769">
        <f t="shared" si="11"/>
        <v>0</v>
      </c>
      <c r="AB40" s="1040"/>
      <c r="AC40" s="1038"/>
      <c r="AD40" s="1038"/>
      <c r="AE40" s="1038"/>
      <c r="AF40" s="1038"/>
      <c r="AG40" s="1134"/>
      <c r="AH40" s="1040"/>
      <c r="AI40" s="1038"/>
      <c r="AJ40" s="1038"/>
      <c r="AK40" s="1038"/>
      <c r="AL40" s="1038"/>
      <c r="AM40" s="1134"/>
      <c r="AN40" s="1135">
        <f t="shared" si="8"/>
        <v>0</v>
      </c>
      <c r="AO40" s="613">
        <v>0</v>
      </c>
      <c r="AP40" s="1">
        <f t="shared" si="5"/>
        <v>0</v>
      </c>
    </row>
    <row r="41" spans="1:42" ht="31.5" hidden="1" x14ac:dyDescent="0.25">
      <c r="A41" s="1148">
        <v>2210401</v>
      </c>
      <c r="B41" s="769" t="s">
        <v>57</v>
      </c>
      <c r="C41" s="768">
        <v>0</v>
      </c>
      <c r="D41" s="768">
        <v>0</v>
      </c>
      <c r="E41" s="769"/>
      <c r="F41" s="769"/>
      <c r="G41" s="769"/>
      <c r="H41" s="769"/>
      <c r="I41" s="769">
        <f t="shared" si="9"/>
        <v>0</v>
      </c>
      <c r="J41" s="768">
        <v>0</v>
      </c>
      <c r="K41" s="768">
        <v>0</v>
      </c>
      <c r="L41" s="769"/>
      <c r="M41" s="769"/>
      <c r="N41" s="769"/>
      <c r="O41" s="769">
        <f t="shared" si="7"/>
        <v>0</v>
      </c>
      <c r="P41" s="768">
        <v>0</v>
      </c>
      <c r="Q41" s="769"/>
      <c r="R41" s="769"/>
      <c r="S41" s="769"/>
      <c r="T41" s="769"/>
      <c r="U41" s="769">
        <f t="shared" si="10"/>
        <v>0</v>
      </c>
      <c r="V41" s="768">
        <v>0</v>
      </c>
      <c r="W41" s="769"/>
      <c r="X41" s="769"/>
      <c r="Y41" s="769"/>
      <c r="Z41" s="769"/>
      <c r="AA41" s="769">
        <f t="shared" si="11"/>
        <v>0</v>
      </c>
      <c r="AB41" s="1038"/>
      <c r="AC41" s="1038"/>
      <c r="AD41" s="1038"/>
      <c r="AE41" s="1038"/>
      <c r="AF41" s="1038"/>
      <c r="AG41" s="1134"/>
      <c r="AH41" s="1038"/>
      <c r="AI41" s="1038"/>
      <c r="AJ41" s="1038"/>
      <c r="AK41" s="1038"/>
      <c r="AL41" s="1038"/>
      <c r="AM41" s="1134"/>
      <c r="AN41" s="1135">
        <f t="shared" si="8"/>
        <v>0</v>
      </c>
      <c r="AO41" s="613">
        <v>0</v>
      </c>
      <c r="AP41" s="1">
        <f t="shared" si="5"/>
        <v>0</v>
      </c>
    </row>
    <row r="42" spans="1:42" ht="31.5" hidden="1" x14ac:dyDescent="0.25">
      <c r="A42" s="1148">
        <v>2210403</v>
      </c>
      <c r="B42" s="769" t="s">
        <v>230</v>
      </c>
      <c r="C42" s="768">
        <v>0</v>
      </c>
      <c r="D42" s="768">
        <v>0</v>
      </c>
      <c r="E42" s="769"/>
      <c r="F42" s="769"/>
      <c r="G42" s="769"/>
      <c r="H42" s="769"/>
      <c r="I42" s="769">
        <f t="shared" si="9"/>
        <v>0</v>
      </c>
      <c r="J42" s="768">
        <v>0</v>
      </c>
      <c r="K42" s="768">
        <v>0</v>
      </c>
      <c r="L42" s="769"/>
      <c r="M42" s="769"/>
      <c r="N42" s="769"/>
      <c r="O42" s="769">
        <f t="shared" si="7"/>
        <v>0</v>
      </c>
      <c r="P42" s="768">
        <v>0</v>
      </c>
      <c r="Q42" s="769"/>
      <c r="R42" s="769"/>
      <c r="S42" s="769"/>
      <c r="T42" s="769"/>
      <c r="U42" s="769">
        <f t="shared" si="10"/>
        <v>0</v>
      </c>
      <c r="V42" s="768">
        <v>0</v>
      </c>
      <c r="W42" s="769"/>
      <c r="X42" s="769"/>
      <c r="Y42" s="769"/>
      <c r="Z42" s="769"/>
      <c r="AA42" s="769">
        <f t="shared" si="11"/>
        <v>0</v>
      </c>
      <c r="AB42" s="1040"/>
      <c r="AC42" s="1038"/>
      <c r="AD42" s="1038"/>
      <c r="AE42" s="1038"/>
      <c r="AF42" s="1038"/>
      <c r="AG42" s="1134"/>
      <c r="AH42" s="1040"/>
      <c r="AI42" s="1038"/>
      <c r="AJ42" s="1038"/>
      <c r="AK42" s="1038"/>
      <c r="AL42" s="1038"/>
      <c r="AM42" s="1134"/>
      <c r="AN42" s="1135">
        <f t="shared" si="8"/>
        <v>0</v>
      </c>
      <c r="AO42" s="613">
        <v>0</v>
      </c>
      <c r="AP42" s="1">
        <f t="shared" si="5"/>
        <v>0</v>
      </c>
    </row>
    <row r="43" spans="1:42" ht="31.5" hidden="1" x14ac:dyDescent="0.25">
      <c r="A43" s="1148">
        <v>2210499</v>
      </c>
      <c r="B43" s="769" t="s">
        <v>58</v>
      </c>
      <c r="C43" s="768">
        <v>1500000</v>
      </c>
      <c r="D43" s="768">
        <v>0</v>
      </c>
      <c r="E43" s="769"/>
      <c r="F43" s="769"/>
      <c r="G43" s="769"/>
      <c r="H43" s="769"/>
      <c r="I43" s="769">
        <f t="shared" si="9"/>
        <v>0</v>
      </c>
      <c r="J43" s="768">
        <v>0</v>
      </c>
      <c r="K43" s="768">
        <v>0</v>
      </c>
      <c r="L43" s="769"/>
      <c r="M43" s="769"/>
      <c r="N43" s="769"/>
      <c r="O43" s="769">
        <f t="shared" si="7"/>
        <v>0</v>
      </c>
      <c r="P43" s="768">
        <v>0</v>
      </c>
      <c r="Q43" s="769"/>
      <c r="R43" s="769"/>
      <c r="S43" s="769"/>
      <c r="T43" s="769"/>
      <c r="U43" s="769">
        <f t="shared" si="10"/>
        <v>0</v>
      </c>
      <c r="V43" s="768">
        <v>0</v>
      </c>
      <c r="W43" s="769"/>
      <c r="X43" s="769"/>
      <c r="Y43" s="769"/>
      <c r="Z43" s="769"/>
      <c r="AA43" s="769">
        <f t="shared" si="11"/>
        <v>0</v>
      </c>
      <c r="AB43" s="1040"/>
      <c r="AC43" s="1038"/>
      <c r="AD43" s="1038"/>
      <c r="AE43" s="1038"/>
      <c r="AF43" s="1038"/>
      <c r="AG43" s="1134"/>
      <c r="AH43" s="1040"/>
      <c r="AI43" s="1038"/>
      <c r="AJ43" s="1038"/>
      <c r="AK43" s="1038"/>
      <c r="AL43" s="1038"/>
      <c r="AM43" s="1134"/>
      <c r="AN43" s="1135">
        <f t="shared" si="8"/>
        <v>0</v>
      </c>
      <c r="AO43" s="613">
        <v>0</v>
      </c>
      <c r="AP43" s="1">
        <f t="shared" si="5"/>
        <v>0</v>
      </c>
    </row>
    <row r="44" spans="1:42" ht="31.5" x14ac:dyDescent="0.25">
      <c r="A44" s="1148">
        <v>2210502</v>
      </c>
      <c r="B44" s="769" t="s">
        <v>59</v>
      </c>
      <c r="C44" s="768">
        <v>400000</v>
      </c>
      <c r="D44" s="768">
        <v>25000</v>
      </c>
      <c r="E44" s="769"/>
      <c r="F44" s="769"/>
      <c r="G44" s="769"/>
      <c r="H44" s="769"/>
      <c r="I44" s="769">
        <f t="shared" si="9"/>
        <v>25000</v>
      </c>
      <c r="J44" s="768">
        <v>0</v>
      </c>
      <c r="K44" s="768">
        <v>0</v>
      </c>
      <c r="L44" s="769"/>
      <c r="M44" s="769"/>
      <c r="N44" s="769"/>
      <c r="O44" s="769">
        <f t="shared" si="7"/>
        <v>0</v>
      </c>
      <c r="P44" s="768">
        <v>0</v>
      </c>
      <c r="Q44" s="769"/>
      <c r="R44" s="769"/>
      <c r="S44" s="769"/>
      <c r="T44" s="769"/>
      <c r="U44" s="769">
        <f t="shared" si="10"/>
        <v>0</v>
      </c>
      <c r="V44" s="768">
        <v>0</v>
      </c>
      <c r="W44" s="769"/>
      <c r="X44" s="769"/>
      <c r="Y44" s="769"/>
      <c r="Z44" s="769"/>
      <c r="AA44" s="769">
        <f t="shared" si="11"/>
        <v>0</v>
      </c>
      <c r="AB44" s="1040"/>
      <c r="AC44" s="1038"/>
      <c r="AD44" s="1038"/>
      <c r="AE44" s="1038"/>
      <c r="AF44" s="1038"/>
      <c r="AG44" s="1134"/>
      <c r="AH44" s="1040"/>
      <c r="AI44" s="1038"/>
      <c r="AJ44" s="1038"/>
      <c r="AK44" s="1038"/>
      <c r="AL44" s="1038"/>
      <c r="AM44" s="1134"/>
      <c r="AN44" s="1135">
        <f t="shared" si="8"/>
        <v>25000</v>
      </c>
      <c r="AO44" s="613">
        <v>25000</v>
      </c>
      <c r="AP44" s="1">
        <f t="shared" si="5"/>
        <v>0</v>
      </c>
    </row>
    <row r="45" spans="1:42" ht="47.25" x14ac:dyDescent="0.25">
      <c r="A45" s="1148">
        <v>2210503</v>
      </c>
      <c r="B45" s="769" t="s">
        <v>60</v>
      </c>
      <c r="C45" s="768">
        <v>72000</v>
      </c>
      <c r="D45" s="768">
        <v>122000</v>
      </c>
      <c r="E45" s="769"/>
      <c r="F45" s="769"/>
      <c r="G45" s="769"/>
      <c r="H45" s="769"/>
      <c r="I45" s="769">
        <f t="shared" si="9"/>
        <v>122000</v>
      </c>
      <c r="J45" s="768">
        <v>0</v>
      </c>
      <c r="K45" s="768">
        <v>0</v>
      </c>
      <c r="L45" s="769"/>
      <c r="M45" s="769"/>
      <c r="N45" s="769"/>
      <c r="O45" s="769">
        <f t="shared" si="7"/>
        <v>0</v>
      </c>
      <c r="P45" s="768">
        <v>0</v>
      </c>
      <c r="Q45" s="769"/>
      <c r="R45" s="769"/>
      <c r="S45" s="769"/>
      <c r="T45" s="769"/>
      <c r="U45" s="769">
        <f t="shared" si="10"/>
        <v>0</v>
      </c>
      <c r="V45" s="768">
        <v>0</v>
      </c>
      <c r="W45" s="769"/>
      <c r="X45" s="769"/>
      <c r="Y45" s="769"/>
      <c r="Z45" s="769"/>
      <c r="AA45" s="769">
        <f t="shared" si="11"/>
        <v>0</v>
      </c>
      <c r="AB45" s="1038"/>
      <c r="AC45" s="1038"/>
      <c r="AD45" s="1038"/>
      <c r="AE45" s="1038"/>
      <c r="AF45" s="1038"/>
      <c r="AG45" s="1134"/>
      <c r="AH45" s="1038"/>
      <c r="AI45" s="1038"/>
      <c r="AJ45" s="1038"/>
      <c r="AK45" s="1038"/>
      <c r="AL45" s="1038"/>
      <c r="AM45" s="1134"/>
      <c r="AN45" s="1135">
        <f t="shared" si="8"/>
        <v>122000</v>
      </c>
      <c r="AO45" s="613">
        <v>122000</v>
      </c>
      <c r="AP45" s="1">
        <f t="shared" si="5"/>
        <v>0</v>
      </c>
    </row>
    <row r="46" spans="1:42" ht="31.5" x14ac:dyDescent="0.25">
      <c r="A46" s="1148">
        <v>2210504</v>
      </c>
      <c r="B46" s="769" t="s">
        <v>61</v>
      </c>
      <c r="C46" s="768">
        <v>1259000</v>
      </c>
      <c r="D46" s="768">
        <v>100000</v>
      </c>
      <c r="E46" s="769"/>
      <c r="F46" s="769"/>
      <c r="G46" s="769"/>
      <c r="H46" s="769"/>
      <c r="I46" s="769">
        <f t="shared" si="9"/>
        <v>100000</v>
      </c>
      <c r="J46" s="768">
        <v>0</v>
      </c>
      <c r="K46" s="768">
        <v>0</v>
      </c>
      <c r="L46" s="769"/>
      <c r="M46" s="769"/>
      <c r="N46" s="769"/>
      <c r="O46" s="769">
        <f t="shared" si="7"/>
        <v>0</v>
      </c>
      <c r="P46" s="768">
        <v>0</v>
      </c>
      <c r="Q46" s="769"/>
      <c r="R46" s="769"/>
      <c r="S46" s="769"/>
      <c r="T46" s="769"/>
      <c r="U46" s="769">
        <f t="shared" si="10"/>
        <v>0</v>
      </c>
      <c r="V46" s="768">
        <v>0</v>
      </c>
      <c r="W46" s="769"/>
      <c r="X46" s="769"/>
      <c r="Y46" s="769"/>
      <c r="Z46" s="769"/>
      <c r="AA46" s="769">
        <f t="shared" si="11"/>
        <v>0</v>
      </c>
      <c r="AB46" s="1040"/>
      <c r="AC46" s="1038"/>
      <c r="AD46" s="1038"/>
      <c r="AE46" s="1038"/>
      <c r="AF46" s="1038"/>
      <c r="AG46" s="1134"/>
      <c r="AH46" s="1040"/>
      <c r="AI46" s="1038"/>
      <c r="AJ46" s="1038"/>
      <c r="AK46" s="1038"/>
      <c r="AL46" s="1038"/>
      <c r="AM46" s="1134"/>
      <c r="AN46" s="1135">
        <f t="shared" si="8"/>
        <v>100000</v>
      </c>
      <c r="AO46" s="613">
        <v>100000</v>
      </c>
      <c r="AP46" s="1">
        <f t="shared" si="5"/>
        <v>0</v>
      </c>
    </row>
    <row r="47" spans="1:42" ht="31.5" hidden="1" x14ac:dyDescent="0.25">
      <c r="A47" s="1148">
        <v>2210505</v>
      </c>
      <c r="B47" s="769" t="s">
        <v>62</v>
      </c>
      <c r="C47" s="768">
        <v>1500000</v>
      </c>
      <c r="D47" s="768">
        <v>0</v>
      </c>
      <c r="E47" s="769"/>
      <c r="F47" s="769"/>
      <c r="G47" s="769"/>
      <c r="H47" s="769"/>
      <c r="I47" s="769">
        <f t="shared" si="9"/>
        <v>0</v>
      </c>
      <c r="J47" s="768">
        <v>0</v>
      </c>
      <c r="K47" s="768">
        <v>0</v>
      </c>
      <c r="L47" s="769"/>
      <c r="M47" s="769"/>
      <c r="N47" s="769"/>
      <c r="O47" s="769">
        <f t="shared" si="7"/>
        <v>0</v>
      </c>
      <c r="P47" s="768">
        <v>0</v>
      </c>
      <c r="Q47" s="769"/>
      <c r="R47" s="769"/>
      <c r="S47" s="769"/>
      <c r="T47" s="769"/>
      <c r="U47" s="769">
        <f t="shared" si="10"/>
        <v>0</v>
      </c>
      <c r="V47" s="768">
        <v>0</v>
      </c>
      <c r="W47" s="769"/>
      <c r="X47" s="769"/>
      <c r="Y47" s="769"/>
      <c r="Z47" s="769"/>
      <c r="AA47" s="769">
        <f t="shared" si="11"/>
        <v>0</v>
      </c>
      <c r="AB47" s="1040"/>
      <c r="AC47" s="1038"/>
      <c r="AD47" s="1038"/>
      <c r="AE47" s="1038"/>
      <c r="AF47" s="1038"/>
      <c r="AG47" s="1134"/>
      <c r="AH47" s="1040"/>
      <c r="AI47" s="1038"/>
      <c r="AJ47" s="1038"/>
      <c r="AK47" s="1038"/>
      <c r="AL47" s="1038"/>
      <c r="AM47" s="1134"/>
      <c r="AN47" s="1135">
        <f t="shared" si="8"/>
        <v>0</v>
      </c>
      <c r="AO47" s="613">
        <v>0</v>
      </c>
      <c r="AP47" s="1">
        <f t="shared" si="5"/>
        <v>0</v>
      </c>
    </row>
    <row r="48" spans="1:42" ht="31.5" hidden="1" x14ac:dyDescent="0.25">
      <c r="A48" s="1148">
        <v>2210599</v>
      </c>
      <c r="B48" s="769" t="s">
        <v>63</v>
      </c>
      <c r="C48" s="768">
        <v>400000</v>
      </c>
      <c r="D48" s="768">
        <v>0</v>
      </c>
      <c r="E48" s="769"/>
      <c r="F48" s="769"/>
      <c r="G48" s="769"/>
      <c r="H48" s="769"/>
      <c r="I48" s="769">
        <f t="shared" si="9"/>
        <v>0</v>
      </c>
      <c r="J48" s="768">
        <v>0</v>
      </c>
      <c r="K48" s="768">
        <v>0</v>
      </c>
      <c r="L48" s="769"/>
      <c r="M48" s="769"/>
      <c r="N48" s="769"/>
      <c r="O48" s="769">
        <f t="shared" si="7"/>
        <v>0</v>
      </c>
      <c r="P48" s="768">
        <v>0</v>
      </c>
      <c r="Q48" s="769"/>
      <c r="R48" s="769"/>
      <c r="S48" s="769"/>
      <c r="T48" s="769"/>
      <c r="U48" s="769">
        <f t="shared" si="10"/>
        <v>0</v>
      </c>
      <c r="V48" s="768">
        <v>0</v>
      </c>
      <c r="W48" s="769"/>
      <c r="X48" s="769"/>
      <c r="Y48" s="769"/>
      <c r="Z48" s="769"/>
      <c r="AA48" s="769">
        <f t="shared" si="11"/>
        <v>0</v>
      </c>
      <c r="AB48" s="1040"/>
      <c r="AC48" s="1038"/>
      <c r="AD48" s="1038"/>
      <c r="AE48" s="1038"/>
      <c r="AF48" s="1038"/>
      <c r="AG48" s="1134"/>
      <c r="AH48" s="1040"/>
      <c r="AI48" s="1038"/>
      <c r="AJ48" s="1038"/>
      <c r="AK48" s="1038"/>
      <c r="AL48" s="1038"/>
      <c r="AM48" s="1134"/>
      <c r="AN48" s="1135">
        <f t="shared" si="8"/>
        <v>0</v>
      </c>
      <c r="AO48" s="613">
        <v>0</v>
      </c>
      <c r="AP48" s="1">
        <f t="shared" si="5"/>
        <v>0</v>
      </c>
    </row>
    <row r="49" spans="1:42" ht="31.5" hidden="1" x14ac:dyDescent="0.25">
      <c r="A49" s="1148">
        <v>2210602</v>
      </c>
      <c r="B49" s="769" t="s">
        <v>64</v>
      </c>
      <c r="C49" s="768">
        <v>0</v>
      </c>
      <c r="D49" s="768">
        <v>0</v>
      </c>
      <c r="E49" s="769"/>
      <c r="F49" s="769"/>
      <c r="G49" s="769"/>
      <c r="H49" s="769"/>
      <c r="I49" s="769">
        <f t="shared" si="9"/>
        <v>0</v>
      </c>
      <c r="J49" s="768">
        <v>0</v>
      </c>
      <c r="K49" s="768">
        <v>0</v>
      </c>
      <c r="L49" s="769"/>
      <c r="M49" s="769"/>
      <c r="N49" s="769"/>
      <c r="O49" s="769">
        <f t="shared" si="7"/>
        <v>0</v>
      </c>
      <c r="P49" s="768">
        <v>0</v>
      </c>
      <c r="Q49" s="769"/>
      <c r="R49" s="769"/>
      <c r="S49" s="769"/>
      <c r="T49" s="769"/>
      <c r="U49" s="769">
        <f t="shared" si="10"/>
        <v>0</v>
      </c>
      <c r="V49" s="768">
        <v>0</v>
      </c>
      <c r="W49" s="769"/>
      <c r="X49" s="769"/>
      <c r="Y49" s="769"/>
      <c r="Z49" s="769"/>
      <c r="AA49" s="769">
        <f t="shared" si="11"/>
        <v>0</v>
      </c>
      <c r="AB49" s="1040"/>
      <c r="AC49" s="1038"/>
      <c r="AD49" s="1038"/>
      <c r="AE49" s="1038"/>
      <c r="AF49" s="1038"/>
      <c r="AG49" s="1134"/>
      <c r="AH49" s="1040"/>
      <c r="AI49" s="1038"/>
      <c r="AJ49" s="1038"/>
      <c r="AK49" s="1038"/>
      <c r="AL49" s="1038"/>
      <c r="AM49" s="1134"/>
      <c r="AN49" s="1135">
        <f t="shared" si="8"/>
        <v>0</v>
      </c>
      <c r="AO49" s="613">
        <v>0</v>
      </c>
      <c r="AP49" s="1">
        <f t="shared" si="5"/>
        <v>0</v>
      </c>
    </row>
    <row r="50" spans="1:42" ht="31.5" hidden="1" x14ac:dyDescent="0.25">
      <c r="A50" s="1148">
        <v>2210603</v>
      </c>
      <c r="B50" s="769" t="s">
        <v>65</v>
      </c>
      <c r="C50" s="768">
        <v>3000000</v>
      </c>
      <c r="D50" s="768">
        <v>0</v>
      </c>
      <c r="E50" s="769"/>
      <c r="F50" s="769"/>
      <c r="G50" s="769"/>
      <c r="H50" s="769"/>
      <c r="I50" s="769">
        <f t="shared" si="9"/>
        <v>0</v>
      </c>
      <c r="J50" s="768">
        <v>0</v>
      </c>
      <c r="K50" s="768">
        <v>0</v>
      </c>
      <c r="L50" s="769"/>
      <c r="M50" s="769"/>
      <c r="N50" s="769"/>
      <c r="O50" s="769">
        <f t="shared" si="7"/>
        <v>0</v>
      </c>
      <c r="P50" s="768">
        <v>0</v>
      </c>
      <c r="Q50" s="769"/>
      <c r="R50" s="769"/>
      <c r="S50" s="769"/>
      <c r="T50" s="769"/>
      <c r="U50" s="769">
        <f t="shared" si="10"/>
        <v>0</v>
      </c>
      <c r="V50" s="768">
        <v>0</v>
      </c>
      <c r="W50" s="769"/>
      <c r="X50" s="769"/>
      <c r="Y50" s="769"/>
      <c r="Z50" s="769"/>
      <c r="AA50" s="769">
        <f t="shared" si="11"/>
        <v>0</v>
      </c>
      <c r="AB50" s="1040"/>
      <c r="AC50" s="1038"/>
      <c r="AD50" s="1038"/>
      <c r="AE50" s="1038"/>
      <c r="AF50" s="1038"/>
      <c r="AG50" s="1134"/>
      <c r="AH50" s="1040"/>
      <c r="AI50" s="1038"/>
      <c r="AJ50" s="1038"/>
      <c r="AK50" s="1038"/>
      <c r="AL50" s="1038"/>
      <c r="AM50" s="1134"/>
      <c r="AN50" s="1135">
        <f t="shared" si="8"/>
        <v>0</v>
      </c>
      <c r="AO50" s="613">
        <v>0</v>
      </c>
      <c r="AP50" s="1">
        <f t="shared" si="5"/>
        <v>0</v>
      </c>
    </row>
    <row r="51" spans="1:42" ht="15.75" hidden="1" x14ac:dyDescent="0.25">
      <c r="A51" s="1148">
        <v>2210604</v>
      </c>
      <c r="B51" s="769" t="s">
        <v>66</v>
      </c>
      <c r="C51" s="768">
        <v>300000</v>
      </c>
      <c r="D51" s="768">
        <v>0</v>
      </c>
      <c r="E51" s="769"/>
      <c r="F51" s="769"/>
      <c r="G51" s="769"/>
      <c r="H51" s="769"/>
      <c r="I51" s="769">
        <f t="shared" si="9"/>
        <v>0</v>
      </c>
      <c r="J51" s="768">
        <v>0</v>
      </c>
      <c r="K51" s="768">
        <v>0</v>
      </c>
      <c r="L51" s="769"/>
      <c r="M51" s="769"/>
      <c r="N51" s="769"/>
      <c r="O51" s="769">
        <f t="shared" si="7"/>
        <v>0</v>
      </c>
      <c r="P51" s="768">
        <v>0</v>
      </c>
      <c r="Q51" s="769"/>
      <c r="R51" s="769"/>
      <c r="S51" s="769"/>
      <c r="T51" s="769"/>
      <c r="U51" s="769">
        <f t="shared" si="10"/>
        <v>0</v>
      </c>
      <c r="V51" s="768">
        <v>0</v>
      </c>
      <c r="W51" s="769"/>
      <c r="X51" s="769"/>
      <c r="Y51" s="769"/>
      <c r="Z51" s="769"/>
      <c r="AA51" s="769">
        <f t="shared" si="11"/>
        <v>0</v>
      </c>
      <c r="AB51" s="1040"/>
      <c r="AC51" s="1038"/>
      <c r="AD51" s="1038"/>
      <c r="AE51" s="1038"/>
      <c r="AF51" s="1038"/>
      <c r="AG51" s="1134"/>
      <c r="AH51" s="1040"/>
      <c r="AI51" s="1038"/>
      <c r="AJ51" s="1038"/>
      <c r="AK51" s="1038"/>
      <c r="AL51" s="1038"/>
      <c r="AM51" s="1134"/>
      <c r="AN51" s="1135">
        <f t="shared" si="8"/>
        <v>0</v>
      </c>
      <c r="AO51" s="613">
        <v>0</v>
      </c>
      <c r="AP51" s="1">
        <f t="shared" si="5"/>
        <v>0</v>
      </c>
    </row>
    <row r="52" spans="1:42" ht="31.5" hidden="1" x14ac:dyDescent="0.25">
      <c r="A52" s="1148">
        <v>2210606</v>
      </c>
      <c r="B52" s="769" t="s">
        <v>67</v>
      </c>
      <c r="C52" s="768">
        <v>0</v>
      </c>
      <c r="D52" s="768">
        <v>0</v>
      </c>
      <c r="E52" s="769"/>
      <c r="F52" s="769"/>
      <c r="G52" s="769"/>
      <c r="H52" s="769"/>
      <c r="I52" s="769">
        <f t="shared" si="9"/>
        <v>0</v>
      </c>
      <c r="J52" s="768">
        <v>0</v>
      </c>
      <c r="K52" s="768">
        <v>0</v>
      </c>
      <c r="L52" s="769"/>
      <c r="M52" s="769"/>
      <c r="N52" s="769"/>
      <c r="O52" s="769">
        <f t="shared" si="7"/>
        <v>0</v>
      </c>
      <c r="P52" s="768">
        <v>0</v>
      </c>
      <c r="Q52" s="769"/>
      <c r="R52" s="769"/>
      <c r="S52" s="769"/>
      <c r="T52" s="769"/>
      <c r="U52" s="769">
        <f t="shared" si="10"/>
        <v>0</v>
      </c>
      <c r="V52" s="768">
        <v>0</v>
      </c>
      <c r="W52" s="769"/>
      <c r="X52" s="769"/>
      <c r="Y52" s="769"/>
      <c r="Z52" s="769"/>
      <c r="AA52" s="769">
        <f t="shared" si="11"/>
        <v>0</v>
      </c>
      <c r="AB52" s="1040"/>
      <c r="AC52" s="1038"/>
      <c r="AD52" s="1038"/>
      <c r="AE52" s="1038"/>
      <c r="AF52" s="1038"/>
      <c r="AG52" s="1134"/>
      <c r="AH52" s="1040"/>
      <c r="AI52" s="1038"/>
      <c r="AJ52" s="1038"/>
      <c r="AK52" s="1038"/>
      <c r="AL52" s="1038"/>
      <c r="AM52" s="1134"/>
      <c r="AN52" s="1135">
        <f t="shared" si="8"/>
        <v>0</v>
      </c>
      <c r="AO52" s="613">
        <v>0</v>
      </c>
      <c r="AP52" s="1">
        <f t="shared" si="5"/>
        <v>0</v>
      </c>
    </row>
    <row r="53" spans="1:42" ht="31.5" hidden="1" x14ac:dyDescent="0.25">
      <c r="A53" s="1148">
        <v>2210701</v>
      </c>
      <c r="B53" s="769" t="s">
        <v>68</v>
      </c>
      <c r="C53" s="768">
        <v>0</v>
      </c>
      <c r="D53" s="768">
        <v>0</v>
      </c>
      <c r="E53" s="769"/>
      <c r="F53" s="769"/>
      <c r="G53" s="769"/>
      <c r="H53" s="769"/>
      <c r="I53" s="769">
        <f t="shared" si="9"/>
        <v>0</v>
      </c>
      <c r="J53" s="768">
        <v>0</v>
      </c>
      <c r="K53" s="768">
        <v>0</v>
      </c>
      <c r="L53" s="769"/>
      <c r="M53" s="769"/>
      <c r="N53" s="769"/>
      <c r="O53" s="769">
        <f t="shared" si="7"/>
        <v>0</v>
      </c>
      <c r="P53" s="768">
        <v>0</v>
      </c>
      <c r="Q53" s="769"/>
      <c r="R53" s="769"/>
      <c r="S53" s="769"/>
      <c r="T53" s="769"/>
      <c r="U53" s="769">
        <f t="shared" si="10"/>
        <v>0</v>
      </c>
      <c r="V53" s="768">
        <v>0</v>
      </c>
      <c r="W53" s="769"/>
      <c r="X53" s="769"/>
      <c r="Y53" s="769"/>
      <c r="Z53" s="769"/>
      <c r="AA53" s="769">
        <f t="shared" si="11"/>
        <v>0</v>
      </c>
      <c r="AB53" s="1040"/>
      <c r="AC53" s="1038"/>
      <c r="AD53" s="1038"/>
      <c r="AE53" s="1038"/>
      <c r="AF53" s="1038"/>
      <c r="AG53" s="1134"/>
      <c r="AH53" s="1040"/>
      <c r="AI53" s="1038"/>
      <c r="AJ53" s="1038"/>
      <c r="AK53" s="1038"/>
      <c r="AL53" s="1038"/>
      <c r="AM53" s="1134"/>
      <c r="AN53" s="1135">
        <f t="shared" si="8"/>
        <v>0</v>
      </c>
      <c r="AO53" s="613">
        <v>0</v>
      </c>
      <c r="AP53" s="1">
        <f t="shared" si="5"/>
        <v>0</v>
      </c>
    </row>
    <row r="54" spans="1:42" ht="47.25" hidden="1" x14ac:dyDescent="0.25">
      <c r="A54" s="1148">
        <v>2210702</v>
      </c>
      <c r="B54" s="769" t="s">
        <v>69</v>
      </c>
      <c r="C54" s="768">
        <v>0</v>
      </c>
      <c r="D54" s="768">
        <v>0</v>
      </c>
      <c r="E54" s="769"/>
      <c r="F54" s="769"/>
      <c r="G54" s="769"/>
      <c r="H54" s="769"/>
      <c r="I54" s="769">
        <f t="shared" si="9"/>
        <v>0</v>
      </c>
      <c r="J54" s="768">
        <v>0</v>
      </c>
      <c r="K54" s="768">
        <v>0</v>
      </c>
      <c r="L54" s="769"/>
      <c r="M54" s="769"/>
      <c r="N54" s="769"/>
      <c r="O54" s="769">
        <f t="shared" si="7"/>
        <v>0</v>
      </c>
      <c r="P54" s="768">
        <v>0</v>
      </c>
      <c r="Q54" s="769"/>
      <c r="R54" s="769"/>
      <c r="S54" s="769"/>
      <c r="T54" s="769"/>
      <c r="U54" s="769">
        <f t="shared" si="10"/>
        <v>0</v>
      </c>
      <c r="V54" s="768">
        <v>0</v>
      </c>
      <c r="W54" s="769"/>
      <c r="X54" s="769"/>
      <c r="Y54" s="769"/>
      <c r="Z54" s="769"/>
      <c r="AA54" s="769">
        <f t="shared" si="11"/>
        <v>0</v>
      </c>
      <c r="AB54" s="1040"/>
      <c r="AC54" s="1038"/>
      <c r="AD54" s="1038"/>
      <c r="AE54" s="1038"/>
      <c r="AF54" s="1038"/>
      <c r="AG54" s="1134"/>
      <c r="AH54" s="1040"/>
      <c r="AI54" s="1038"/>
      <c r="AJ54" s="1038"/>
      <c r="AK54" s="1038"/>
      <c r="AL54" s="1038"/>
      <c r="AM54" s="1134"/>
      <c r="AN54" s="1135">
        <f t="shared" si="8"/>
        <v>0</v>
      </c>
      <c r="AO54" s="613">
        <v>0</v>
      </c>
      <c r="AP54" s="1">
        <f t="shared" si="5"/>
        <v>0</v>
      </c>
    </row>
    <row r="55" spans="1:42" ht="31.5" hidden="1" x14ac:dyDescent="0.25">
      <c r="A55" s="1148">
        <v>2210703</v>
      </c>
      <c r="B55" s="769" t="s">
        <v>70</v>
      </c>
      <c r="C55" s="768">
        <v>100000</v>
      </c>
      <c r="D55" s="768">
        <v>0</v>
      </c>
      <c r="E55" s="769"/>
      <c r="F55" s="769"/>
      <c r="G55" s="769"/>
      <c r="H55" s="769"/>
      <c r="I55" s="769">
        <f t="shared" si="9"/>
        <v>0</v>
      </c>
      <c r="J55" s="768">
        <v>0</v>
      </c>
      <c r="K55" s="768">
        <v>0</v>
      </c>
      <c r="L55" s="769"/>
      <c r="M55" s="769"/>
      <c r="N55" s="769"/>
      <c r="O55" s="769">
        <f t="shared" si="7"/>
        <v>0</v>
      </c>
      <c r="P55" s="768">
        <v>0</v>
      </c>
      <c r="Q55" s="769"/>
      <c r="R55" s="769"/>
      <c r="S55" s="769"/>
      <c r="T55" s="769"/>
      <c r="U55" s="769">
        <f t="shared" si="10"/>
        <v>0</v>
      </c>
      <c r="V55" s="768">
        <v>0</v>
      </c>
      <c r="W55" s="769"/>
      <c r="X55" s="769"/>
      <c r="Y55" s="769"/>
      <c r="Z55" s="769"/>
      <c r="AA55" s="769">
        <f t="shared" si="11"/>
        <v>0</v>
      </c>
      <c r="AB55" s="1040"/>
      <c r="AC55" s="1038"/>
      <c r="AD55" s="1038"/>
      <c r="AE55" s="1038"/>
      <c r="AF55" s="1038"/>
      <c r="AG55" s="1134"/>
      <c r="AH55" s="1040"/>
      <c r="AI55" s="1038"/>
      <c r="AJ55" s="1038"/>
      <c r="AK55" s="1038"/>
      <c r="AL55" s="1038"/>
      <c r="AM55" s="1134"/>
      <c r="AN55" s="1135">
        <f t="shared" si="8"/>
        <v>0</v>
      </c>
      <c r="AO55" s="613">
        <v>100000</v>
      </c>
      <c r="AP55" s="1">
        <f t="shared" si="5"/>
        <v>-100000</v>
      </c>
    </row>
    <row r="56" spans="1:42" ht="31.5" hidden="1" x14ac:dyDescent="0.25">
      <c r="A56" s="1148">
        <v>2210714</v>
      </c>
      <c r="B56" s="769" t="s">
        <v>71</v>
      </c>
      <c r="C56" s="768">
        <v>0</v>
      </c>
      <c r="D56" s="768">
        <v>0</v>
      </c>
      <c r="E56" s="769"/>
      <c r="F56" s="769"/>
      <c r="G56" s="769"/>
      <c r="H56" s="769"/>
      <c r="I56" s="769">
        <f t="shared" si="9"/>
        <v>0</v>
      </c>
      <c r="J56" s="768">
        <v>0</v>
      </c>
      <c r="K56" s="768">
        <v>0</v>
      </c>
      <c r="L56" s="769"/>
      <c r="M56" s="769"/>
      <c r="N56" s="769"/>
      <c r="O56" s="769">
        <f t="shared" si="7"/>
        <v>0</v>
      </c>
      <c r="P56" s="768">
        <v>0</v>
      </c>
      <c r="Q56" s="769"/>
      <c r="R56" s="769"/>
      <c r="S56" s="769"/>
      <c r="T56" s="769"/>
      <c r="U56" s="769">
        <f t="shared" si="10"/>
        <v>0</v>
      </c>
      <c r="V56" s="768">
        <v>0</v>
      </c>
      <c r="W56" s="769"/>
      <c r="X56" s="769"/>
      <c r="Y56" s="769"/>
      <c r="Z56" s="769"/>
      <c r="AA56" s="769">
        <f t="shared" si="11"/>
        <v>0</v>
      </c>
      <c r="AB56" s="1040"/>
      <c r="AC56" s="1038"/>
      <c r="AD56" s="1038"/>
      <c r="AE56" s="1038"/>
      <c r="AF56" s="1038"/>
      <c r="AG56" s="1134"/>
      <c r="AH56" s="1040"/>
      <c r="AI56" s="1038"/>
      <c r="AJ56" s="1038"/>
      <c r="AK56" s="1038"/>
      <c r="AL56" s="1038"/>
      <c r="AM56" s="1134"/>
      <c r="AN56" s="1135">
        <f t="shared" si="8"/>
        <v>0</v>
      </c>
      <c r="AO56" s="613">
        <v>0</v>
      </c>
      <c r="AP56" s="1">
        <f t="shared" si="5"/>
        <v>0</v>
      </c>
    </row>
    <row r="57" spans="1:42" ht="31.5" hidden="1" x14ac:dyDescent="0.25">
      <c r="A57" s="1148">
        <v>2210799</v>
      </c>
      <c r="B57" s="769" t="s">
        <v>72</v>
      </c>
      <c r="C57" s="768">
        <v>2500000</v>
      </c>
      <c r="D57" s="768">
        <v>999300</v>
      </c>
      <c r="E57" s="769"/>
      <c r="F57" s="769"/>
      <c r="G57" s="769"/>
      <c r="H57" s="769"/>
      <c r="I57" s="769">
        <f t="shared" si="9"/>
        <v>999300</v>
      </c>
      <c r="J57" s="768">
        <v>0</v>
      </c>
      <c r="K57" s="768">
        <v>0</v>
      </c>
      <c r="L57" s="769"/>
      <c r="M57" s="769"/>
      <c r="N57" s="769"/>
      <c r="O57" s="769">
        <f t="shared" si="7"/>
        <v>0</v>
      </c>
      <c r="P57" s="768">
        <v>0</v>
      </c>
      <c r="Q57" s="769"/>
      <c r="R57" s="769"/>
      <c r="S57" s="769"/>
      <c r="T57" s="769"/>
      <c r="U57" s="769">
        <f t="shared" si="10"/>
        <v>0</v>
      </c>
      <c r="V57" s="768">
        <v>0</v>
      </c>
      <c r="W57" s="769"/>
      <c r="X57" s="769"/>
      <c r="Y57" s="769"/>
      <c r="Z57" s="769"/>
      <c r="AA57" s="769">
        <f t="shared" si="11"/>
        <v>0</v>
      </c>
      <c r="AB57" s="1038"/>
      <c r="AC57" s="1038"/>
      <c r="AD57" s="1038"/>
      <c r="AE57" s="1038"/>
      <c r="AF57" s="1038"/>
      <c r="AG57" s="1134"/>
      <c r="AH57" s="1038"/>
      <c r="AI57" s="1038"/>
      <c r="AJ57" s="1038"/>
      <c r="AK57" s="1038"/>
      <c r="AL57" s="1038"/>
      <c r="AM57" s="1134"/>
      <c r="AN57" s="1135">
        <f t="shared" si="8"/>
        <v>999300</v>
      </c>
      <c r="AO57" s="613">
        <v>999300</v>
      </c>
      <c r="AP57" s="1">
        <f t="shared" si="5"/>
        <v>0</v>
      </c>
    </row>
    <row r="58" spans="1:42" ht="63" x14ac:dyDescent="0.25">
      <c r="A58" s="1148">
        <v>2210801</v>
      </c>
      <c r="B58" s="769" t="s">
        <v>73</v>
      </c>
      <c r="C58" s="768">
        <v>200000</v>
      </c>
      <c r="D58" s="768">
        <v>1900000</v>
      </c>
      <c r="E58" s="769"/>
      <c r="F58" s="769"/>
      <c r="G58" s="769"/>
      <c r="H58" s="769"/>
      <c r="I58" s="769">
        <f t="shared" si="9"/>
        <v>1900000</v>
      </c>
      <c r="J58" s="768">
        <v>0</v>
      </c>
      <c r="K58" s="768">
        <v>0</v>
      </c>
      <c r="L58" s="769"/>
      <c r="M58" s="769"/>
      <c r="N58" s="769"/>
      <c r="O58" s="769">
        <f t="shared" si="7"/>
        <v>0</v>
      </c>
      <c r="P58" s="768">
        <v>0</v>
      </c>
      <c r="Q58" s="769"/>
      <c r="R58" s="769"/>
      <c r="S58" s="769"/>
      <c r="T58" s="769"/>
      <c r="U58" s="769">
        <f t="shared" si="10"/>
        <v>0</v>
      </c>
      <c r="V58" s="768">
        <v>0</v>
      </c>
      <c r="W58" s="769"/>
      <c r="X58" s="769"/>
      <c r="Y58" s="769"/>
      <c r="Z58" s="769"/>
      <c r="AA58" s="769">
        <f t="shared" si="11"/>
        <v>0</v>
      </c>
      <c r="AB58" s="1038"/>
      <c r="AC58" s="1038"/>
      <c r="AD58" s="1038"/>
      <c r="AE58" s="1038"/>
      <c r="AF58" s="1038"/>
      <c r="AG58" s="1134"/>
      <c r="AH58" s="1038"/>
      <c r="AI58" s="1038"/>
      <c r="AJ58" s="1038"/>
      <c r="AK58" s="1038"/>
      <c r="AL58" s="1038"/>
      <c r="AM58" s="1134"/>
      <c r="AN58" s="1135">
        <f t="shared" si="8"/>
        <v>1900000</v>
      </c>
      <c r="AO58" s="613">
        <v>1900000</v>
      </c>
      <c r="AP58" s="1">
        <f t="shared" si="5"/>
        <v>0</v>
      </c>
    </row>
    <row r="59" spans="1:42" ht="63" x14ac:dyDescent="0.25">
      <c r="A59" s="1148">
        <v>2210802</v>
      </c>
      <c r="B59" s="769" t="s">
        <v>74</v>
      </c>
      <c r="C59" s="768">
        <v>1500000</v>
      </c>
      <c r="D59" s="768">
        <v>990000</v>
      </c>
      <c r="E59" s="769"/>
      <c r="F59" s="769"/>
      <c r="G59" s="769"/>
      <c r="H59" s="769"/>
      <c r="I59" s="769">
        <f t="shared" si="9"/>
        <v>990000</v>
      </c>
      <c r="J59" s="768">
        <v>0</v>
      </c>
      <c r="K59" s="768">
        <v>0</v>
      </c>
      <c r="L59" s="769"/>
      <c r="M59" s="769"/>
      <c r="N59" s="769"/>
      <c r="O59" s="769">
        <f t="shared" si="7"/>
        <v>0</v>
      </c>
      <c r="P59" s="768">
        <v>0</v>
      </c>
      <c r="Q59" s="769"/>
      <c r="R59" s="769"/>
      <c r="S59" s="769"/>
      <c r="T59" s="769"/>
      <c r="U59" s="769">
        <f t="shared" si="10"/>
        <v>0</v>
      </c>
      <c r="V59" s="768">
        <v>0</v>
      </c>
      <c r="W59" s="769"/>
      <c r="X59" s="769"/>
      <c r="Y59" s="769"/>
      <c r="Z59" s="769"/>
      <c r="AA59" s="769">
        <f t="shared" si="11"/>
        <v>0</v>
      </c>
      <c r="AB59" s="1038"/>
      <c r="AC59" s="1038"/>
      <c r="AD59" s="1038"/>
      <c r="AE59" s="1038"/>
      <c r="AF59" s="1038"/>
      <c r="AG59" s="1134"/>
      <c r="AH59" s="1038"/>
      <c r="AI59" s="1038"/>
      <c r="AJ59" s="1038"/>
      <c r="AK59" s="1038"/>
      <c r="AL59" s="1038"/>
      <c r="AM59" s="1134"/>
      <c r="AN59" s="1135">
        <f t="shared" si="8"/>
        <v>990000</v>
      </c>
      <c r="AO59" s="613">
        <v>990000</v>
      </c>
      <c r="AP59" s="1">
        <f t="shared" si="5"/>
        <v>0</v>
      </c>
    </row>
    <row r="60" spans="1:42" ht="15.75" x14ac:dyDescent="0.25">
      <c r="A60" s="1146">
        <v>2210805</v>
      </c>
      <c r="B60" s="769" t="s">
        <v>75</v>
      </c>
      <c r="C60" s="768">
        <v>0</v>
      </c>
      <c r="D60" s="768">
        <v>0</v>
      </c>
      <c r="E60" s="769"/>
      <c r="F60" s="769"/>
      <c r="G60" s="769"/>
      <c r="H60" s="769"/>
      <c r="I60" s="769">
        <f t="shared" si="9"/>
        <v>0</v>
      </c>
      <c r="J60" s="768">
        <v>0</v>
      </c>
      <c r="K60" s="768">
        <v>0</v>
      </c>
      <c r="L60" s="769"/>
      <c r="M60" s="769"/>
      <c r="N60" s="769"/>
      <c r="O60" s="769">
        <f t="shared" si="7"/>
        <v>0</v>
      </c>
      <c r="P60" s="768">
        <v>0</v>
      </c>
      <c r="Q60" s="769"/>
      <c r="R60" s="769"/>
      <c r="S60" s="769"/>
      <c r="T60" s="769"/>
      <c r="U60" s="769">
        <f t="shared" si="10"/>
        <v>0</v>
      </c>
      <c r="V60" s="768">
        <v>0</v>
      </c>
      <c r="W60" s="769"/>
      <c r="X60" s="769"/>
      <c r="Y60" s="769"/>
      <c r="Z60" s="769"/>
      <c r="AA60" s="769">
        <f t="shared" si="11"/>
        <v>0</v>
      </c>
      <c r="AB60" s="1040"/>
      <c r="AC60" s="1038"/>
      <c r="AD60" s="1038"/>
      <c r="AE60" s="1038"/>
      <c r="AF60" s="1038"/>
      <c r="AG60" s="1134"/>
      <c r="AH60" s="1040"/>
      <c r="AI60" s="1038"/>
      <c r="AJ60" s="1038"/>
      <c r="AK60" s="1038"/>
      <c r="AL60" s="1038"/>
      <c r="AM60" s="1134"/>
      <c r="AN60" s="1135">
        <f t="shared" si="8"/>
        <v>0</v>
      </c>
      <c r="AO60" s="613">
        <v>0</v>
      </c>
      <c r="AP60" s="1">
        <f t="shared" si="5"/>
        <v>0</v>
      </c>
    </row>
    <row r="61" spans="1:42" ht="15.75" x14ac:dyDescent="0.25">
      <c r="A61" s="1146">
        <v>2210809</v>
      </c>
      <c r="B61" s="769" t="s">
        <v>76</v>
      </c>
      <c r="C61" s="768">
        <v>50000</v>
      </c>
      <c r="D61" s="768">
        <v>50000</v>
      </c>
      <c r="E61" s="769"/>
      <c r="F61" s="769"/>
      <c r="G61" s="769"/>
      <c r="H61" s="769"/>
      <c r="I61" s="769">
        <f t="shared" si="9"/>
        <v>50000</v>
      </c>
      <c r="J61" s="768">
        <v>0</v>
      </c>
      <c r="K61" s="768">
        <v>0</v>
      </c>
      <c r="L61" s="769"/>
      <c r="M61" s="769"/>
      <c r="N61" s="769"/>
      <c r="O61" s="769">
        <f t="shared" si="7"/>
        <v>0</v>
      </c>
      <c r="P61" s="768">
        <v>0</v>
      </c>
      <c r="Q61" s="769"/>
      <c r="R61" s="769"/>
      <c r="S61" s="769"/>
      <c r="T61" s="769"/>
      <c r="U61" s="769">
        <f t="shared" si="10"/>
        <v>0</v>
      </c>
      <c r="V61" s="768">
        <v>0</v>
      </c>
      <c r="W61" s="769"/>
      <c r="X61" s="769"/>
      <c r="Y61" s="769"/>
      <c r="Z61" s="769"/>
      <c r="AA61" s="769">
        <f t="shared" si="11"/>
        <v>0</v>
      </c>
      <c r="AB61" s="1040"/>
      <c r="AC61" s="1038"/>
      <c r="AD61" s="1038"/>
      <c r="AE61" s="1038"/>
      <c r="AF61" s="1038"/>
      <c r="AG61" s="1134"/>
      <c r="AH61" s="1040"/>
      <c r="AI61" s="1038"/>
      <c r="AJ61" s="1038"/>
      <c r="AK61" s="1038"/>
      <c r="AL61" s="1038"/>
      <c r="AM61" s="1134"/>
      <c r="AN61" s="1135">
        <f t="shared" si="8"/>
        <v>50000</v>
      </c>
      <c r="AO61" s="613">
        <v>50000</v>
      </c>
      <c r="AP61" s="1">
        <f t="shared" si="5"/>
        <v>0</v>
      </c>
    </row>
    <row r="62" spans="1:42" ht="15.75" hidden="1" x14ac:dyDescent="0.25">
      <c r="A62" s="1148">
        <v>2210904</v>
      </c>
      <c r="B62" s="769" t="s">
        <v>77</v>
      </c>
      <c r="C62" s="768">
        <v>300000</v>
      </c>
      <c r="D62" s="768">
        <v>0</v>
      </c>
      <c r="E62" s="769"/>
      <c r="F62" s="769"/>
      <c r="G62" s="769"/>
      <c r="H62" s="769"/>
      <c r="I62" s="769">
        <f t="shared" si="9"/>
        <v>0</v>
      </c>
      <c r="J62" s="768">
        <v>0</v>
      </c>
      <c r="K62" s="768">
        <v>0</v>
      </c>
      <c r="L62" s="769"/>
      <c r="M62" s="769"/>
      <c r="N62" s="769"/>
      <c r="O62" s="769">
        <f t="shared" si="7"/>
        <v>0</v>
      </c>
      <c r="P62" s="768">
        <v>0</v>
      </c>
      <c r="Q62" s="769"/>
      <c r="R62" s="769"/>
      <c r="S62" s="769"/>
      <c r="T62" s="769"/>
      <c r="U62" s="769">
        <f t="shared" si="10"/>
        <v>0</v>
      </c>
      <c r="V62" s="768">
        <v>0</v>
      </c>
      <c r="W62" s="769"/>
      <c r="X62" s="769"/>
      <c r="Y62" s="769"/>
      <c r="Z62" s="769"/>
      <c r="AA62" s="769">
        <f t="shared" si="11"/>
        <v>0</v>
      </c>
      <c r="AB62" s="1040"/>
      <c r="AC62" s="1038"/>
      <c r="AD62" s="1038"/>
      <c r="AE62" s="1038"/>
      <c r="AF62" s="1038"/>
      <c r="AG62" s="1134"/>
      <c r="AH62" s="1040"/>
      <c r="AI62" s="1038"/>
      <c r="AJ62" s="1038"/>
      <c r="AK62" s="1038"/>
      <c r="AL62" s="1038"/>
      <c r="AM62" s="1134"/>
      <c r="AN62" s="1135">
        <f t="shared" si="8"/>
        <v>0</v>
      </c>
      <c r="AO62" s="613">
        <v>0</v>
      </c>
      <c r="AP62" s="1">
        <f t="shared" si="5"/>
        <v>0</v>
      </c>
    </row>
    <row r="63" spans="1:42" ht="15.75" hidden="1" x14ac:dyDescent="0.25">
      <c r="A63" s="1146">
        <v>2210910</v>
      </c>
      <c r="B63" s="769" t="s">
        <v>78</v>
      </c>
      <c r="C63" s="768">
        <v>700000</v>
      </c>
      <c r="D63" s="768">
        <v>0</v>
      </c>
      <c r="E63" s="769"/>
      <c r="F63" s="769"/>
      <c r="G63" s="769"/>
      <c r="H63" s="769"/>
      <c r="I63" s="769">
        <f t="shared" si="9"/>
        <v>0</v>
      </c>
      <c r="J63" s="768">
        <v>0</v>
      </c>
      <c r="K63" s="768">
        <v>0</v>
      </c>
      <c r="L63" s="769"/>
      <c r="M63" s="769"/>
      <c r="N63" s="769"/>
      <c r="O63" s="769">
        <f t="shared" si="7"/>
        <v>0</v>
      </c>
      <c r="P63" s="768">
        <v>0</v>
      </c>
      <c r="Q63" s="769"/>
      <c r="R63" s="769"/>
      <c r="S63" s="769"/>
      <c r="T63" s="769"/>
      <c r="U63" s="769">
        <f t="shared" si="10"/>
        <v>0</v>
      </c>
      <c r="V63" s="768">
        <v>0</v>
      </c>
      <c r="W63" s="769"/>
      <c r="X63" s="769"/>
      <c r="Y63" s="769"/>
      <c r="Z63" s="769"/>
      <c r="AA63" s="769">
        <f t="shared" si="11"/>
        <v>0</v>
      </c>
      <c r="AB63" s="1040"/>
      <c r="AC63" s="1038"/>
      <c r="AD63" s="1038"/>
      <c r="AE63" s="1038"/>
      <c r="AF63" s="1038"/>
      <c r="AG63" s="1134"/>
      <c r="AH63" s="1040"/>
      <c r="AI63" s="1038"/>
      <c r="AJ63" s="1038"/>
      <c r="AK63" s="1038"/>
      <c r="AL63" s="1038"/>
      <c r="AM63" s="1134"/>
      <c r="AN63" s="1135">
        <f t="shared" si="8"/>
        <v>0</v>
      </c>
      <c r="AO63" s="613">
        <v>0</v>
      </c>
      <c r="AP63" s="1">
        <f t="shared" si="5"/>
        <v>0</v>
      </c>
    </row>
    <row r="64" spans="1:42" ht="15.75" hidden="1" x14ac:dyDescent="0.25">
      <c r="A64" s="1146">
        <v>2211001</v>
      </c>
      <c r="B64" s="769" t="s">
        <v>79</v>
      </c>
      <c r="C64" s="768">
        <v>0</v>
      </c>
      <c r="D64" s="768">
        <v>0</v>
      </c>
      <c r="E64" s="769"/>
      <c r="F64" s="769"/>
      <c r="G64" s="769"/>
      <c r="H64" s="769"/>
      <c r="I64" s="769">
        <f t="shared" si="9"/>
        <v>0</v>
      </c>
      <c r="J64" s="768">
        <v>0</v>
      </c>
      <c r="K64" s="768">
        <v>0</v>
      </c>
      <c r="L64" s="769"/>
      <c r="M64" s="769"/>
      <c r="N64" s="769"/>
      <c r="O64" s="769">
        <f t="shared" si="7"/>
        <v>0</v>
      </c>
      <c r="P64" s="768">
        <v>0</v>
      </c>
      <c r="Q64" s="769"/>
      <c r="R64" s="769"/>
      <c r="S64" s="769"/>
      <c r="T64" s="769"/>
      <c r="U64" s="769">
        <f t="shared" si="10"/>
        <v>0</v>
      </c>
      <c r="V64" s="768">
        <v>0</v>
      </c>
      <c r="W64" s="769"/>
      <c r="X64" s="769"/>
      <c r="Y64" s="769"/>
      <c r="Z64" s="769"/>
      <c r="AA64" s="769">
        <f t="shared" si="11"/>
        <v>0</v>
      </c>
      <c r="AB64" s="1040"/>
      <c r="AC64" s="1038"/>
      <c r="AD64" s="1038"/>
      <c r="AE64" s="1038"/>
      <c r="AF64" s="1038"/>
      <c r="AG64" s="1134"/>
      <c r="AH64" s="1040"/>
      <c r="AI64" s="1038"/>
      <c r="AJ64" s="1038"/>
      <c r="AK64" s="1038"/>
      <c r="AL64" s="1038"/>
      <c r="AM64" s="1134"/>
      <c r="AN64" s="1135">
        <f t="shared" si="8"/>
        <v>0</v>
      </c>
      <c r="AO64" s="613">
        <v>0</v>
      </c>
      <c r="AP64" s="1">
        <f t="shared" si="5"/>
        <v>0</v>
      </c>
    </row>
    <row r="65" spans="1:42" ht="47.25" hidden="1" x14ac:dyDescent="0.25">
      <c r="A65" s="1148">
        <v>2211002</v>
      </c>
      <c r="B65" s="769" t="s">
        <v>80</v>
      </c>
      <c r="C65" s="768">
        <v>0</v>
      </c>
      <c r="D65" s="768">
        <v>0</v>
      </c>
      <c r="E65" s="769"/>
      <c r="F65" s="769"/>
      <c r="G65" s="769"/>
      <c r="H65" s="769"/>
      <c r="I65" s="769">
        <f t="shared" si="9"/>
        <v>0</v>
      </c>
      <c r="J65" s="768">
        <v>0</v>
      </c>
      <c r="K65" s="768">
        <v>0</v>
      </c>
      <c r="L65" s="769"/>
      <c r="M65" s="769"/>
      <c r="N65" s="769"/>
      <c r="O65" s="769">
        <f t="shared" si="7"/>
        <v>0</v>
      </c>
      <c r="P65" s="768">
        <v>0</v>
      </c>
      <c r="Q65" s="769"/>
      <c r="R65" s="769"/>
      <c r="S65" s="769"/>
      <c r="T65" s="769"/>
      <c r="U65" s="769">
        <f t="shared" si="10"/>
        <v>0</v>
      </c>
      <c r="V65" s="768">
        <v>0</v>
      </c>
      <c r="W65" s="769"/>
      <c r="X65" s="769"/>
      <c r="Y65" s="769"/>
      <c r="Z65" s="769"/>
      <c r="AA65" s="769">
        <f t="shared" si="11"/>
        <v>0</v>
      </c>
      <c r="AB65" s="1040"/>
      <c r="AC65" s="1038"/>
      <c r="AD65" s="1038"/>
      <c r="AE65" s="1038"/>
      <c r="AF65" s="1038"/>
      <c r="AG65" s="1134"/>
      <c r="AH65" s="1040"/>
      <c r="AI65" s="1038"/>
      <c r="AJ65" s="1038"/>
      <c r="AK65" s="1038"/>
      <c r="AL65" s="1038"/>
      <c r="AM65" s="1134"/>
      <c r="AN65" s="1135">
        <f t="shared" si="8"/>
        <v>0</v>
      </c>
      <c r="AO65" s="613">
        <v>0</v>
      </c>
      <c r="AP65" s="1">
        <f t="shared" si="5"/>
        <v>0</v>
      </c>
    </row>
    <row r="66" spans="1:42" ht="31.5" hidden="1" x14ac:dyDescent="0.25">
      <c r="A66" s="1148">
        <v>2211003</v>
      </c>
      <c r="B66" s="769" t="s">
        <v>81</v>
      </c>
      <c r="C66" s="768">
        <v>0</v>
      </c>
      <c r="D66" s="768">
        <v>0</v>
      </c>
      <c r="E66" s="769"/>
      <c r="F66" s="769"/>
      <c r="G66" s="769"/>
      <c r="H66" s="769"/>
      <c r="I66" s="769">
        <f t="shared" si="9"/>
        <v>0</v>
      </c>
      <c r="J66" s="768">
        <v>0</v>
      </c>
      <c r="K66" s="768">
        <v>0</v>
      </c>
      <c r="L66" s="769"/>
      <c r="M66" s="769"/>
      <c r="N66" s="769"/>
      <c r="O66" s="769">
        <f t="shared" si="7"/>
        <v>0</v>
      </c>
      <c r="P66" s="768">
        <v>0</v>
      </c>
      <c r="Q66" s="769"/>
      <c r="R66" s="769"/>
      <c r="S66" s="769"/>
      <c r="T66" s="769"/>
      <c r="U66" s="769">
        <f t="shared" si="10"/>
        <v>0</v>
      </c>
      <c r="V66" s="768">
        <v>0</v>
      </c>
      <c r="W66" s="769"/>
      <c r="X66" s="769"/>
      <c r="Y66" s="769"/>
      <c r="Z66" s="769"/>
      <c r="AA66" s="769">
        <f t="shared" si="11"/>
        <v>0</v>
      </c>
      <c r="AB66" s="1040"/>
      <c r="AC66" s="1038"/>
      <c r="AD66" s="1038"/>
      <c r="AE66" s="1038"/>
      <c r="AF66" s="1038"/>
      <c r="AG66" s="1134"/>
      <c r="AH66" s="1040"/>
      <c r="AI66" s="1038"/>
      <c r="AJ66" s="1038"/>
      <c r="AK66" s="1038"/>
      <c r="AL66" s="1038"/>
      <c r="AM66" s="1134"/>
      <c r="AN66" s="1135">
        <f t="shared" si="8"/>
        <v>0</v>
      </c>
      <c r="AO66" s="613">
        <v>0</v>
      </c>
      <c r="AP66" s="1">
        <f t="shared" si="5"/>
        <v>0</v>
      </c>
    </row>
    <row r="67" spans="1:42" ht="31.5" hidden="1" x14ac:dyDescent="0.25">
      <c r="A67" s="1148">
        <v>2211004</v>
      </c>
      <c r="B67" s="769" t="s">
        <v>82</v>
      </c>
      <c r="C67" s="768">
        <v>50000</v>
      </c>
      <c r="D67" s="768">
        <v>0</v>
      </c>
      <c r="E67" s="769"/>
      <c r="F67" s="769"/>
      <c r="G67" s="769"/>
      <c r="H67" s="769"/>
      <c r="I67" s="769">
        <f t="shared" si="9"/>
        <v>0</v>
      </c>
      <c r="J67" s="768">
        <v>0</v>
      </c>
      <c r="K67" s="768">
        <v>0</v>
      </c>
      <c r="L67" s="769"/>
      <c r="M67" s="769"/>
      <c r="N67" s="769"/>
      <c r="O67" s="769">
        <f t="shared" si="7"/>
        <v>0</v>
      </c>
      <c r="P67" s="768">
        <v>0</v>
      </c>
      <c r="Q67" s="769"/>
      <c r="R67" s="769"/>
      <c r="S67" s="769"/>
      <c r="T67" s="769"/>
      <c r="U67" s="769">
        <f t="shared" si="10"/>
        <v>0</v>
      </c>
      <c r="V67" s="768">
        <v>0</v>
      </c>
      <c r="W67" s="769"/>
      <c r="X67" s="769"/>
      <c r="Y67" s="769"/>
      <c r="Z67" s="769"/>
      <c r="AA67" s="769">
        <f t="shared" si="11"/>
        <v>0</v>
      </c>
      <c r="AB67" s="1040"/>
      <c r="AC67" s="1038"/>
      <c r="AD67" s="1038"/>
      <c r="AE67" s="1038"/>
      <c r="AF67" s="1038"/>
      <c r="AG67" s="1134"/>
      <c r="AH67" s="1040"/>
      <c r="AI67" s="1038"/>
      <c r="AJ67" s="1038"/>
      <c r="AK67" s="1038"/>
      <c r="AL67" s="1038"/>
      <c r="AM67" s="1134"/>
      <c r="AN67" s="1135">
        <f t="shared" si="8"/>
        <v>0</v>
      </c>
      <c r="AO67" s="613">
        <v>0</v>
      </c>
      <c r="AP67" s="1">
        <f t="shared" si="5"/>
        <v>0</v>
      </c>
    </row>
    <row r="68" spans="1:42" ht="31.5" hidden="1" x14ac:dyDescent="0.25">
      <c r="A68" s="1148">
        <v>2211005</v>
      </c>
      <c r="B68" s="769" t="s">
        <v>83</v>
      </c>
      <c r="C68" s="768">
        <v>0</v>
      </c>
      <c r="D68" s="768">
        <v>0</v>
      </c>
      <c r="E68" s="769"/>
      <c r="F68" s="769"/>
      <c r="G68" s="769"/>
      <c r="H68" s="769"/>
      <c r="I68" s="769">
        <f t="shared" si="9"/>
        <v>0</v>
      </c>
      <c r="J68" s="768">
        <v>0</v>
      </c>
      <c r="K68" s="768">
        <v>0</v>
      </c>
      <c r="L68" s="769"/>
      <c r="M68" s="769"/>
      <c r="N68" s="769"/>
      <c r="O68" s="769">
        <f t="shared" si="7"/>
        <v>0</v>
      </c>
      <c r="P68" s="768">
        <v>0</v>
      </c>
      <c r="Q68" s="769"/>
      <c r="R68" s="769"/>
      <c r="S68" s="769"/>
      <c r="T68" s="769"/>
      <c r="U68" s="769">
        <f t="shared" si="10"/>
        <v>0</v>
      </c>
      <c r="V68" s="768">
        <v>0</v>
      </c>
      <c r="W68" s="769"/>
      <c r="X68" s="769"/>
      <c r="Y68" s="769"/>
      <c r="Z68" s="769"/>
      <c r="AA68" s="769">
        <f t="shared" si="11"/>
        <v>0</v>
      </c>
      <c r="AB68" s="1040"/>
      <c r="AC68" s="1038"/>
      <c r="AD68" s="1038"/>
      <c r="AE68" s="1038"/>
      <c r="AF68" s="1038"/>
      <c r="AG68" s="1134"/>
      <c r="AH68" s="1040"/>
      <c r="AI68" s="1038"/>
      <c r="AJ68" s="1038"/>
      <c r="AK68" s="1038"/>
      <c r="AL68" s="1038"/>
      <c r="AM68" s="1134"/>
      <c r="AN68" s="1135">
        <f t="shared" si="8"/>
        <v>0</v>
      </c>
      <c r="AO68" s="613">
        <v>0</v>
      </c>
      <c r="AP68" s="1">
        <f t="shared" si="5"/>
        <v>0</v>
      </c>
    </row>
    <row r="69" spans="1:42" ht="47.25" hidden="1" x14ac:dyDescent="0.25">
      <c r="A69" s="1148">
        <v>2211006</v>
      </c>
      <c r="B69" s="769" t="s">
        <v>84</v>
      </c>
      <c r="C69" s="768">
        <v>0</v>
      </c>
      <c r="D69" s="768">
        <v>0</v>
      </c>
      <c r="E69" s="769"/>
      <c r="F69" s="769"/>
      <c r="G69" s="769"/>
      <c r="H69" s="769"/>
      <c r="I69" s="769">
        <f t="shared" si="9"/>
        <v>0</v>
      </c>
      <c r="J69" s="768">
        <v>0</v>
      </c>
      <c r="K69" s="768">
        <v>0</v>
      </c>
      <c r="L69" s="769"/>
      <c r="M69" s="769"/>
      <c r="N69" s="769"/>
      <c r="O69" s="769">
        <f t="shared" si="7"/>
        <v>0</v>
      </c>
      <c r="P69" s="768">
        <v>0</v>
      </c>
      <c r="Q69" s="769"/>
      <c r="R69" s="769"/>
      <c r="S69" s="769"/>
      <c r="T69" s="769"/>
      <c r="U69" s="769">
        <f t="shared" si="10"/>
        <v>0</v>
      </c>
      <c r="V69" s="768">
        <v>0</v>
      </c>
      <c r="W69" s="769"/>
      <c r="X69" s="769"/>
      <c r="Y69" s="769"/>
      <c r="Z69" s="769"/>
      <c r="AA69" s="769">
        <f t="shared" si="11"/>
        <v>0</v>
      </c>
      <c r="AB69" s="1038"/>
      <c r="AC69" s="1038"/>
      <c r="AD69" s="1038"/>
      <c r="AE69" s="1038"/>
      <c r="AF69" s="1038"/>
      <c r="AG69" s="1134"/>
      <c r="AH69" s="1038"/>
      <c r="AI69" s="1038"/>
      <c r="AJ69" s="1038"/>
      <c r="AK69" s="1038"/>
      <c r="AL69" s="1038"/>
      <c r="AM69" s="1134"/>
      <c r="AN69" s="1135">
        <f t="shared" si="8"/>
        <v>0</v>
      </c>
      <c r="AO69" s="613">
        <v>0</v>
      </c>
      <c r="AP69" s="1">
        <f t="shared" si="5"/>
        <v>0</v>
      </c>
    </row>
    <row r="70" spans="1:42" ht="47.25" hidden="1" x14ac:dyDescent="0.25">
      <c r="A70" s="1148">
        <v>2211007</v>
      </c>
      <c r="B70" s="769" t="s">
        <v>85</v>
      </c>
      <c r="C70" s="768">
        <v>0</v>
      </c>
      <c r="D70" s="768">
        <v>0</v>
      </c>
      <c r="E70" s="769"/>
      <c r="F70" s="769"/>
      <c r="G70" s="769"/>
      <c r="H70" s="769"/>
      <c r="I70" s="769">
        <f t="shared" si="9"/>
        <v>0</v>
      </c>
      <c r="J70" s="768">
        <v>0</v>
      </c>
      <c r="K70" s="768">
        <v>0</v>
      </c>
      <c r="L70" s="769"/>
      <c r="M70" s="769"/>
      <c r="N70" s="769"/>
      <c r="O70" s="769">
        <f t="shared" si="7"/>
        <v>0</v>
      </c>
      <c r="P70" s="768">
        <v>0</v>
      </c>
      <c r="Q70" s="769"/>
      <c r="R70" s="769"/>
      <c r="S70" s="769"/>
      <c r="T70" s="769"/>
      <c r="U70" s="769">
        <f t="shared" si="10"/>
        <v>0</v>
      </c>
      <c r="V70" s="768">
        <v>0</v>
      </c>
      <c r="W70" s="769"/>
      <c r="X70" s="769"/>
      <c r="Y70" s="769"/>
      <c r="Z70" s="769"/>
      <c r="AA70" s="769">
        <f t="shared" si="11"/>
        <v>0</v>
      </c>
      <c r="AB70" s="1040"/>
      <c r="AC70" s="1038"/>
      <c r="AD70" s="1038"/>
      <c r="AE70" s="1038"/>
      <c r="AF70" s="1038"/>
      <c r="AG70" s="1134"/>
      <c r="AH70" s="1040"/>
      <c r="AI70" s="1038"/>
      <c r="AJ70" s="1038"/>
      <c r="AK70" s="1038"/>
      <c r="AL70" s="1038"/>
      <c r="AM70" s="1134"/>
      <c r="AN70" s="1135">
        <f t="shared" si="8"/>
        <v>0</v>
      </c>
      <c r="AO70" s="613">
        <v>0</v>
      </c>
      <c r="AP70" s="1">
        <f t="shared" ref="AP70:AP134" si="12">SUM(AN70-AO70)</f>
        <v>0</v>
      </c>
    </row>
    <row r="71" spans="1:42" ht="47.25" hidden="1" x14ac:dyDescent="0.25">
      <c r="A71" s="1148">
        <v>2211008</v>
      </c>
      <c r="B71" s="769" t="s">
        <v>86</v>
      </c>
      <c r="C71" s="768">
        <v>0</v>
      </c>
      <c r="D71" s="768">
        <v>0</v>
      </c>
      <c r="E71" s="769"/>
      <c r="F71" s="769"/>
      <c r="G71" s="769"/>
      <c r="H71" s="769"/>
      <c r="I71" s="769">
        <f t="shared" si="9"/>
        <v>0</v>
      </c>
      <c r="J71" s="768">
        <v>0</v>
      </c>
      <c r="K71" s="768">
        <v>0</v>
      </c>
      <c r="L71" s="769"/>
      <c r="M71" s="769"/>
      <c r="N71" s="769"/>
      <c r="O71" s="769">
        <f t="shared" si="7"/>
        <v>0</v>
      </c>
      <c r="P71" s="768">
        <v>0</v>
      </c>
      <c r="Q71" s="769"/>
      <c r="R71" s="769"/>
      <c r="S71" s="769"/>
      <c r="T71" s="769"/>
      <c r="U71" s="769">
        <f t="shared" si="10"/>
        <v>0</v>
      </c>
      <c r="V71" s="768">
        <v>0</v>
      </c>
      <c r="W71" s="769"/>
      <c r="X71" s="769"/>
      <c r="Y71" s="769"/>
      <c r="Z71" s="769"/>
      <c r="AA71" s="769">
        <f t="shared" si="11"/>
        <v>0</v>
      </c>
      <c r="AB71" s="1040"/>
      <c r="AC71" s="1038"/>
      <c r="AD71" s="1038"/>
      <c r="AE71" s="1038"/>
      <c r="AF71" s="1038"/>
      <c r="AG71" s="1134"/>
      <c r="AH71" s="1040"/>
      <c r="AI71" s="1038"/>
      <c r="AJ71" s="1038"/>
      <c r="AK71" s="1038"/>
      <c r="AL71" s="1038"/>
      <c r="AM71" s="1134"/>
      <c r="AN71" s="1135">
        <f t="shared" si="8"/>
        <v>0</v>
      </c>
      <c r="AO71" s="613">
        <v>0</v>
      </c>
      <c r="AP71" s="1">
        <f t="shared" si="12"/>
        <v>0</v>
      </c>
    </row>
    <row r="72" spans="1:42" ht="31.5" x14ac:dyDescent="0.25">
      <c r="A72" s="1148">
        <v>2211009</v>
      </c>
      <c r="B72" s="769" t="s">
        <v>87</v>
      </c>
      <c r="C72" s="768">
        <v>10000</v>
      </c>
      <c r="D72" s="768">
        <v>10000</v>
      </c>
      <c r="E72" s="769"/>
      <c r="F72" s="769"/>
      <c r="G72" s="769"/>
      <c r="H72" s="769"/>
      <c r="I72" s="769">
        <f t="shared" si="9"/>
        <v>10000</v>
      </c>
      <c r="J72" s="768">
        <v>0</v>
      </c>
      <c r="K72" s="768">
        <v>0</v>
      </c>
      <c r="L72" s="769"/>
      <c r="M72" s="769"/>
      <c r="N72" s="769"/>
      <c r="O72" s="769">
        <f t="shared" si="7"/>
        <v>0</v>
      </c>
      <c r="P72" s="768">
        <v>0</v>
      </c>
      <c r="Q72" s="769"/>
      <c r="R72" s="769"/>
      <c r="S72" s="769"/>
      <c r="T72" s="769"/>
      <c r="U72" s="769">
        <f t="shared" si="10"/>
        <v>0</v>
      </c>
      <c r="V72" s="768">
        <v>0</v>
      </c>
      <c r="W72" s="769"/>
      <c r="X72" s="769"/>
      <c r="Y72" s="769"/>
      <c r="Z72" s="769"/>
      <c r="AA72" s="769">
        <f t="shared" si="11"/>
        <v>0</v>
      </c>
      <c r="AB72" s="1040"/>
      <c r="AC72" s="1038"/>
      <c r="AD72" s="1038"/>
      <c r="AE72" s="1038"/>
      <c r="AF72" s="1038"/>
      <c r="AG72" s="1134"/>
      <c r="AH72" s="1040"/>
      <c r="AI72" s="1038"/>
      <c r="AJ72" s="1038"/>
      <c r="AK72" s="1038"/>
      <c r="AL72" s="1038"/>
      <c r="AM72" s="1134"/>
      <c r="AN72" s="1135">
        <f t="shared" si="8"/>
        <v>10000</v>
      </c>
      <c r="AO72" s="613">
        <v>10000</v>
      </c>
      <c r="AP72" s="1">
        <f t="shared" si="12"/>
        <v>0</v>
      </c>
    </row>
    <row r="73" spans="1:42" ht="15.75" x14ac:dyDescent="0.25">
      <c r="A73" s="1148">
        <v>2211015</v>
      </c>
      <c r="B73" s="769" t="s">
        <v>88</v>
      </c>
      <c r="C73" s="768">
        <v>0</v>
      </c>
      <c r="D73" s="768">
        <v>0</v>
      </c>
      <c r="E73" s="769"/>
      <c r="F73" s="769"/>
      <c r="G73" s="769"/>
      <c r="H73" s="769"/>
      <c r="I73" s="769">
        <f t="shared" si="9"/>
        <v>0</v>
      </c>
      <c r="J73" s="768">
        <v>0</v>
      </c>
      <c r="K73" s="768">
        <v>0</v>
      </c>
      <c r="L73" s="769"/>
      <c r="M73" s="769"/>
      <c r="N73" s="769"/>
      <c r="O73" s="769">
        <f t="shared" si="7"/>
        <v>0</v>
      </c>
      <c r="P73" s="768">
        <v>0</v>
      </c>
      <c r="Q73" s="769"/>
      <c r="R73" s="769"/>
      <c r="S73" s="769"/>
      <c r="T73" s="769"/>
      <c r="U73" s="769">
        <f t="shared" si="10"/>
        <v>0</v>
      </c>
      <c r="V73" s="768">
        <v>0</v>
      </c>
      <c r="W73" s="769"/>
      <c r="X73" s="769"/>
      <c r="Y73" s="769"/>
      <c r="Z73" s="769"/>
      <c r="AA73" s="769">
        <f t="shared" si="11"/>
        <v>0</v>
      </c>
      <c r="AB73" s="1040"/>
      <c r="AC73" s="1038"/>
      <c r="AD73" s="1038"/>
      <c r="AE73" s="1038"/>
      <c r="AF73" s="1038"/>
      <c r="AG73" s="1134"/>
      <c r="AH73" s="1040"/>
      <c r="AI73" s="1038"/>
      <c r="AJ73" s="1038"/>
      <c r="AK73" s="1038"/>
      <c r="AL73" s="1038"/>
      <c r="AM73" s="1134"/>
      <c r="AN73" s="1135">
        <f t="shared" si="8"/>
        <v>0</v>
      </c>
      <c r="AO73" s="613">
        <v>0</v>
      </c>
      <c r="AP73" s="1">
        <f t="shared" si="12"/>
        <v>0</v>
      </c>
    </row>
    <row r="74" spans="1:42" ht="31.5" x14ac:dyDescent="0.25">
      <c r="A74" s="1148">
        <v>2211016</v>
      </c>
      <c r="B74" s="769" t="s">
        <v>89</v>
      </c>
      <c r="C74" s="768">
        <v>500000</v>
      </c>
      <c r="D74" s="768">
        <v>7000</v>
      </c>
      <c r="E74" s="769"/>
      <c r="F74" s="769"/>
      <c r="G74" s="769"/>
      <c r="H74" s="769"/>
      <c r="I74" s="769">
        <f t="shared" si="9"/>
        <v>7000</v>
      </c>
      <c r="J74" s="768">
        <v>0</v>
      </c>
      <c r="K74" s="768">
        <v>0</v>
      </c>
      <c r="L74" s="769"/>
      <c r="M74" s="769"/>
      <c r="N74" s="769"/>
      <c r="O74" s="769">
        <f t="shared" si="7"/>
        <v>0</v>
      </c>
      <c r="P74" s="768">
        <v>0</v>
      </c>
      <c r="Q74" s="769"/>
      <c r="R74" s="769"/>
      <c r="S74" s="769"/>
      <c r="T74" s="769"/>
      <c r="U74" s="769">
        <f t="shared" si="10"/>
        <v>0</v>
      </c>
      <c r="V74" s="768">
        <v>0</v>
      </c>
      <c r="W74" s="769"/>
      <c r="X74" s="769"/>
      <c r="Y74" s="769"/>
      <c r="Z74" s="769"/>
      <c r="AA74" s="769">
        <f t="shared" si="11"/>
        <v>0</v>
      </c>
      <c r="AB74" s="1038"/>
      <c r="AC74" s="1038"/>
      <c r="AD74" s="1038"/>
      <c r="AE74" s="1038"/>
      <c r="AF74" s="1038"/>
      <c r="AG74" s="1134"/>
      <c r="AH74" s="1038"/>
      <c r="AI74" s="1038"/>
      <c r="AJ74" s="1038"/>
      <c r="AK74" s="1038"/>
      <c r="AL74" s="1038"/>
      <c r="AM74" s="1134"/>
      <c r="AN74" s="1135">
        <f t="shared" si="8"/>
        <v>7000</v>
      </c>
      <c r="AO74" s="613">
        <v>7000</v>
      </c>
      <c r="AP74" s="1">
        <f t="shared" si="12"/>
        <v>0</v>
      </c>
    </row>
    <row r="75" spans="1:42" ht="31.5" hidden="1" x14ac:dyDescent="0.25">
      <c r="A75" s="1148">
        <v>2211019</v>
      </c>
      <c r="B75" s="769" t="s">
        <v>90</v>
      </c>
      <c r="C75" s="768">
        <v>0</v>
      </c>
      <c r="D75" s="768">
        <v>0</v>
      </c>
      <c r="E75" s="769"/>
      <c r="F75" s="769"/>
      <c r="G75" s="769"/>
      <c r="H75" s="769"/>
      <c r="I75" s="769">
        <f t="shared" si="9"/>
        <v>0</v>
      </c>
      <c r="J75" s="768">
        <v>0</v>
      </c>
      <c r="K75" s="768">
        <v>0</v>
      </c>
      <c r="L75" s="769"/>
      <c r="M75" s="769"/>
      <c r="N75" s="769"/>
      <c r="O75" s="769">
        <f t="shared" si="7"/>
        <v>0</v>
      </c>
      <c r="P75" s="768">
        <v>0</v>
      </c>
      <c r="Q75" s="769"/>
      <c r="R75" s="769"/>
      <c r="S75" s="769"/>
      <c r="T75" s="769"/>
      <c r="U75" s="769">
        <f t="shared" si="10"/>
        <v>0</v>
      </c>
      <c r="V75" s="768">
        <v>0</v>
      </c>
      <c r="W75" s="769"/>
      <c r="X75" s="769"/>
      <c r="Y75" s="769"/>
      <c r="Z75" s="769"/>
      <c r="AA75" s="769">
        <f t="shared" si="11"/>
        <v>0</v>
      </c>
      <c r="AB75" s="1040"/>
      <c r="AC75" s="1038"/>
      <c r="AD75" s="1038"/>
      <c r="AE75" s="1038"/>
      <c r="AF75" s="1038"/>
      <c r="AG75" s="1134"/>
      <c r="AH75" s="1040"/>
      <c r="AI75" s="1038"/>
      <c r="AJ75" s="1038"/>
      <c r="AK75" s="1038"/>
      <c r="AL75" s="1038"/>
      <c r="AM75" s="1134"/>
      <c r="AN75" s="1135">
        <f t="shared" si="8"/>
        <v>0</v>
      </c>
      <c r="AO75" s="613">
        <v>0</v>
      </c>
      <c r="AP75" s="1">
        <f t="shared" si="12"/>
        <v>0</v>
      </c>
    </row>
    <row r="76" spans="1:42" ht="31.5" hidden="1" x14ac:dyDescent="0.25">
      <c r="A76" s="1148">
        <v>2211021</v>
      </c>
      <c r="B76" s="769" t="s">
        <v>91</v>
      </c>
      <c r="C76" s="768">
        <v>0</v>
      </c>
      <c r="D76" s="768">
        <v>0</v>
      </c>
      <c r="E76" s="769"/>
      <c r="F76" s="769"/>
      <c r="G76" s="769"/>
      <c r="H76" s="769"/>
      <c r="I76" s="769">
        <f t="shared" si="9"/>
        <v>0</v>
      </c>
      <c r="J76" s="768">
        <v>0</v>
      </c>
      <c r="K76" s="768">
        <v>0</v>
      </c>
      <c r="L76" s="769"/>
      <c r="M76" s="769"/>
      <c r="N76" s="769"/>
      <c r="O76" s="769">
        <f t="shared" si="7"/>
        <v>0</v>
      </c>
      <c r="P76" s="768">
        <v>0</v>
      </c>
      <c r="Q76" s="769"/>
      <c r="R76" s="769"/>
      <c r="S76" s="769"/>
      <c r="T76" s="769"/>
      <c r="U76" s="769">
        <f t="shared" si="10"/>
        <v>0</v>
      </c>
      <c r="V76" s="768">
        <v>0</v>
      </c>
      <c r="W76" s="769"/>
      <c r="X76" s="769"/>
      <c r="Y76" s="769"/>
      <c r="Z76" s="769"/>
      <c r="AA76" s="769">
        <f t="shared" si="11"/>
        <v>0</v>
      </c>
      <c r="AB76" s="1040"/>
      <c r="AC76" s="1038"/>
      <c r="AD76" s="1038"/>
      <c r="AE76" s="1038"/>
      <c r="AF76" s="1038"/>
      <c r="AG76" s="1134"/>
      <c r="AH76" s="1040"/>
      <c r="AI76" s="1038"/>
      <c r="AJ76" s="1038"/>
      <c r="AK76" s="1038"/>
      <c r="AL76" s="1038"/>
      <c r="AM76" s="1134"/>
      <c r="AN76" s="1135">
        <f t="shared" si="8"/>
        <v>0</v>
      </c>
      <c r="AO76" s="613">
        <v>0</v>
      </c>
      <c r="AP76" s="1">
        <f t="shared" si="12"/>
        <v>0</v>
      </c>
    </row>
    <row r="77" spans="1:42" ht="15.75" hidden="1" x14ac:dyDescent="0.25">
      <c r="A77" s="1148">
        <v>2211023</v>
      </c>
      <c r="B77" s="769" t="s">
        <v>92</v>
      </c>
      <c r="C77" s="768">
        <v>0</v>
      </c>
      <c r="D77" s="768">
        <v>0</v>
      </c>
      <c r="E77" s="769"/>
      <c r="F77" s="769"/>
      <c r="G77" s="769"/>
      <c r="H77" s="769"/>
      <c r="I77" s="769">
        <f t="shared" si="9"/>
        <v>0</v>
      </c>
      <c r="J77" s="768">
        <v>0</v>
      </c>
      <c r="K77" s="768">
        <v>0</v>
      </c>
      <c r="L77" s="769"/>
      <c r="M77" s="769"/>
      <c r="N77" s="769"/>
      <c r="O77" s="769">
        <f t="shared" si="7"/>
        <v>0</v>
      </c>
      <c r="P77" s="768">
        <v>0</v>
      </c>
      <c r="Q77" s="769"/>
      <c r="R77" s="769"/>
      <c r="S77" s="769"/>
      <c r="T77" s="769"/>
      <c r="U77" s="769">
        <f t="shared" si="10"/>
        <v>0</v>
      </c>
      <c r="V77" s="768">
        <v>0</v>
      </c>
      <c r="W77" s="769"/>
      <c r="X77" s="769"/>
      <c r="Y77" s="769"/>
      <c r="Z77" s="769"/>
      <c r="AA77" s="769">
        <f t="shared" si="11"/>
        <v>0</v>
      </c>
      <c r="AB77" s="1040"/>
      <c r="AC77" s="1038"/>
      <c r="AD77" s="1038"/>
      <c r="AE77" s="1038"/>
      <c r="AF77" s="1038"/>
      <c r="AG77" s="1134"/>
      <c r="AH77" s="1040"/>
      <c r="AI77" s="1038"/>
      <c r="AJ77" s="1038"/>
      <c r="AK77" s="1038"/>
      <c r="AL77" s="1038"/>
      <c r="AM77" s="1134"/>
      <c r="AN77" s="1135">
        <f t="shared" si="8"/>
        <v>0</v>
      </c>
      <c r="AO77" s="613">
        <v>0</v>
      </c>
      <c r="AP77" s="1">
        <f t="shared" si="12"/>
        <v>0</v>
      </c>
    </row>
    <row r="78" spans="1:42" ht="31.5" hidden="1" x14ac:dyDescent="0.25">
      <c r="A78" s="1148">
        <v>2211026</v>
      </c>
      <c r="B78" s="769" t="s">
        <v>93</v>
      </c>
      <c r="C78" s="768">
        <v>0</v>
      </c>
      <c r="D78" s="768">
        <v>0</v>
      </c>
      <c r="E78" s="769"/>
      <c r="F78" s="769"/>
      <c r="G78" s="769"/>
      <c r="H78" s="769"/>
      <c r="I78" s="769">
        <f t="shared" si="9"/>
        <v>0</v>
      </c>
      <c r="J78" s="768">
        <v>0</v>
      </c>
      <c r="K78" s="768">
        <v>0</v>
      </c>
      <c r="L78" s="769"/>
      <c r="M78" s="769"/>
      <c r="N78" s="769"/>
      <c r="O78" s="769">
        <f t="shared" si="7"/>
        <v>0</v>
      </c>
      <c r="P78" s="768">
        <v>0</v>
      </c>
      <c r="Q78" s="769"/>
      <c r="R78" s="769"/>
      <c r="S78" s="769"/>
      <c r="T78" s="769"/>
      <c r="U78" s="769">
        <f t="shared" si="10"/>
        <v>0</v>
      </c>
      <c r="V78" s="768">
        <v>0</v>
      </c>
      <c r="W78" s="769"/>
      <c r="X78" s="769"/>
      <c r="Y78" s="769"/>
      <c r="Z78" s="769"/>
      <c r="AA78" s="769">
        <f t="shared" si="11"/>
        <v>0</v>
      </c>
      <c r="AB78" s="1040"/>
      <c r="AC78" s="1038"/>
      <c r="AD78" s="1038"/>
      <c r="AE78" s="1038"/>
      <c r="AF78" s="1038"/>
      <c r="AG78" s="1134"/>
      <c r="AH78" s="1040"/>
      <c r="AI78" s="1038"/>
      <c r="AJ78" s="1038"/>
      <c r="AK78" s="1038"/>
      <c r="AL78" s="1038"/>
      <c r="AM78" s="1134"/>
      <c r="AN78" s="1135">
        <f t="shared" si="8"/>
        <v>0</v>
      </c>
      <c r="AO78" s="613">
        <v>0</v>
      </c>
      <c r="AP78" s="1">
        <f t="shared" si="12"/>
        <v>0</v>
      </c>
    </row>
    <row r="79" spans="1:42" ht="31.5" hidden="1" x14ac:dyDescent="0.25">
      <c r="A79" s="1148">
        <v>2211028</v>
      </c>
      <c r="B79" s="769" t="s">
        <v>94</v>
      </c>
      <c r="C79" s="768">
        <v>0</v>
      </c>
      <c r="D79" s="768">
        <v>0</v>
      </c>
      <c r="E79" s="769"/>
      <c r="F79" s="769"/>
      <c r="G79" s="769"/>
      <c r="H79" s="769"/>
      <c r="I79" s="769">
        <f t="shared" si="9"/>
        <v>0</v>
      </c>
      <c r="J79" s="768">
        <v>0</v>
      </c>
      <c r="K79" s="768">
        <v>0</v>
      </c>
      <c r="L79" s="769"/>
      <c r="M79" s="769"/>
      <c r="N79" s="769"/>
      <c r="O79" s="769">
        <f t="shared" si="7"/>
        <v>0</v>
      </c>
      <c r="P79" s="768">
        <v>0</v>
      </c>
      <c r="Q79" s="769"/>
      <c r="R79" s="769"/>
      <c r="S79" s="769"/>
      <c r="T79" s="769"/>
      <c r="U79" s="769">
        <f t="shared" si="10"/>
        <v>0</v>
      </c>
      <c r="V79" s="768">
        <v>0</v>
      </c>
      <c r="W79" s="769"/>
      <c r="X79" s="769"/>
      <c r="Y79" s="769"/>
      <c r="Z79" s="769"/>
      <c r="AA79" s="769">
        <f t="shared" si="11"/>
        <v>0</v>
      </c>
      <c r="AB79" s="1040"/>
      <c r="AC79" s="1038"/>
      <c r="AD79" s="1038"/>
      <c r="AE79" s="1038"/>
      <c r="AF79" s="1038"/>
      <c r="AG79" s="1134"/>
      <c r="AH79" s="1040"/>
      <c r="AI79" s="1038"/>
      <c r="AJ79" s="1038"/>
      <c r="AK79" s="1038"/>
      <c r="AL79" s="1038"/>
      <c r="AM79" s="1134"/>
      <c r="AN79" s="1135">
        <f t="shared" si="8"/>
        <v>0</v>
      </c>
      <c r="AO79" s="613">
        <v>0</v>
      </c>
      <c r="AP79" s="1">
        <f t="shared" si="12"/>
        <v>0</v>
      </c>
    </row>
    <row r="80" spans="1:42" ht="15.75" x14ac:dyDescent="0.25">
      <c r="A80" s="1148">
        <v>2211029</v>
      </c>
      <c r="B80" s="769" t="s">
        <v>95</v>
      </c>
      <c r="C80" s="768">
        <v>0</v>
      </c>
      <c r="D80" s="768">
        <v>0</v>
      </c>
      <c r="E80" s="769"/>
      <c r="F80" s="769"/>
      <c r="G80" s="769"/>
      <c r="H80" s="769"/>
      <c r="I80" s="769">
        <f t="shared" si="9"/>
        <v>0</v>
      </c>
      <c r="J80" s="768">
        <v>0</v>
      </c>
      <c r="K80" s="768">
        <v>0</v>
      </c>
      <c r="L80" s="769"/>
      <c r="M80" s="769"/>
      <c r="N80" s="769"/>
      <c r="O80" s="769">
        <f t="shared" si="7"/>
        <v>0</v>
      </c>
      <c r="P80" s="768">
        <v>0</v>
      </c>
      <c r="Q80" s="769"/>
      <c r="R80" s="769"/>
      <c r="S80" s="769"/>
      <c r="T80" s="769"/>
      <c r="U80" s="769">
        <f t="shared" si="10"/>
        <v>0</v>
      </c>
      <c r="V80" s="768">
        <v>0</v>
      </c>
      <c r="W80" s="769"/>
      <c r="X80" s="769"/>
      <c r="Y80" s="769"/>
      <c r="Z80" s="769"/>
      <c r="AA80" s="769">
        <f t="shared" si="11"/>
        <v>0</v>
      </c>
      <c r="AB80" s="1040"/>
      <c r="AC80" s="1038"/>
      <c r="AD80" s="1038"/>
      <c r="AE80" s="1038"/>
      <c r="AF80" s="1038"/>
      <c r="AG80" s="1134"/>
      <c r="AH80" s="1040"/>
      <c r="AI80" s="1038"/>
      <c r="AJ80" s="1038"/>
      <c r="AK80" s="1038"/>
      <c r="AL80" s="1038"/>
      <c r="AM80" s="1134"/>
      <c r="AN80" s="1135">
        <f t="shared" si="8"/>
        <v>0</v>
      </c>
      <c r="AO80" s="613">
        <v>0</v>
      </c>
      <c r="AP80" s="1">
        <f t="shared" si="12"/>
        <v>0</v>
      </c>
    </row>
    <row r="81" spans="1:42" ht="47.25" x14ac:dyDescent="0.25">
      <c r="A81" s="1148">
        <v>2211101</v>
      </c>
      <c r="B81" s="769" t="s">
        <v>96</v>
      </c>
      <c r="C81" s="768">
        <v>750000</v>
      </c>
      <c r="D81" s="768">
        <v>337350</v>
      </c>
      <c r="E81" s="769"/>
      <c r="F81" s="769"/>
      <c r="G81" s="769"/>
      <c r="H81" s="769"/>
      <c r="I81" s="769">
        <f t="shared" si="9"/>
        <v>337350</v>
      </c>
      <c r="J81" s="768">
        <v>0</v>
      </c>
      <c r="K81" s="768">
        <v>0</v>
      </c>
      <c r="L81" s="769"/>
      <c r="M81" s="769"/>
      <c r="N81" s="769"/>
      <c r="O81" s="769">
        <f t="shared" si="7"/>
        <v>0</v>
      </c>
      <c r="P81" s="768">
        <v>0</v>
      </c>
      <c r="Q81" s="769"/>
      <c r="R81" s="769"/>
      <c r="S81" s="769"/>
      <c r="T81" s="769"/>
      <c r="U81" s="769">
        <f t="shared" si="10"/>
        <v>0</v>
      </c>
      <c r="V81" s="768">
        <v>0</v>
      </c>
      <c r="W81" s="769"/>
      <c r="X81" s="769"/>
      <c r="Y81" s="769"/>
      <c r="Z81" s="769"/>
      <c r="AA81" s="769">
        <f t="shared" si="11"/>
        <v>0</v>
      </c>
      <c r="AB81" s="1040"/>
      <c r="AC81" s="1038"/>
      <c r="AD81" s="1038"/>
      <c r="AE81" s="1038"/>
      <c r="AF81" s="1038"/>
      <c r="AG81" s="1134"/>
      <c r="AH81" s="1040"/>
      <c r="AI81" s="1038"/>
      <c r="AJ81" s="1038"/>
      <c r="AK81" s="1038"/>
      <c r="AL81" s="1038"/>
      <c r="AM81" s="1134"/>
      <c r="AN81" s="1135">
        <f t="shared" si="8"/>
        <v>337350</v>
      </c>
      <c r="AO81" s="613">
        <v>337350</v>
      </c>
      <c r="AP81" s="1">
        <f t="shared" si="12"/>
        <v>0</v>
      </c>
    </row>
    <row r="82" spans="1:42" ht="31.5" x14ac:dyDescent="0.25">
      <c r="A82" s="1148">
        <v>2211102</v>
      </c>
      <c r="B82" s="769" t="s">
        <v>97</v>
      </c>
      <c r="C82" s="768">
        <v>150000</v>
      </c>
      <c r="D82" s="768">
        <v>0</v>
      </c>
      <c r="E82" s="769"/>
      <c r="F82" s="769"/>
      <c r="G82" s="769"/>
      <c r="H82" s="769"/>
      <c r="I82" s="769">
        <f t="shared" si="9"/>
        <v>0</v>
      </c>
      <c r="J82" s="768">
        <v>0</v>
      </c>
      <c r="K82" s="768">
        <v>0</v>
      </c>
      <c r="L82" s="769"/>
      <c r="M82" s="769"/>
      <c r="N82" s="769"/>
      <c r="O82" s="769">
        <f t="shared" si="7"/>
        <v>0</v>
      </c>
      <c r="P82" s="768">
        <v>0</v>
      </c>
      <c r="Q82" s="769"/>
      <c r="R82" s="769"/>
      <c r="S82" s="769"/>
      <c r="T82" s="769"/>
      <c r="U82" s="769">
        <f t="shared" si="10"/>
        <v>0</v>
      </c>
      <c r="V82" s="768">
        <v>0</v>
      </c>
      <c r="W82" s="769"/>
      <c r="X82" s="769"/>
      <c r="Y82" s="769"/>
      <c r="Z82" s="769"/>
      <c r="AA82" s="769">
        <f t="shared" si="11"/>
        <v>0</v>
      </c>
      <c r="AB82" s="1040"/>
      <c r="AC82" s="1038"/>
      <c r="AD82" s="1038"/>
      <c r="AE82" s="1038"/>
      <c r="AF82" s="1038"/>
      <c r="AG82" s="1134"/>
      <c r="AH82" s="1040"/>
      <c r="AI82" s="1038"/>
      <c r="AJ82" s="1038"/>
      <c r="AK82" s="1038"/>
      <c r="AL82" s="1038"/>
      <c r="AM82" s="1134"/>
      <c r="AN82" s="1135">
        <f t="shared" si="8"/>
        <v>0</v>
      </c>
      <c r="AO82" s="613">
        <v>0</v>
      </c>
      <c r="AP82" s="1">
        <f t="shared" si="12"/>
        <v>0</v>
      </c>
    </row>
    <row r="83" spans="1:42" ht="47.25" x14ac:dyDescent="0.25">
      <c r="A83" s="1148">
        <v>2211103</v>
      </c>
      <c r="B83" s="769" t="s">
        <v>98</v>
      </c>
      <c r="C83" s="769">
        <v>650000</v>
      </c>
      <c r="D83" s="768">
        <v>496280</v>
      </c>
      <c r="E83" s="769"/>
      <c r="F83" s="769"/>
      <c r="G83" s="769"/>
      <c r="H83" s="769"/>
      <c r="I83" s="769">
        <f t="shared" si="9"/>
        <v>496280</v>
      </c>
      <c r="J83" s="768">
        <v>0</v>
      </c>
      <c r="K83" s="768">
        <v>0</v>
      </c>
      <c r="L83" s="769"/>
      <c r="M83" s="769"/>
      <c r="N83" s="769"/>
      <c r="O83" s="769">
        <f t="shared" ref="O83:O114" si="13">SUM(J83:K83)</f>
        <v>0</v>
      </c>
      <c r="P83" s="768">
        <v>0</v>
      </c>
      <c r="Q83" s="769"/>
      <c r="R83" s="769"/>
      <c r="S83" s="769"/>
      <c r="T83" s="769"/>
      <c r="U83" s="769">
        <f t="shared" si="10"/>
        <v>0</v>
      </c>
      <c r="V83" s="768">
        <v>0</v>
      </c>
      <c r="W83" s="769"/>
      <c r="X83" s="769"/>
      <c r="Y83" s="769"/>
      <c r="Z83" s="769"/>
      <c r="AA83" s="769">
        <f t="shared" si="11"/>
        <v>0</v>
      </c>
      <c r="AB83" s="1038"/>
      <c r="AC83" s="1038"/>
      <c r="AD83" s="1038"/>
      <c r="AE83" s="1038"/>
      <c r="AF83" s="1038"/>
      <c r="AG83" s="1134"/>
      <c r="AH83" s="1038"/>
      <c r="AI83" s="1038"/>
      <c r="AJ83" s="1038"/>
      <c r="AK83" s="1038"/>
      <c r="AL83" s="1038"/>
      <c r="AM83" s="1134"/>
      <c r="AN83" s="1135">
        <f t="shared" ref="AN83:AN114" si="14">SUM(AA83+U83+O83+I83)</f>
        <v>496280</v>
      </c>
      <c r="AO83" s="613">
        <v>496280</v>
      </c>
      <c r="AP83" s="1">
        <f t="shared" si="12"/>
        <v>0</v>
      </c>
    </row>
    <row r="84" spans="1:42" ht="31.5" x14ac:dyDescent="0.25">
      <c r="A84" s="1148">
        <v>2211199</v>
      </c>
      <c r="B84" s="769" t="s">
        <v>188</v>
      </c>
      <c r="C84" s="769">
        <v>200000</v>
      </c>
      <c r="D84" s="768">
        <v>700000</v>
      </c>
      <c r="E84" s="769"/>
      <c r="F84" s="769"/>
      <c r="G84" s="769"/>
      <c r="H84" s="769"/>
      <c r="I84" s="769">
        <f t="shared" ref="I84:I115" si="15">SUM(D84)</f>
        <v>700000</v>
      </c>
      <c r="J84" s="768">
        <v>0</v>
      </c>
      <c r="K84" s="768">
        <v>0</v>
      </c>
      <c r="L84" s="769"/>
      <c r="M84" s="769"/>
      <c r="N84" s="769"/>
      <c r="O84" s="769">
        <f t="shared" si="13"/>
        <v>0</v>
      </c>
      <c r="P84" s="768">
        <v>0</v>
      </c>
      <c r="Q84" s="769"/>
      <c r="R84" s="769"/>
      <c r="S84" s="769"/>
      <c r="T84" s="769"/>
      <c r="U84" s="769">
        <f t="shared" ref="U84:U115" si="16">SUM(P84)</f>
        <v>0</v>
      </c>
      <c r="V84" s="768">
        <v>0</v>
      </c>
      <c r="W84" s="769"/>
      <c r="X84" s="769"/>
      <c r="Y84" s="769"/>
      <c r="Z84" s="769"/>
      <c r="AA84" s="769">
        <f t="shared" ref="AA84:AA115" si="17">SUM(V84)</f>
        <v>0</v>
      </c>
      <c r="AB84" s="1038"/>
      <c r="AC84" s="1038"/>
      <c r="AD84" s="1038"/>
      <c r="AE84" s="1038"/>
      <c r="AF84" s="1038"/>
      <c r="AG84" s="1134"/>
      <c r="AH84" s="1038"/>
      <c r="AI84" s="1038"/>
      <c r="AJ84" s="1038"/>
      <c r="AK84" s="1038"/>
      <c r="AL84" s="1038"/>
      <c r="AM84" s="1134"/>
      <c r="AN84" s="1135">
        <f t="shared" si="14"/>
        <v>700000</v>
      </c>
      <c r="AO84" s="613">
        <v>700000</v>
      </c>
      <c r="AP84" s="1">
        <f t="shared" si="12"/>
        <v>0</v>
      </c>
    </row>
    <row r="85" spans="1:42" ht="47.25" x14ac:dyDescent="0.25">
      <c r="A85" s="1148">
        <v>2211201</v>
      </c>
      <c r="B85" s="769" t="s">
        <v>100</v>
      </c>
      <c r="C85" s="768">
        <v>1000000</v>
      </c>
      <c r="D85" s="768">
        <v>1000106</v>
      </c>
      <c r="E85" s="769"/>
      <c r="F85" s="769"/>
      <c r="G85" s="769"/>
      <c r="H85" s="769"/>
      <c r="I85" s="769">
        <f t="shared" si="15"/>
        <v>1000106</v>
      </c>
      <c r="J85" s="768">
        <v>0</v>
      </c>
      <c r="K85" s="768">
        <v>0</v>
      </c>
      <c r="L85" s="769"/>
      <c r="M85" s="769"/>
      <c r="N85" s="769"/>
      <c r="O85" s="769">
        <f t="shared" si="13"/>
        <v>0</v>
      </c>
      <c r="P85" s="768">
        <v>0</v>
      </c>
      <c r="Q85" s="769"/>
      <c r="R85" s="769"/>
      <c r="S85" s="769"/>
      <c r="T85" s="769"/>
      <c r="U85" s="769">
        <f t="shared" si="16"/>
        <v>0</v>
      </c>
      <c r="V85" s="768">
        <v>0</v>
      </c>
      <c r="W85" s="769"/>
      <c r="X85" s="769"/>
      <c r="Y85" s="769"/>
      <c r="Z85" s="769"/>
      <c r="AA85" s="769">
        <f t="shared" si="17"/>
        <v>0</v>
      </c>
      <c r="AB85" s="1040"/>
      <c r="AC85" s="1038"/>
      <c r="AD85" s="1038"/>
      <c r="AE85" s="1038"/>
      <c r="AF85" s="1038"/>
      <c r="AG85" s="1134"/>
      <c r="AH85" s="1040"/>
      <c r="AI85" s="1038"/>
      <c r="AJ85" s="1038"/>
      <c r="AK85" s="1038"/>
      <c r="AL85" s="1038"/>
      <c r="AM85" s="1134"/>
      <c r="AN85" s="1135">
        <f t="shared" si="14"/>
        <v>1000106</v>
      </c>
      <c r="AO85" s="613">
        <v>1065995</v>
      </c>
      <c r="AP85" s="1">
        <f t="shared" si="12"/>
        <v>-65889</v>
      </c>
    </row>
    <row r="86" spans="1:42" ht="31.5" x14ac:dyDescent="0.25">
      <c r="A86" s="1148">
        <v>2211203</v>
      </c>
      <c r="B86" s="769" t="s">
        <v>101</v>
      </c>
      <c r="C86" s="768">
        <v>0</v>
      </c>
      <c r="D86" s="768">
        <v>0</v>
      </c>
      <c r="E86" s="769"/>
      <c r="F86" s="769"/>
      <c r="G86" s="769"/>
      <c r="H86" s="769"/>
      <c r="I86" s="769">
        <f t="shared" si="15"/>
        <v>0</v>
      </c>
      <c r="J86" s="768">
        <v>0</v>
      </c>
      <c r="K86" s="768">
        <v>0</v>
      </c>
      <c r="L86" s="769"/>
      <c r="M86" s="769"/>
      <c r="N86" s="769"/>
      <c r="O86" s="769">
        <f t="shared" si="13"/>
        <v>0</v>
      </c>
      <c r="P86" s="768">
        <v>0</v>
      </c>
      <c r="Q86" s="769"/>
      <c r="R86" s="769"/>
      <c r="S86" s="769"/>
      <c r="T86" s="769"/>
      <c r="U86" s="769">
        <f t="shared" si="16"/>
        <v>0</v>
      </c>
      <c r="V86" s="768">
        <v>0</v>
      </c>
      <c r="W86" s="769"/>
      <c r="X86" s="769"/>
      <c r="Y86" s="769"/>
      <c r="Z86" s="769"/>
      <c r="AA86" s="769">
        <f t="shared" si="17"/>
        <v>0</v>
      </c>
      <c r="AB86" s="1040"/>
      <c r="AC86" s="1038"/>
      <c r="AD86" s="1038"/>
      <c r="AE86" s="1038"/>
      <c r="AF86" s="1038"/>
      <c r="AG86" s="1134"/>
      <c r="AH86" s="1040"/>
      <c r="AI86" s="1038"/>
      <c r="AJ86" s="1038"/>
      <c r="AK86" s="1038"/>
      <c r="AL86" s="1038"/>
      <c r="AM86" s="1134"/>
      <c r="AN86" s="1135">
        <f t="shared" si="14"/>
        <v>0</v>
      </c>
      <c r="AO86" s="613">
        <v>0</v>
      </c>
      <c r="AP86" s="1">
        <f t="shared" si="12"/>
        <v>0</v>
      </c>
    </row>
    <row r="87" spans="1:42" ht="47.25" x14ac:dyDescent="0.25">
      <c r="A87" s="1148">
        <v>2211204</v>
      </c>
      <c r="B87" s="769" t="s">
        <v>102</v>
      </c>
      <c r="C87" s="768">
        <v>0</v>
      </c>
      <c r="D87" s="768">
        <v>0</v>
      </c>
      <c r="E87" s="769"/>
      <c r="F87" s="769"/>
      <c r="G87" s="769"/>
      <c r="H87" s="769"/>
      <c r="I87" s="769">
        <f t="shared" si="15"/>
        <v>0</v>
      </c>
      <c r="J87" s="768">
        <v>0</v>
      </c>
      <c r="K87" s="768">
        <v>0</v>
      </c>
      <c r="L87" s="769"/>
      <c r="M87" s="769"/>
      <c r="N87" s="769"/>
      <c r="O87" s="769">
        <f t="shared" si="13"/>
        <v>0</v>
      </c>
      <c r="P87" s="768">
        <v>0</v>
      </c>
      <c r="Q87" s="769"/>
      <c r="R87" s="769"/>
      <c r="S87" s="769"/>
      <c r="T87" s="769"/>
      <c r="U87" s="769">
        <f t="shared" si="16"/>
        <v>0</v>
      </c>
      <c r="V87" s="768">
        <v>0</v>
      </c>
      <c r="W87" s="769"/>
      <c r="X87" s="769"/>
      <c r="Y87" s="769"/>
      <c r="Z87" s="769"/>
      <c r="AA87" s="769">
        <f t="shared" si="17"/>
        <v>0</v>
      </c>
      <c r="AB87" s="1040"/>
      <c r="AC87" s="1038"/>
      <c r="AD87" s="1038"/>
      <c r="AE87" s="1038"/>
      <c r="AF87" s="1038"/>
      <c r="AG87" s="1134"/>
      <c r="AH87" s="1040"/>
      <c r="AI87" s="1038"/>
      <c r="AJ87" s="1038"/>
      <c r="AK87" s="1038"/>
      <c r="AL87" s="1038"/>
      <c r="AM87" s="1134"/>
      <c r="AN87" s="1135">
        <f t="shared" si="14"/>
        <v>0</v>
      </c>
      <c r="AO87" s="613">
        <v>0</v>
      </c>
      <c r="AP87" s="1">
        <f t="shared" si="12"/>
        <v>0</v>
      </c>
    </row>
    <row r="88" spans="1:42" ht="31.5" x14ac:dyDescent="0.25">
      <c r="A88" s="1148">
        <v>2211301</v>
      </c>
      <c r="B88" s="769" t="s">
        <v>103</v>
      </c>
      <c r="C88" s="768">
        <v>0</v>
      </c>
      <c r="D88" s="768">
        <v>0</v>
      </c>
      <c r="E88" s="769"/>
      <c r="F88" s="769"/>
      <c r="G88" s="769"/>
      <c r="H88" s="769"/>
      <c r="I88" s="769">
        <f t="shared" si="15"/>
        <v>0</v>
      </c>
      <c r="J88" s="768">
        <v>0</v>
      </c>
      <c r="K88" s="768">
        <v>0</v>
      </c>
      <c r="L88" s="769"/>
      <c r="M88" s="769"/>
      <c r="N88" s="769"/>
      <c r="O88" s="769">
        <f t="shared" si="13"/>
        <v>0</v>
      </c>
      <c r="P88" s="768">
        <v>0</v>
      </c>
      <c r="Q88" s="769"/>
      <c r="R88" s="769"/>
      <c r="S88" s="769"/>
      <c r="T88" s="769"/>
      <c r="U88" s="769">
        <f t="shared" si="16"/>
        <v>0</v>
      </c>
      <c r="V88" s="768">
        <v>0</v>
      </c>
      <c r="W88" s="769"/>
      <c r="X88" s="769"/>
      <c r="Y88" s="769"/>
      <c r="Z88" s="769"/>
      <c r="AA88" s="769">
        <f t="shared" si="17"/>
        <v>0</v>
      </c>
      <c r="AB88" s="1040"/>
      <c r="AC88" s="1038"/>
      <c r="AD88" s="1038"/>
      <c r="AE88" s="1038"/>
      <c r="AF88" s="1038"/>
      <c r="AG88" s="1134"/>
      <c r="AH88" s="1040"/>
      <c r="AI88" s="1038"/>
      <c r="AJ88" s="1038"/>
      <c r="AK88" s="1038"/>
      <c r="AL88" s="1038"/>
      <c r="AM88" s="1134"/>
      <c r="AN88" s="1135">
        <f t="shared" si="14"/>
        <v>0</v>
      </c>
      <c r="AO88" s="613">
        <v>0</v>
      </c>
      <c r="AP88" s="1">
        <f t="shared" si="12"/>
        <v>0</v>
      </c>
    </row>
    <row r="89" spans="1:42" ht="31.5" x14ac:dyDescent="0.25">
      <c r="A89" s="1148">
        <v>2211305</v>
      </c>
      <c r="B89" s="769" t="s">
        <v>104</v>
      </c>
      <c r="C89" s="768">
        <v>0</v>
      </c>
      <c r="D89" s="768">
        <v>0</v>
      </c>
      <c r="E89" s="769"/>
      <c r="F89" s="769"/>
      <c r="G89" s="769"/>
      <c r="H89" s="769"/>
      <c r="I89" s="769">
        <f t="shared" si="15"/>
        <v>0</v>
      </c>
      <c r="J89" s="768">
        <v>0</v>
      </c>
      <c r="K89" s="768">
        <v>0</v>
      </c>
      <c r="L89" s="769"/>
      <c r="M89" s="769"/>
      <c r="N89" s="769"/>
      <c r="O89" s="769">
        <f t="shared" si="13"/>
        <v>0</v>
      </c>
      <c r="P89" s="768">
        <v>0</v>
      </c>
      <c r="Q89" s="769"/>
      <c r="R89" s="769"/>
      <c r="S89" s="769"/>
      <c r="T89" s="769"/>
      <c r="U89" s="769">
        <f t="shared" si="16"/>
        <v>0</v>
      </c>
      <c r="V89" s="768">
        <v>0</v>
      </c>
      <c r="W89" s="769"/>
      <c r="X89" s="769"/>
      <c r="Y89" s="769"/>
      <c r="Z89" s="769"/>
      <c r="AA89" s="769">
        <f t="shared" si="17"/>
        <v>0</v>
      </c>
      <c r="AB89" s="1040"/>
      <c r="AC89" s="1038"/>
      <c r="AD89" s="1038"/>
      <c r="AE89" s="1038"/>
      <c r="AF89" s="1038"/>
      <c r="AG89" s="1134"/>
      <c r="AH89" s="1040"/>
      <c r="AI89" s="1038"/>
      <c r="AJ89" s="1038"/>
      <c r="AK89" s="1038"/>
      <c r="AL89" s="1038"/>
      <c r="AM89" s="1134"/>
      <c r="AN89" s="1135">
        <f t="shared" si="14"/>
        <v>0</v>
      </c>
      <c r="AO89" s="613">
        <v>0</v>
      </c>
      <c r="AP89" s="1">
        <f t="shared" si="12"/>
        <v>0</v>
      </c>
    </row>
    <row r="90" spans="1:42" ht="63" x14ac:dyDescent="0.25">
      <c r="A90" s="1148">
        <v>2211306</v>
      </c>
      <c r="B90" s="769" t="s">
        <v>105</v>
      </c>
      <c r="C90" s="768">
        <v>100000</v>
      </c>
      <c r="D90" s="768">
        <v>0</v>
      </c>
      <c r="E90" s="769"/>
      <c r="F90" s="769"/>
      <c r="G90" s="769"/>
      <c r="H90" s="769"/>
      <c r="I90" s="769">
        <f t="shared" si="15"/>
        <v>0</v>
      </c>
      <c r="J90" s="768">
        <v>0</v>
      </c>
      <c r="K90" s="768">
        <v>0</v>
      </c>
      <c r="L90" s="769"/>
      <c r="M90" s="769"/>
      <c r="N90" s="769"/>
      <c r="O90" s="769">
        <f t="shared" si="13"/>
        <v>0</v>
      </c>
      <c r="P90" s="768">
        <v>0</v>
      </c>
      <c r="Q90" s="769"/>
      <c r="R90" s="769"/>
      <c r="S90" s="769"/>
      <c r="T90" s="769"/>
      <c r="U90" s="769">
        <f t="shared" si="16"/>
        <v>0</v>
      </c>
      <c r="V90" s="768">
        <v>0</v>
      </c>
      <c r="W90" s="769"/>
      <c r="X90" s="769"/>
      <c r="Y90" s="769"/>
      <c r="Z90" s="769"/>
      <c r="AA90" s="769">
        <f t="shared" si="17"/>
        <v>0</v>
      </c>
      <c r="AB90" s="1038"/>
      <c r="AC90" s="1038"/>
      <c r="AD90" s="1038"/>
      <c r="AE90" s="1038"/>
      <c r="AF90" s="1038"/>
      <c r="AG90" s="1134"/>
      <c r="AH90" s="1038"/>
      <c r="AI90" s="1038"/>
      <c r="AJ90" s="1038"/>
      <c r="AK90" s="1038"/>
      <c r="AL90" s="1038"/>
      <c r="AM90" s="1134"/>
      <c r="AN90" s="1135">
        <f t="shared" si="14"/>
        <v>0</v>
      </c>
      <c r="AO90" s="613">
        <v>0</v>
      </c>
      <c r="AP90" s="1">
        <f t="shared" si="12"/>
        <v>0</v>
      </c>
    </row>
    <row r="91" spans="1:42" ht="47.25" x14ac:dyDescent="0.25">
      <c r="A91" s="1148">
        <v>2211308</v>
      </c>
      <c r="B91" s="769" t="s">
        <v>106</v>
      </c>
      <c r="C91" s="768">
        <v>100000</v>
      </c>
      <c r="D91" s="768">
        <v>0</v>
      </c>
      <c r="E91" s="769"/>
      <c r="F91" s="769"/>
      <c r="G91" s="769"/>
      <c r="H91" s="769"/>
      <c r="I91" s="769">
        <f t="shared" si="15"/>
        <v>0</v>
      </c>
      <c r="J91" s="768">
        <v>0</v>
      </c>
      <c r="K91" s="768">
        <v>0</v>
      </c>
      <c r="L91" s="769"/>
      <c r="M91" s="769"/>
      <c r="N91" s="769"/>
      <c r="O91" s="769">
        <f t="shared" si="13"/>
        <v>0</v>
      </c>
      <c r="P91" s="768">
        <v>0</v>
      </c>
      <c r="Q91" s="769"/>
      <c r="R91" s="769"/>
      <c r="S91" s="769"/>
      <c r="T91" s="769"/>
      <c r="U91" s="769">
        <f t="shared" si="16"/>
        <v>0</v>
      </c>
      <c r="V91" s="768">
        <v>0</v>
      </c>
      <c r="W91" s="769"/>
      <c r="X91" s="769"/>
      <c r="Y91" s="769"/>
      <c r="Z91" s="769"/>
      <c r="AA91" s="769">
        <f t="shared" si="17"/>
        <v>0</v>
      </c>
      <c r="AB91" s="1038"/>
      <c r="AC91" s="1038"/>
      <c r="AD91" s="1038"/>
      <c r="AE91" s="1038"/>
      <c r="AF91" s="1038"/>
      <c r="AG91" s="1134"/>
      <c r="AH91" s="1038"/>
      <c r="AI91" s="1038"/>
      <c r="AJ91" s="1038"/>
      <c r="AK91" s="1038"/>
      <c r="AL91" s="1038"/>
      <c r="AM91" s="1134"/>
      <c r="AN91" s="1135">
        <f t="shared" si="14"/>
        <v>0</v>
      </c>
      <c r="AO91" s="613">
        <v>100000</v>
      </c>
      <c r="AP91" s="1">
        <f t="shared" si="12"/>
        <v>-100000</v>
      </c>
    </row>
    <row r="92" spans="1:42" ht="31.5" x14ac:dyDescent="0.25">
      <c r="A92" s="1148">
        <v>2211310</v>
      </c>
      <c r="B92" s="769" t="s">
        <v>107</v>
      </c>
      <c r="C92" s="768">
        <v>0</v>
      </c>
      <c r="D92" s="768">
        <v>1383400</v>
      </c>
      <c r="E92" s="769"/>
      <c r="F92" s="769"/>
      <c r="G92" s="769"/>
      <c r="H92" s="769"/>
      <c r="I92" s="769">
        <f t="shared" si="15"/>
        <v>1383400</v>
      </c>
      <c r="J92" s="768">
        <v>0</v>
      </c>
      <c r="K92" s="768">
        <v>0</v>
      </c>
      <c r="L92" s="769"/>
      <c r="M92" s="769"/>
      <c r="N92" s="769"/>
      <c r="O92" s="769">
        <f t="shared" si="13"/>
        <v>0</v>
      </c>
      <c r="P92" s="768">
        <v>0</v>
      </c>
      <c r="Q92" s="769"/>
      <c r="R92" s="769"/>
      <c r="S92" s="769"/>
      <c r="T92" s="769"/>
      <c r="U92" s="769">
        <f t="shared" si="16"/>
        <v>0</v>
      </c>
      <c r="V92" s="768">
        <v>0</v>
      </c>
      <c r="W92" s="769"/>
      <c r="X92" s="769"/>
      <c r="Y92" s="769"/>
      <c r="Z92" s="769"/>
      <c r="AA92" s="769">
        <f t="shared" si="17"/>
        <v>0</v>
      </c>
      <c r="AB92" s="1040"/>
      <c r="AC92" s="1038"/>
      <c r="AD92" s="1038"/>
      <c r="AE92" s="1038"/>
      <c r="AF92" s="1038"/>
      <c r="AG92" s="1134"/>
      <c r="AH92" s="1040"/>
      <c r="AI92" s="1038"/>
      <c r="AJ92" s="1038"/>
      <c r="AK92" s="1038"/>
      <c r="AL92" s="1038"/>
      <c r="AM92" s="1134"/>
      <c r="AN92" s="1135">
        <f t="shared" si="14"/>
        <v>1383400</v>
      </c>
      <c r="AO92" s="613">
        <v>0</v>
      </c>
      <c r="AP92" s="1">
        <f t="shared" si="12"/>
        <v>1383400</v>
      </c>
    </row>
    <row r="93" spans="1:42" ht="31.5" x14ac:dyDescent="0.25">
      <c r="A93" s="1148">
        <v>2211320</v>
      </c>
      <c r="B93" s="769" t="s">
        <v>108</v>
      </c>
      <c r="C93" s="768">
        <v>0</v>
      </c>
      <c r="D93" s="768">
        <v>0</v>
      </c>
      <c r="E93" s="769"/>
      <c r="F93" s="769"/>
      <c r="G93" s="769"/>
      <c r="H93" s="769"/>
      <c r="I93" s="769">
        <f t="shared" si="15"/>
        <v>0</v>
      </c>
      <c r="J93" s="768">
        <v>0</v>
      </c>
      <c r="K93" s="768">
        <v>0</v>
      </c>
      <c r="L93" s="769"/>
      <c r="M93" s="769"/>
      <c r="N93" s="769"/>
      <c r="O93" s="769">
        <f t="shared" si="13"/>
        <v>0</v>
      </c>
      <c r="P93" s="768">
        <v>0</v>
      </c>
      <c r="Q93" s="769"/>
      <c r="R93" s="769"/>
      <c r="S93" s="769"/>
      <c r="T93" s="769"/>
      <c r="U93" s="769">
        <f t="shared" si="16"/>
        <v>0</v>
      </c>
      <c r="V93" s="768">
        <v>0</v>
      </c>
      <c r="W93" s="769"/>
      <c r="X93" s="769"/>
      <c r="Y93" s="769"/>
      <c r="Z93" s="769"/>
      <c r="AA93" s="769">
        <f t="shared" si="17"/>
        <v>0</v>
      </c>
      <c r="AB93" s="1040"/>
      <c r="AC93" s="1038"/>
      <c r="AD93" s="1038"/>
      <c r="AE93" s="1038"/>
      <c r="AF93" s="1038"/>
      <c r="AG93" s="1134"/>
      <c r="AH93" s="1040"/>
      <c r="AI93" s="1038"/>
      <c r="AJ93" s="1038"/>
      <c r="AK93" s="1038"/>
      <c r="AL93" s="1038"/>
      <c r="AM93" s="1134"/>
      <c r="AN93" s="1135">
        <f t="shared" si="14"/>
        <v>0</v>
      </c>
      <c r="AO93" s="613">
        <v>0</v>
      </c>
      <c r="AP93" s="1">
        <f t="shared" si="12"/>
        <v>0</v>
      </c>
    </row>
    <row r="94" spans="1:42" ht="15.75" x14ac:dyDescent="0.25">
      <c r="A94" s="1146">
        <v>2211323</v>
      </c>
      <c r="B94" s="769" t="s">
        <v>109</v>
      </c>
      <c r="C94" s="768">
        <v>0</v>
      </c>
      <c r="D94" s="768">
        <v>0</v>
      </c>
      <c r="E94" s="769"/>
      <c r="F94" s="769"/>
      <c r="G94" s="769"/>
      <c r="H94" s="769"/>
      <c r="I94" s="769">
        <f t="shared" si="15"/>
        <v>0</v>
      </c>
      <c r="J94" s="768">
        <v>0</v>
      </c>
      <c r="K94" s="768">
        <v>0</v>
      </c>
      <c r="L94" s="769"/>
      <c r="M94" s="769"/>
      <c r="N94" s="769"/>
      <c r="O94" s="769">
        <f t="shared" si="13"/>
        <v>0</v>
      </c>
      <c r="P94" s="768">
        <v>0</v>
      </c>
      <c r="Q94" s="769"/>
      <c r="R94" s="769"/>
      <c r="S94" s="769"/>
      <c r="T94" s="769"/>
      <c r="U94" s="769">
        <f t="shared" si="16"/>
        <v>0</v>
      </c>
      <c r="V94" s="768">
        <v>0</v>
      </c>
      <c r="W94" s="769"/>
      <c r="X94" s="769"/>
      <c r="Y94" s="769"/>
      <c r="Z94" s="769"/>
      <c r="AA94" s="769">
        <f t="shared" si="17"/>
        <v>0</v>
      </c>
      <c r="AB94" s="1040"/>
      <c r="AC94" s="1038"/>
      <c r="AD94" s="1038"/>
      <c r="AE94" s="1038"/>
      <c r="AF94" s="1038"/>
      <c r="AG94" s="1134"/>
      <c r="AH94" s="1040"/>
      <c r="AI94" s="1038"/>
      <c r="AJ94" s="1038"/>
      <c r="AK94" s="1038"/>
      <c r="AL94" s="1038"/>
      <c r="AM94" s="1134"/>
      <c r="AN94" s="1135">
        <f t="shared" si="14"/>
        <v>0</v>
      </c>
      <c r="AO94" s="613">
        <v>0</v>
      </c>
      <c r="AP94" s="1">
        <f t="shared" si="12"/>
        <v>0</v>
      </c>
    </row>
    <row r="95" spans="1:42" ht="15.75" x14ac:dyDescent="0.25">
      <c r="A95" s="1146">
        <v>2211329</v>
      </c>
      <c r="B95" s="769" t="s">
        <v>110</v>
      </c>
      <c r="C95" s="768">
        <v>0</v>
      </c>
      <c r="D95" s="768">
        <v>0</v>
      </c>
      <c r="E95" s="769"/>
      <c r="F95" s="769"/>
      <c r="G95" s="769"/>
      <c r="H95" s="769"/>
      <c r="I95" s="769">
        <f t="shared" si="15"/>
        <v>0</v>
      </c>
      <c r="J95" s="768">
        <v>0</v>
      </c>
      <c r="K95" s="768">
        <v>0</v>
      </c>
      <c r="L95" s="769"/>
      <c r="M95" s="769"/>
      <c r="N95" s="769"/>
      <c r="O95" s="769">
        <f t="shared" si="13"/>
        <v>0</v>
      </c>
      <c r="P95" s="768">
        <v>0</v>
      </c>
      <c r="Q95" s="769"/>
      <c r="R95" s="769"/>
      <c r="S95" s="769"/>
      <c r="T95" s="769"/>
      <c r="U95" s="769">
        <f t="shared" si="16"/>
        <v>0</v>
      </c>
      <c r="V95" s="768">
        <v>0</v>
      </c>
      <c r="W95" s="769"/>
      <c r="X95" s="769"/>
      <c r="Y95" s="769"/>
      <c r="Z95" s="769"/>
      <c r="AA95" s="769">
        <f t="shared" si="17"/>
        <v>0</v>
      </c>
      <c r="AB95" s="1040"/>
      <c r="AC95" s="1038"/>
      <c r="AD95" s="1038"/>
      <c r="AE95" s="1038"/>
      <c r="AF95" s="1038"/>
      <c r="AG95" s="1134"/>
      <c r="AH95" s="1040"/>
      <c r="AI95" s="1038"/>
      <c r="AJ95" s="1038"/>
      <c r="AK95" s="1038"/>
      <c r="AL95" s="1038"/>
      <c r="AM95" s="1134"/>
      <c r="AN95" s="1135">
        <f t="shared" si="14"/>
        <v>0</v>
      </c>
      <c r="AO95" s="613">
        <v>0</v>
      </c>
      <c r="AP95" s="1">
        <f t="shared" si="12"/>
        <v>0</v>
      </c>
    </row>
    <row r="96" spans="1:42" ht="31.5" x14ac:dyDescent="0.25">
      <c r="A96" s="1148">
        <v>2211332</v>
      </c>
      <c r="B96" s="769" t="s">
        <v>111</v>
      </c>
      <c r="C96" s="768">
        <v>0</v>
      </c>
      <c r="D96" s="768">
        <v>0</v>
      </c>
      <c r="E96" s="769"/>
      <c r="F96" s="769"/>
      <c r="G96" s="769"/>
      <c r="H96" s="769"/>
      <c r="I96" s="769">
        <f t="shared" si="15"/>
        <v>0</v>
      </c>
      <c r="J96" s="768">
        <v>0</v>
      </c>
      <c r="K96" s="768">
        <v>0</v>
      </c>
      <c r="L96" s="769"/>
      <c r="M96" s="769"/>
      <c r="N96" s="769"/>
      <c r="O96" s="769">
        <f t="shared" si="13"/>
        <v>0</v>
      </c>
      <c r="P96" s="768">
        <v>0</v>
      </c>
      <c r="Q96" s="769"/>
      <c r="R96" s="769"/>
      <c r="S96" s="769"/>
      <c r="T96" s="769"/>
      <c r="U96" s="769">
        <f t="shared" si="16"/>
        <v>0</v>
      </c>
      <c r="V96" s="768">
        <v>0</v>
      </c>
      <c r="W96" s="769"/>
      <c r="X96" s="769"/>
      <c r="Y96" s="769"/>
      <c r="Z96" s="769"/>
      <c r="AA96" s="769">
        <f t="shared" si="17"/>
        <v>0</v>
      </c>
      <c r="AB96" s="1040"/>
      <c r="AC96" s="1038"/>
      <c r="AD96" s="1038"/>
      <c r="AE96" s="1038"/>
      <c r="AF96" s="1038"/>
      <c r="AG96" s="1134"/>
      <c r="AH96" s="1040"/>
      <c r="AI96" s="1038"/>
      <c r="AJ96" s="1038"/>
      <c r="AK96" s="1038"/>
      <c r="AL96" s="1038"/>
      <c r="AM96" s="1134"/>
      <c r="AN96" s="1135">
        <f t="shared" si="14"/>
        <v>0</v>
      </c>
      <c r="AO96" s="613">
        <v>0</v>
      </c>
      <c r="AP96" s="1">
        <f t="shared" si="12"/>
        <v>0</v>
      </c>
    </row>
    <row r="97" spans="1:42" ht="15.75" x14ac:dyDescent="0.25">
      <c r="A97" s="1148">
        <v>2640201</v>
      </c>
      <c r="B97" s="769" t="s">
        <v>752</v>
      </c>
      <c r="C97" s="768">
        <v>0</v>
      </c>
      <c r="D97" s="768">
        <v>0</v>
      </c>
      <c r="E97" s="769"/>
      <c r="F97" s="769"/>
      <c r="G97" s="769"/>
      <c r="H97" s="769"/>
      <c r="I97" s="769">
        <f t="shared" si="15"/>
        <v>0</v>
      </c>
      <c r="J97" s="768">
        <v>0</v>
      </c>
      <c r="K97" s="768">
        <v>0</v>
      </c>
      <c r="L97" s="769"/>
      <c r="M97" s="769"/>
      <c r="N97" s="769"/>
      <c r="O97" s="769">
        <f t="shared" si="13"/>
        <v>0</v>
      </c>
      <c r="P97" s="768">
        <v>0</v>
      </c>
      <c r="Q97" s="769"/>
      <c r="R97" s="769"/>
      <c r="S97" s="769"/>
      <c r="T97" s="769"/>
      <c r="U97" s="769">
        <f t="shared" si="16"/>
        <v>0</v>
      </c>
      <c r="V97" s="768">
        <v>0</v>
      </c>
      <c r="W97" s="769"/>
      <c r="X97" s="769"/>
      <c r="Y97" s="769"/>
      <c r="Z97" s="769"/>
      <c r="AA97" s="769">
        <f t="shared" si="17"/>
        <v>0</v>
      </c>
      <c r="AB97" s="1040"/>
      <c r="AC97" s="1038"/>
      <c r="AD97" s="1038"/>
      <c r="AE97" s="1038"/>
      <c r="AF97" s="1038"/>
      <c r="AG97" s="1134"/>
      <c r="AH97" s="1040"/>
      <c r="AI97" s="1038"/>
      <c r="AJ97" s="1038"/>
      <c r="AK97" s="1038"/>
      <c r="AL97" s="1038"/>
      <c r="AM97" s="1134"/>
      <c r="AN97" s="1135">
        <f t="shared" si="14"/>
        <v>0</v>
      </c>
      <c r="AO97" s="613">
        <v>0</v>
      </c>
      <c r="AP97" s="1">
        <f t="shared" si="12"/>
        <v>0</v>
      </c>
    </row>
    <row r="98" spans="1:42" ht="15.75" x14ac:dyDescent="0.25">
      <c r="A98" s="1146">
        <v>2640402</v>
      </c>
      <c r="B98" s="769" t="s">
        <v>113</v>
      </c>
      <c r="C98" s="768">
        <v>0</v>
      </c>
      <c r="D98" s="768">
        <v>0</v>
      </c>
      <c r="E98" s="769"/>
      <c r="F98" s="769"/>
      <c r="G98" s="769"/>
      <c r="H98" s="769"/>
      <c r="I98" s="769">
        <f t="shared" si="15"/>
        <v>0</v>
      </c>
      <c r="J98" s="768">
        <v>0</v>
      </c>
      <c r="K98" s="768">
        <v>0</v>
      </c>
      <c r="L98" s="769"/>
      <c r="M98" s="769"/>
      <c r="N98" s="769"/>
      <c r="O98" s="769">
        <f t="shared" si="13"/>
        <v>0</v>
      </c>
      <c r="P98" s="768">
        <v>0</v>
      </c>
      <c r="Q98" s="769"/>
      <c r="R98" s="769"/>
      <c r="S98" s="769"/>
      <c r="T98" s="769"/>
      <c r="U98" s="769">
        <f t="shared" si="16"/>
        <v>0</v>
      </c>
      <c r="V98" s="768">
        <v>0</v>
      </c>
      <c r="W98" s="769"/>
      <c r="X98" s="769"/>
      <c r="Y98" s="769"/>
      <c r="Z98" s="769"/>
      <c r="AA98" s="769">
        <f t="shared" si="17"/>
        <v>0</v>
      </c>
      <c r="AB98" s="1040"/>
      <c r="AC98" s="1038"/>
      <c r="AD98" s="1038"/>
      <c r="AE98" s="1038"/>
      <c r="AF98" s="1038"/>
      <c r="AG98" s="1134"/>
      <c r="AH98" s="1040"/>
      <c r="AI98" s="1038"/>
      <c r="AJ98" s="1038"/>
      <c r="AK98" s="1038"/>
      <c r="AL98" s="1038"/>
      <c r="AM98" s="1134"/>
      <c r="AN98" s="1135">
        <f t="shared" si="14"/>
        <v>0</v>
      </c>
      <c r="AO98" s="613">
        <v>0</v>
      </c>
      <c r="AP98" s="1">
        <f t="shared" si="12"/>
        <v>0</v>
      </c>
    </row>
    <row r="99" spans="1:42" ht="31.5" x14ac:dyDescent="0.25">
      <c r="A99" s="1148">
        <v>2640403</v>
      </c>
      <c r="B99" s="769" t="s">
        <v>114</v>
      </c>
      <c r="C99" s="768">
        <v>0</v>
      </c>
      <c r="D99" s="768">
        <v>0</v>
      </c>
      <c r="E99" s="769"/>
      <c r="F99" s="769"/>
      <c r="G99" s="769"/>
      <c r="H99" s="769"/>
      <c r="I99" s="769">
        <f t="shared" si="15"/>
        <v>0</v>
      </c>
      <c r="J99" s="768">
        <v>0</v>
      </c>
      <c r="K99" s="768">
        <v>0</v>
      </c>
      <c r="L99" s="769"/>
      <c r="M99" s="769"/>
      <c r="N99" s="769"/>
      <c r="O99" s="769">
        <f t="shared" si="13"/>
        <v>0</v>
      </c>
      <c r="P99" s="768">
        <v>0</v>
      </c>
      <c r="Q99" s="769"/>
      <c r="R99" s="769"/>
      <c r="S99" s="769"/>
      <c r="T99" s="769"/>
      <c r="U99" s="769">
        <f t="shared" si="16"/>
        <v>0</v>
      </c>
      <c r="V99" s="768">
        <v>0</v>
      </c>
      <c r="W99" s="769"/>
      <c r="X99" s="769"/>
      <c r="Y99" s="769"/>
      <c r="Z99" s="769"/>
      <c r="AA99" s="769">
        <f t="shared" si="17"/>
        <v>0</v>
      </c>
      <c r="AB99" s="1040"/>
      <c r="AC99" s="1038"/>
      <c r="AD99" s="1038"/>
      <c r="AE99" s="1038"/>
      <c r="AF99" s="1038"/>
      <c r="AG99" s="1134"/>
      <c r="AH99" s="1040"/>
      <c r="AI99" s="1038"/>
      <c r="AJ99" s="1038"/>
      <c r="AK99" s="1038"/>
      <c r="AL99" s="1038"/>
      <c r="AM99" s="1134"/>
      <c r="AN99" s="1135">
        <f t="shared" si="14"/>
        <v>0</v>
      </c>
      <c r="AO99" s="613">
        <v>0</v>
      </c>
      <c r="AP99" s="1">
        <f t="shared" si="12"/>
        <v>0</v>
      </c>
    </row>
    <row r="100" spans="1:42" ht="47.25" x14ac:dyDescent="0.25">
      <c r="A100" s="1148">
        <v>2640599</v>
      </c>
      <c r="B100" s="769" t="s">
        <v>1112</v>
      </c>
      <c r="C100" s="768">
        <v>34000000</v>
      </c>
      <c r="D100" s="768">
        <v>25000000</v>
      </c>
      <c r="E100" s="769"/>
      <c r="F100" s="769"/>
      <c r="G100" s="769"/>
      <c r="H100" s="769"/>
      <c r="I100" s="769">
        <f t="shared" si="15"/>
        <v>25000000</v>
      </c>
      <c r="J100" s="768">
        <v>0</v>
      </c>
      <c r="K100" s="768">
        <v>0</v>
      </c>
      <c r="L100" s="769"/>
      <c r="M100" s="769"/>
      <c r="N100" s="769"/>
      <c r="O100" s="769">
        <f t="shared" si="13"/>
        <v>0</v>
      </c>
      <c r="P100" s="768">
        <v>0</v>
      </c>
      <c r="Q100" s="769"/>
      <c r="R100" s="769"/>
      <c r="S100" s="769"/>
      <c r="T100" s="769"/>
      <c r="U100" s="769">
        <f t="shared" si="16"/>
        <v>0</v>
      </c>
      <c r="V100" s="768">
        <v>0</v>
      </c>
      <c r="W100" s="769"/>
      <c r="X100" s="769"/>
      <c r="Y100" s="769"/>
      <c r="Z100" s="769"/>
      <c r="AA100" s="769">
        <f t="shared" si="17"/>
        <v>0</v>
      </c>
      <c r="AB100" s="1040"/>
      <c r="AC100" s="1038"/>
      <c r="AD100" s="1038"/>
      <c r="AE100" s="1038"/>
      <c r="AF100" s="1038"/>
      <c r="AG100" s="1134"/>
      <c r="AH100" s="1040"/>
      <c r="AI100" s="1038"/>
      <c r="AJ100" s="1038"/>
      <c r="AK100" s="1038"/>
      <c r="AL100" s="1038"/>
      <c r="AM100" s="1134"/>
      <c r="AN100" s="1135">
        <f t="shared" si="14"/>
        <v>25000000</v>
      </c>
      <c r="AO100" s="613">
        <v>25000000</v>
      </c>
      <c r="AP100" s="1">
        <f t="shared" si="12"/>
        <v>0</v>
      </c>
    </row>
    <row r="101" spans="1:42" ht="31.5" x14ac:dyDescent="0.25">
      <c r="A101" s="1148">
        <v>2649999</v>
      </c>
      <c r="B101" s="769" t="s">
        <v>116</v>
      </c>
      <c r="C101" s="768">
        <v>0</v>
      </c>
      <c r="D101" s="768">
        <v>0</v>
      </c>
      <c r="E101" s="769"/>
      <c r="F101" s="769"/>
      <c r="G101" s="769"/>
      <c r="H101" s="769"/>
      <c r="I101" s="769">
        <f t="shared" si="15"/>
        <v>0</v>
      </c>
      <c r="J101" s="768">
        <v>0</v>
      </c>
      <c r="K101" s="768">
        <v>0</v>
      </c>
      <c r="L101" s="769"/>
      <c r="M101" s="769"/>
      <c r="N101" s="769"/>
      <c r="O101" s="769">
        <f t="shared" si="13"/>
        <v>0</v>
      </c>
      <c r="P101" s="768">
        <v>0</v>
      </c>
      <c r="Q101" s="769"/>
      <c r="R101" s="769"/>
      <c r="S101" s="769"/>
      <c r="T101" s="769"/>
      <c r="U101" s="769">
        <f t="shared" si="16"/>
        <v>0</v>
      </c>
      <c r="V101" s="768">
        <v>0</v>
      </c>
      <c r="W101" s="769"/>
      <c r="X101" s="769"/>
      <c r="Y101" s="769"/>
      <c r="Z101" s="769"/>
      <c r="AA101" s="769">
        <f t="shared" si="17"/>
        <v>0</v>
      </c>
      <c r="AB101" s="1040"/>
      <c r="AC101" s="1038"/>
      <c r="AD101" s="1038"/>
      <c r="AE101" s="1038"/>
      <c r="AF101" s="1038"/>
      <c r="AG101" s="1134"/>
      <c r="AH101" s="1040"/>
      <c r="AI101" s="1038"/>
      <c r="AJ101" s="1038"/>
      <c r="AK101" s="1038"/>
      <c r="AL101" s="1038"/>
      <c r="AM101" s="1134"/>
      <c r="AN101" s="1135">
        <f t="shared" si="14"/>
        <v>0</v>
      </c>
      <c r="AO101" s="613">
        <v>0</v>
      </c>
      <c r="AP101" s="1">
        <f t="shared" si="12"/>
        <v>0</v>
      </c>
    </row>
    <row r="102" spans="1:42" ht="15.75" x14ac:dyDescent="0.25">
      <c r="A102" s="1148">
        <v>2710102</v>
      </c>
      <c r="B102" s="769" t="s">
        <v>117</v>
      </c>
      <c r="C102" s="768">
        <v>250000</v>
      </c>
      <c r="D102" s="768">
        <v>250000</v>
      </c>
      <c r="E102" s="769"/>
      <c r="F102" s="769"/>
      <c r="G102" s="769"/>
      <c r="H102" s="769"/>
      <c r="I102" s="769">
        <f t="shared" si="15"/>
        <v>250000</v>
      </c>
      <c r="J102" s="768">
        <v>0</v>
      </c>
      <c r="K102" s="768">
        <v>0</v>
      </c>
      <c r="L102" s="769"/>
      <c r="M102" s="769"/>
      <c r="N102" s="769"/>
      <c r="O102" s="769">
        <f t="shared" si="13"/>
        <v>0</v>
      </c>
      <c r="P102" s="768">
        <v>0</v>
      </c>
      <c r="Q102" s="769"/>
      <c r="R102" s="769"/>
      <c r="S102" s="769"/>
      <c r="T102" s="769"/>
      <c r="U102" s="769">
        <f t="shared" si="16"/>
        <v>0</v>
      </c>
      <c r="V102" s="768">
        <v>0</v>
      </c>
      <c r="W102" s="769"/>
      <c r="X102" s="769"/>
      <c r="Y102" s="769"/>
      <c r="Z102" s="769"/>
      <c r="AA102" s="769">
        <f t="shared" si="17"/>
        <v>0</v>
      </c>
      <c r="AB102" s="1040"/>
      <c r="AC102" s="1038"/>
      <c r="AD102" s="1038"/>
      <c r="AE102" s="1038"/>
      <c r="AF102" s="1038"/>
      <c r="AG102" s="1134"/>
      <c r="AH102" s="1040"/>
      <c r="AI102" s="1038"/>
      <c r="AJ102" s="1038"/>
      <c r="AK102" s="1038"/>
      <c r="AL102" s="1038"/>
      <c r="AM102" s="1134"/>
      <c r="AN102" s="1135">
        <f t="shared" si="14"/>
        <v>250000</v>
      </c>
      <c r="AO102" s="613">
        <v>250000</v>
      </c>
      <c r="AP102" s="1">
        <f t="shared" si="12"/>
        <v>0</v>
      </c>
    </row>
    <row r="103" spans="1:42" ht="31.5" x14ac:dyDescent="0.25">
      <c r="A103" s="1146">
        <v>2990105</v>
      </c>
      <c r="B103" s="769" t="s">
        <v>958</v>
      </c>
      <c r="C103" s="768">
        <v>0</v>
      </c>
      <c r="D103" s="768">
        <v>7774029</v>
      </c>
      <c r="E103" s="769"/>
      <c r="F103" s="769"/>
      <c r="G103" s="769"/>
      <c r="H103" s="769"/>
      <c r="I103" s="769">
        <f t="shared" si="15"/>
        <v>7774029</v>
      </c>
      <c r="J103" s="768">
        <v>0</v>
      </c>
      <c r="K103" s="768">
        <v>0</v>
      </c>
      <c r="L103" s="769"/>
      <c r="M103" s="769"/>
      <c r="N103" s="769"/>
      <c r="O103" s="769">
        <f t="shared" si="13"/>
        <v>0</v>
      </c>
      <c r="P103" s="768">
        <v>0</v>
      </c>
      <c r="Q103" s="769"/>
      <c r="R103" s="769"/>
      <c r="S103" s="769"/>
      <c r="T103" s="769"/>
      <c r="U103" s="769">
        <f t="shared" si="16"/>
        <v>0</v>
      </c>
      <c r="V103" s="768">
        <v>0</v>
      </c>
      <c r="W103" s="769"/>
      <c r="X103" s="769"/>
      <c r="Y103" s="769"/>
      <c r="Z103" s="769"/>
      <c r="AA103" s="769">
        <f t="shared" si="17"/>
        <v>0</v>
      </c>
      <c r="AB103" s="1040"/>
      <c r="AC103" s="1038"/>
      <c r="AD103" s="1038"/>
      <c r="AE103" s="1038"/>
      <c r="AF103" s="1038"/>
      <c r="AG103" s="1134"/>
      <c r="AH103" s="1040"/>
      <c r="AI103" s="1038"/>
      <c r="AJ103" s="1038"/>
      <c r="AK103" s="1038"/>
      <c r="AL103" s="1038"/>
      <c r="AM103" s="1134"/>
      <c r="AN103" s="1135">
        <f t="shared" si="14"/>
        <v>7774029</v>
      </c>
      <c r="AO103" s="613">
        <v>5000000</v>
      </c>
      <c r="AP103" s="1">
        <f t="shared" si="12"/>
        <v>2774029</v>
      </c>
    </row>
    <row r="104" spans="1:42" ht="47.25" x14ac:dyDescent="0.25">
      <c r="A104" s="1146">
        <v>2990105</v>
      </c>
      <c r="B104" s="769" t="s">
        <v>1323</v>
      </c>
      <c r="C104" s="768">
        <v>0</v>
      </c>
      <c r="D104" s="768">
        <v>1000000</v>
      </c>
      <c r="E104" s="769"/>
      <c r="F104" s="769"/>
      <c r="G104" s="769"/>
      <c r="H104" s="769"/>
      <c r="I104" s="769">
        <f t="shared" si="15"/>
        <v>1000000</v>
      </c>
      <c r="J104" s="768">
        <v>0</v>
      </c>
      <c r="K104" s="768">
        <v>0</v>
      </c>
      <c r="L104" s="769"/>
      <c r="M104" s="769"/>
      <c r="N104" s="769"/>
      <c r="O104" s="769">
        <f t="shared" si="13"/>
        <v>0</v>
      </c>
      <c r="P104" s="768">
        <v>0</v>
      </c>
      <c r="Q104" s="769"/>
      <c r="R104" s="769"/>
      <c r="S104" s="769"/>
      <c r="T104" s="769"/>
      <c r="U104" s="769">
        <f t="shared" si="16"/>
        <v>0</v>
      </c>
      <c r="V104" s="768">
        <v>0</v>
      </c>
      <c r="W104" s="769"/>
      <c r="X104" s="769"/>
      <c r="Y104" s="769"/>
      <c r="Z104" s="769"/>
      <c r="AA104" s="769">
        <f t="shared" si="17"/>
        <v>0</v>
      </c>
      <c r="AB104" s="1040"/>
      <c r="AC104" s="1038"/>
      <c r="AD104" s="1038"/>
      <c r="AE104" s="1038"/>
      <c r="AF104" s="1038"/>
      <c r="AG104" s="1134"/>
      <c r="AH104" s="1040"/>
      <c r="AI104" s="1038"/>
      <c r="AJ104" s="1038"/>
      <c r="AK104" s="1038"/>
      <c r="AL104" s="1038"/>
      <c r="AM104" s="1134"/>
      <c r="AN104" s="1135">
        <f t="shared" si="14"/>
        <v>1000000</v>
      </c>
      <c r="AO104" s="613">
        <v>2500000</v>
      </c>
      <c r="AP104" s="1">
        <f t="shared" si="12"/>
        <v>-1500000</v>
      </c>
    </row>
    <row r="105" spans="1:42" ht="31.5" x14ac:dyDescent="0.25">
      <c r="A105" s="1148">
        <v>3111001</v>
      </c>
      <c r="B105" s="769" t="s">
        <v>119</v>
      </c>
      <c r="C105" s="768">
        <v>2000501</v>
      </c>
      <c r="D105" s="768">
        <v>1000000</v>
      </c>
      <c r="E105" s="769"/>
      <c r="F105" s="769"/>
      <c r="G105" s="769"/>
      <c r="H105" s="769"/>
      <c r="I105" s="769">
        <f t="shared" si="15"/>
        <v>1000000</v>
      </c>
      <c r="J105" s="768">
        <v>0</v>
      </c>
      <c r="K105" s="768">
        <v>0</v>
      </c>
      <c r="L105" s="769"/>
      <c r="M105" s="769"/>
      <c r="N105" s="769"/>
      <c r="O105" s="769">
        <f t="shared" si="13"/>
        <v>0</v>
      </c>
      <c r="P105" s="768">
        <v>0</v>
      </c>
      <c r="Q105" s="769"/>
      <c r="R105" s="769"/>
      <c r="S105" s="769"/>
      <c r="T105" s="769"/>
      <c r="U105" s="769">
        <f t="shared" si="16"/>
        <v>0</v>
      </c>
      <c r="V105" s="768">
        <v>0</v>
      </c>
      <c r="W105" s="769"/>
      <c r="X105" s="769"/>
      <c r="Y105" s="769"/>
      <c r="Z105" s="769"/>
      <c r="AA105" s="769">
        <f t="shared" si="17"/>
        <v>0</v>
      </c>
      <c r="AB105" s="1038"/>
      <c r="AC105" s="1038"/>
      <c r="AD105" s="1038"/>
      <c r="AE105" s="1038"/>
      <c r="AF105" s="1038"/>
      <c r="AG105" s="1134"/>
      <c r="AH105" s="1038"/>
      <c r="AI105" s="1038"/>
      <c r="AJ105" s="1038"/>
      <c r="AK105" s="1038"/>
      <c r="AL105" s="1038"/>
      <c r="AM105" s="1134"/>
      <c r="AN105" s="1135">
        <f t="shared" si="14"/>
        <v>1000000</v>
      </c>
      <c r="AO105" s="613">
        <v>1000000</v>
      </c>
      <c r="AP105" s="1">
        <f t="shared" si="12"/>
        <v>0</v>
      </c>
    </row>
    <row r="106" spans="1:42" ht="31.5" x14ac:dyDescent="0.25">
      <c r="A106" s="1148">
        <v>3111002</v>
      </c>
      <c r="B106" s="769" t="s">
        <v>231</v>
      </c>
      <c r="C106" s="768">
        <v>1000000</v>
      </c>
      <c r="D106" s="768">
        <v>700000</v>
      </c>
      <c r="E106" s="769"/>
      <c r="F106" s="769"/>
      <c r="G106" s="769"/>
      <c r="H106" s="769"/>
      <c r="I106" s="769">
        <f t="shared" si="15"/>
        <v>700000</v>
      </c>
      <c r="J106" s="768">
        <v>0</v>
      </c>
      <c r="K106" s="768">
        <v>0</v>
      </c>
      <c r="L106" s="769"/>
      <c r="M106" s="769"/>
      <c r="N106" s="769"/>
      <c r="O106" s="769">
        <f t="shared" si="13"/>
        <v>0</v>
      </c>
      <c r="P106" s="768">
        <v>0</v>
      </c>
      <c r="Q106" s="769"/>
      <c r="R106" s="769"/>
      <c r="S106" s="769"/>
      <c r="T106" s="769"/>
      <c r="U106" s="769">
        <f t="shared" si="16"/>
        <v>0</v>
      </c>
      <c r="V106" s="768">
        <v>0</v>
      </c>
      <c r="W106" s="769"/>
      <c r="X106" s="769"/>
      <c r="Y106" s="769"/>
      <c r="Z106" s="769"/>
      <c r="AA106" s="769">
        <f t="shared" si="17"/>
        <v>0</v>
      </c>
      <c r="AB106" s="1040"/>
      <c r="AC106" s="1038"/>
      <c r="AD106" s="1038"/>
      <c r="AE106" s="1038"/>
      <c r="AF106" s="1038"/>
      <c r="AG106" s="1134"/>
      <c r="AH106" s="1040"/>
      <c r="AI106" s="1038"/>
      <c r="AJ106" s="1038"/>
      <c r="AK106" s="1038"/>
      <c r="AL106" s="1038"/>
      <c r="AM106" s="1134"/>
      <c r="AN106" s="1135">
        <f t="shared" si="14"/>
        <v>700000</v>
      </c>
      <c r="AO106" s="613">
        <v>700000</v>
      </c>
      <c r="AP106" s="1">
        <f t="shared" si="12"/>
        <v>0</v>
      </c>
    </row>
    <row r="107" spans="1:42" ht="47.25" x14ac:dyDescent="0.25">
      <c r="A107" s="1148">
        <v>3111102</v>
      </c>
      <c r="B107" s="769" t="s">
        <v>121</v>
      </c>
      <c r="C107" s="768">
        <v>0</v>
      </c>
      <c r="D107" s="768">
        <v>0</v>
      </c>
      <c r="E107" s="769"/>
      <c r="F107" s="769"/>
      <c r="G107" s="769"/>
      <c r="H107" s="769"/>
      <c r="I107" s="769">
        <f t="shared" si="15"/>
        <v>0</v>
      </c>
      <c r="J107" s="768">
        <v>0</v>
      </c>
      <c r="K107" s="768">
        <v>0</v>
      </c>
      <c r="L107" s="769"/>
      <c r="M107" s="769"/>
      <c r="N107" s="769"/>
      <c r="O107" s="769">
        <f t="shared" si="13"/>
        <v>0</v>
      </c>
      <c r="P107" s="768">
        <v>0</v>
      </c>
      <c r="Q107" s="769"/>
      <c r="R107" s="769"/>
      <c r="S107" s="769"/>
      <c r="T107" s="769"/>
      <c r="U107" s="769">
        <f t="shared" si="16"/>
        <v>0</v>
      </c>
      <c r="V107" s="768">
        <v>0</v>
      </c>
      <c r="W107" s="769"/>
      <c r="X107" s="769"/>
      <c r="Y107" s="769"/>
      <c r="Z107" s="769"/>
      <c r="AA107" s="769">
        <f t="shared" si="17"/>
        <v>0</v>
      </c>
      <c r="AB107" s="1040"/>
      <c r="AC107" s="1038"/>
      <c r="AD107" s="1038"/>
      <c r="AE107" s="1038"/>
      <c r="AF107" s="1038"/>
      <c r="AG107" s="1134"/>
      <c r="AH107" s="1040"/>
      <c r="AI107" s="1038"/>
      <c r="AJ107" s="1038"/>
      <c r="AK107" s="1038"/>
      <c r="AL107" s="1038"/>
      <c r="AM107" s="1134"/>
      <c r="AN107" s="1135">
        <f t="shared" si="14"/>
        <v>0</v>
      </c>
      <c r="AO107" s="613">
        <v>0</v>
      </c>
      <c r="AP107" s="1">
        <f t="shared" si="12"/>
        <v>0</v>
      </c>
    </row>
    <row r="108" spans="1:42" ht="31.5" x14ac:dyDescent="0.25">
      <c r="A108" s="1148">
        <v>3111107</v>
      </c>
      <c r="B108" s="769" t="s">
        <v>122</v>
      </c>
      <c r="C108" s="768">
        <v>0</v>
      </c>
      <c r="D108" s="768">
        <v>0</v>
      </c>
      <c r="E108" s="769"/>
      <c r="F108" s="769"/>
      <c r="G108" s="769"/>
      <c r="H108" s="769"/>
      <c r="I108" s="769">
        <f t="shared" si="15"/>
        <v>0</v>
      </c>
      <c r="J108" s="768">
        <v>0</v>
      </c>
      <c r="K108" s="768">
        <v>0</v>
      </c>
      <c r="L108" s="769"/>
      <c r="M108" s="769"/>
      <c r="N108" s="769"/>
      <c r="O108" s="769">
        <f t="shared" si="13"/>
        <v>0</v>
      </c>
      <c r="P108" s="768">
        <v>0</v>
      </c>
      <c r="Q108" s="769"/>
      <c r="R108" s="769"/>
      <c r="S108" s="769"/>
      <c r="T108" s="769"/>
      <c r="U108" s="769">
        <f t="shared" si="16"/>
        <v>0</v>
      </c>
      <c r="V108" s="768">
        <v>0</v>
      </c>
      <c r="W108" s="769"/>
      <c r="X108" s="769"/>
      <c r="Y108" s="769"/>
      <c r="Z108" s="769"/>
      <c r="AA108" s="769">
        <f t="shared" si="17"/>
        <v>0</v>
      </c>
      <c r="AB108" s="1040"/>
      <c r="AC108" s="1038"/>
      <c r="AD108" s="1038"/>
      <c r="AE108" s="1038"/>
      <c r="AF108" s="1038"/>
      <c r="AG108" s="1134"/>
      <c r="AH108" s="1040"/>
      <c r="AI108" s="1038"/>
      <c r="AJ108" s="1038"/>
      <c r="AK108" s="1038"/>
      <c r="AL108" s="1038"/>
      <c r="AM108" s="1134"/>
      <c r="AN108" s="1135">
        <f t="shared" si="14"/>
        <v>0</v>
      </c>
      <c r="AO108" s="613">
        <v>0</v>
      </c>
      <c r="AP108" s="1">
        <f t="shared" si="12"/>
        <v>0</v>
      </c>
    </row>
    <row r="109" spans="1:42" ht="15.75" x14ac:dyDescent="0.25">
      <c r="A109" s="1146">
        <v>3111112</v>
      </c>
      <c r="B109" s="769" t="s">
        <v>123</v>
      </c>
      <c r="C109" s="768">
        <v>320000</v>
      </c>
      <c r="D109" s="768">
        <v>0</v>
      </c>
      <c r="E109" s="769"/>
      <c r="F109" s="769"/>
      <c r="G109" s="769"/>
      <c r="H109" s="769"/>
      <c r="I109" s="769">
        <f t="shared" si="15"/>
        <v>0</v>
      </c>
      <c r="J109" s="768">
        <v>0</v>
      </c>
      <c r="K109" s="768">
        <v>0</v>
      </c>
      <c r="L109" s="769"/>
      <c r="M109" s="769"/>
      <c r="N109" s="769"/>
      <c r="O109" s="769">
        <f t="shared" si="13"/>
        <v>0</v>
      </c>
      <c r="P109" s="768">
        <v>0</v>
      </c>
      <c r="Q109" s="769"/>
      <c r="R109" s="769"/>
      <c r="S109" s="769"/>
      <c r="T109" s="769"/>
      <c r="U109" s="769">
        <f t="shared" si="16"/>
        <v>0</v>
      </c>
      <c r="V109" s="768">
        <v>0</v>
      </c>
      <c r="W109" s="769"/>
      <c r="X109" s="769"/>
      <c r="Y109" s="769"/>
      <c r="Z109" s="769"/>
      <c r="AA109" s="769">
        <f t="shared" si="17"/>
        <v>0</v>
      </c>
      <c r="AB109" s="1040"/>
      <c r="AC109" s="1038"/>
      <c r="AD109" s="1038"/>
      <c r="AE109" s="1038"/>
      <c r="AF109" s="1038"/>
      <c r="AG109" s="1134"/>
      <c r="AH109" s="1040"/>
      <c r="AI109" s="1038"/>
      <c r="AJ109" s="1038"/>
      <c r="AK109" s="1038"/>
      <c r="AL109" s="1038"/>
      <c r="AM109" s="1134"/>
      <c r="AN109" s="1135">
        <f t="shared" si="14"/>
        <v>0</v>
      </c>
      <c r="AO109" s="613">
        <v>0</v>
      </c>
      <c r="AP109" s="1">
        <f t="shared" si="12"/>
        <v>0</v>
      </c>
    </row>
    <row r="110" spans="1:42" ht="31.5" x14ac:dyDescent="0.25">
      <c r="A110" s="1148">
        <v>3111305</v>
      </c>
      <c r="B110" s="769" t="s">
        <v>124</v>
      </c>
      <c r="C110" s="768">
        <v>0</v>
      </c>
      <c r="D110" s="768">
        <v>0</v>
      </c>
      <c r="E110" s="769"/>
      <c r="F110" s="769"/>
      <c r="G110" s="769"/>
      <c r="H110" s="769"/>
      <c r="I110" s="769">
        <f t="shared" si="15"/>
        <v>0</v>
      </c>
      <c r="J110" s="768">
        <v>0</v>
      </c>
      <c r="K110" s="768">
        <v>0</v>
      </c>
      <c r="L110" s="769"/>
      <c r="M110" s="769"/>
      <c r="N110" s="769"/>
      <c r="O110" s="769">
        <f t="shared" si="13"/>
        <v>0</v>
      </c>
      <c r="P110" s="768">
        <v>0</v>
      </c>
      <c r="Q110" s="769"/>
      <c r="R110" s="769"/>
      <c r="S110" s="769"/>
      <c r="T110" s="769"/>
      <c r="U110" s="769">
        <f t="shared" si="16"/>
        <v>0</v>
      </c>
      <c r="V110" s="768">
        <v>0</v>
      </c>
      <c r="W110" s="769"/>
      <c r="X110" s="769"/>
      <c r="Y110" s="769"/>
      <c r="Z110" s="769"/>
      <c r="AA110" s="769">
        <f t="shared" si="17"/>
        <v>0</v>
      </c>
      <c r="AB110" s="1040"/>
      <c r="AC110" s="1038"/>
      <c r="AD110" s="1038"/>
      <c r="AE110" s="1038"/>
      <c r="AF110" s="1038"/>
      <c r="AG110" s="1134"/>
      <c r="AH110" s="1040"/>
      <c r="AI110" s="1038"/>
      <c r="AJ110" s="1038"/>
      <c r="AK110" s="1038"/>
      <c r="AL110" s="1038"/>
      <c r="AM110" s="1134"/>
      <c r="AN110" s="1135">
        <f t="shared" si="14"/>
        <v>0</v>
      </c>
      <c r="AO110" s="613">
        <v>0</v>
      </c>
      <c r="AP110" s="1">
        <f t="shared" si="12"/>
        <v>0</v>
      </c>
    </row>
    <row r="111" spans="1:42" ht="31.5" x14ac:dyDescent="0.25">
      <c r="A111" s="1148">
        <v>3111401</v>
      </c>
      <c r="B111" s="769" t="s">
        <v>125</v>
      </c>
      <c r="C111" s="768">
        <v>0</v>
      </c>
      <c r="D111" s="768">
        <v>0</v>
      </c>
      <c r="E111" s="769"/>
      <c r="F111" s="769"/>
      <c r="G111" s="769"/>
      <c r="H111" s="769"/>
      <c r="I111" s="769">
        <f t="shared" si="15"/>
        <v>0</v>
      </c>
      <c r="J111" s="768">
        <v>0</v>
      </c>
      <c r="K111" s="768">
        <v>0</v>
      </c>
      <c r="L111" s="769"/>
      <c r="M111" s="769"/>
      <c r="N111" s="769"/>
      <c r="O111" s="769">
        <f t="shared" si="13"/>
        <v>0</v>
      </c>
      <c r="P111" s="768">
        <v>0</v>
      </c>
      <c r="Q111" s="769"/>
      <c r="R111" s="769"/>
      <c r="S111" s="769"/>
      <c r="T111" s="769"/>
      <c r="U111" s="769">
        <f t="shared" si="16"/>
        <v>0</v>
      </c>
      <c r="V111" s="768">
        <v>0</v>
      </c>
      <c r="W111" s="769"/>
      <c r="X111" s="769"/>
      <c r="Y111" s="769"/>
      <c r="Z111" s="769"/>
      <c r="AA111" s="769">
        <f t="shared" si="17"/>
        <v>0</v>
      </c>
      <c r="AB111" s="1040"/>
      <c r="AC111" s="1038"/>
      <c r="AD111" s="1038"/>
      <c r="AE111" s="1038"/>
      <c r="AF111" s="1038"/>
      <c r="AG111" s="1134"/>
      <c r="AH111" s="1040"/>
      <c r="AI111" s="1038"/>
      <c r="AJ111" s="1038"/>
      <c r="AK111" s="1038"/>
      <c r="AL111" s="1038"/>
      <c r="AM111" s="1134"/>
      <c r="AN111" s="1135">
        <f t="shared" si="14"/>
        <v>0</v>
      </c>
      <c r="AO111" s="613">
        <v>0</v>
      </c>
      <c r="AP111" s="1">
        <f t="shared" si="12"/>
        <v>0</v>
      </c>
    </row>
    <row r="112" spans="1:42" ht="47.25" x14ac:dyDescent="0.25">
      <c r="A112" s="1153">
        <v>4130299</v>
      </c>
      <c r="B112" s="1217" t="s">
        <v>1115</v>
      </c>
      <c r="C112" s="768">
        <v>0</v>
      </c>
      <c r="D112" s="768">
        <v>4871793</v>
      </c>
      <c r="E112" s="769"/>
      <c r="F112" s="769"/>
      <c r="G112" s="769"/>
      <c r="H112" s="769"/>
      <c r="I112" s="769">
        <f t="shared" si="15"/>
        <v>4871793</v>
      </c>
      <c r="J112" s="768">
        <v>0</v>
      </c>
      <c r="K112" s="768">
        <v>0</v>
      </c>
      <c r="L112" s="769"/>
      <c r="M112" s="769"/>
      <c r="N112" s="769"/>
      <c r="O112" s="769">
        <f t="shared" si="13"/>
        <v>0</v>
      </c>
      <c r="P112" s="768">
        <v>0</v>
      </c>
      <c r="Q112" s="769"/>
      <c r="R112" s="769"/>
      <c r="S112" s="769"/>
      <c r="T112" s="769"/>
      <c r="U112" s="769">
        <f t="shared" si="16"/>
        <v>0</v>
      </c>
      <c r="V112" s="768">
        <v>0</v>
      </c>
      <c r="W112" s="769"/>
      <c r="X112" s="769"/>
      <c r="Y112" s="769"/>
      <c r="Z112" s="769"/>
      <c r="AA112" s="769">
        <f t="shared" si="17"/>
        <v>0</v>
      </c>
      <c r="AB112" s="1038"/>
      <c r="AC112" s="1038"/>
      <c r="AD112" s="1038"/>
      <c r="AE112" s="1038"/>
      <c r="AF112" s="1038"/>
      <c r="AG112" s="1134"/>
      <c r="AH112" s="1038"/>
      <c r="AI112" s="1038"/>
      <c r="AJ112" s="1038"/>
      <c r="AK112" s="1038"/>
      <c r="AL112" s="1038"/>
      <c r="AM112" s="1134"/>
      <c r="AN112" s="1135">
        <f t="shared" si="14"/>
        <v>4871793</v>
      </c>
      <c r="AO112" s="613">
        <v>5290223</v>
      </c>
      <c r="AP112" s="1">
        <f t="shared" si="12"/>
        <v>-418430</v>
      </c>
    </row>
    <row r="113" spans="1:42" ht="31.5" x14ac:dyDescent="0.25">
      <c r="A113" s="1148">
        <v>3111499</v>
      </c>
      <c r="B113" s="769" t="s">
        <v>127</v>
      </c>
      <c r="C113" s="768">
        <v>1000000</v>
      </c>
      <c r="D113" s="768">
        <v>0</v>
      </c>
      <c r="E113" s="769"/>
      <c r="F113" s="769"/>
      <c r="G113" s="769"/>
      <c r="H113" s="769"/>
      <c r="I113" s="769">
        <f t="shared" si="15"/>
        <v>0</v>
      </c>
      <c r="J113" s="768">
        <v>0</v>
      </c>
      <c r="K113" s="768">
        <v>0</v>
      </c>
      <c r="L113" s="769"/>
      <c r="M113" s="769"/>
      <c r="N113" s="769"/>
      <c r="O113" s="769">
        <f t="shared" si="13"/>
        <v>0</v>
      </c>
      <c r="P113" s="768">
        <v>0</v>
      </c>
      <c r="Q113" s="769"/>
      <c r="R113" s="769"/>
      <c r="S113" s="769"/>
      <c r="T113" s="769"/>
      <c r="U113" s="769">
        <f t="shared" si="16"/>
        <v>0</v>
      </c>
      <c r="V113" s="768">
        <v>0</v>
      </c>
      <c r="W113" s="769"/>
      <c r="X113" s="769"/>
      <c r="Y113" s="769"/>
      <c r="Z113" s="769"/>
      <c r="AA113" s="769">
        <f t="shared" si="17"/>
        <v>0</v>
      </c>
      <c r="AB113" s="1038"/>
      <c r="AC113" s="1038"/>
      <c r="AD113" s="1038"/>
      <c r="AE113" s="1038"/>
      <c r="AF113" s="1038"/>
      <c r="AG113" s="1134"/>
      <c r="AH113" s="1038"/>
      <c r="AI113" s="1038"/>
      <c r="AJ113" s="1038"/>
      <c r="AK113" s="1038"/>
      <c r="AL113" s="1038"/>
      <c r="AM113" s="1134"/>
      <c r="AN113" s="1135">
        <f t="shared" si="14"/>
        <v>0</v>
      </c>
      <c r="AO113" s="613">
        <v>0</v>
      </c>
      <c r="AP113" s="1">
        <f t="shared" si="12"/>
        <v>0</v>
      </c>
    </row>
    <row r="114" spans="1:42" ht="31.5" x14ac:dyDescent="0.25">
      <c r="A114" s="1148">
        <v>3110701</v>
      </c>
      <c r="B114" s="769" t="s">
        <v>128</v>
      </c>
      <c r="C114" s="768">
        <v>5000000</v>
      </c>
      <c r="D114" s="768">
        <v>0</v>
      </c>
      <c r="E114" s="769"/>
      <c r="F114" s="769"/>
      <c r="G114" s="769"/>
      <c r="H114" s="769"/>
      <c r="I114" s="769">
        <f t="shared" si="15"/>
        <v>0</v>
      </c>
      <c r="J114" s="768">
        <v>0</v>
      </c>
      <c r="K114" s="768">
        <v>0</v>
      </c>
      <c r="L114" s="769"/>
      <c r="M114" s="769"/>
      <c r="N114" s="769"/>
      <c r="O114" s="769">
        <f t="shared" si="13"/>
        <v>0</v>
      </c>
      <c r="P114" s="768">
        <v>0</v>
      </c>
      <c r="Q114" s="769"/>
      <c r="R114" s="769"/>
      <c r="S114" s="769"/>
      <c r="T114" s="769"/>
      <c r="U114" s="769">
        <f t="shared" si="16"/>
        <v>0</v>
      </c>
      <c r="V114" s="768">
        <v>0</v>
      </c>
      <c r="W114" s="769"/>
      <c r="X114" s="769"/>
      <c r="Y114" s="769"/>
      <c r="Z114" s="769"/>
      <c r="AA114" s="769">
        <f t="shared" si="17"/>
        <v>0</v>
      </c>
      <c r="AB114" s="1040"/>
      <c r="AC114" s="1038"/>
      <c r="AD114" s="1038"/>
      <c r="AE114" s="1038"/>
      <c r="AF114" s="1038"/>
      <c r="AG114" s="1134"/>
      <c r="AH114" s="1040"/>
      <c r="AI114" s="1038"/>
      <c r="AJ114" s="1038"/>
      <c r="AK114" s="1038"/>
      <c r="AL114" s="1038"/>
      <c r="AM114" s="1134"/>
      <c r="AN114" s="1135">
        <f t="shared" si="14"/>
        <v>0</v>
      </c>
      <c r="AO114" s="613">
        <v>0</v>
      </c>
      <c r="AP114" s="1">
        <f t="shared" si="12"/>
        <v>0</v>
      </c>
    </row>
    <row r="115" spans="1:42" ht="31.5" x14ac:dyDescent="0.25">
      <c r="A115" s="1148">
        <v>3110704</v>
      </c>
      <c r="B115" s="769" t="s">
        <v>129</v>
      </c>
      <c r="C115" s="1132">
        <v>0</v>
      </c>
      <c r="D115" s="768">
        <v>0</v>
      </c>
      <c r="E115" s="769"/>
      <c r="F115" s="769"/>
      <c r="G115" s="769"/>
      <c r="H115" s="769"/>
      <c r="I115" s="769">
        <f t="shared" si="15"/>
        <v>0</v>
      </c>
      <c r="J115" s="768">
        <v>0</v>
      </c>
      <c r="K115" s="768">
        <v>0</v>
      </c>
      <c r="L115" s="769"/>
      <c r="M115" s="769"/>
      <c r="N115" s="769"/>
      <c r="O115" s="769">
        <f>SUM(J115:K115)</f>
        <v>0</v>
      </c>
      <c r="P115" s="768">
        <v>0</v>
      </c>
      <c r="Q115" s="769"/>
      <c r="R115" s="769"/>
      <c r="S115" s="769"/>
      <c r="T115" s="769"/>
      <c r="U115" s="769">
        <f t="shared" si="16"/>
        <v>0</v>
      </c>
      <c r="V115" s="768">
        <v>0</v>
      </c>
      <c r="W115" s="769"/>
      <c r="X115" s="769"/>
      <c r="Y115" s="769"/>
      <c r="Z115" s="769"/>
      <c r="AA115" s="769">
        <f t="shared" si="17"/>
        <v>0</v>
      </c>
      <c r="AB115" s="1040"/>
      <c r="AC115" s="1038"/>
      <c r="AD115" s="1038"/>
      <c r="AE115" s="1038"/>
      <c r="AF115" s="1038"/>
      <c r="AG115" s="1134"/>
      <c r="AH115" s="1040"/>
      <c r="AI115" s="1038"/>
      <c r="AJ115" s="1038"/>
      <c r="AK115" s="1038"/>
      <c r="AL115" s="1038"/>
      <c r="AM115" s="1134"/>
      <c r="AN115" s="1135">
        <f>SUM(AA115+U115+O115+I115)</f>
        <v>0</v>
      </c>
      <c r="AO115" s="613">
        <v>0</v>
      </c>
      <c r="AP115" s="1">
        <f t="shared" si="12"/>
        <v>0</v>
      </c>
    </row>
    <row r="116" spans="1:42" ht="15.75" x14ac:dyDescent="0.25">
      <c r="A116" s="1141"/>
      <c r="B116" s="1142" t="s">
        <v>130</v>
      </c>
      <c r="C116" s="1155">
        <f>SUM(C19:C115)</f>
        <v>82226501</v>
      </c>
      <c r="D116" s="1155">
        <f>SUM(D19:D115)</f>
        <v>73628348</v>
      </c>
      <c r="E116" s="1155">
        <f t="shared" ref="E116:AN116" si="18">SUM(E19:E115)</f>
        <v>0</v>
      </c>
      <c r="F116" s="1155">
        <f t="shared" si="18"/>
        <v>0</v>
      </c>
      <c r="G116" s="1155">
        <f t="shared" si="18"/>
        <v>0</v>
      </c>
      <c r="H116" s="1155">
        <f t="shared" si="18"/>
        <v>0</v>
      </c>
      <c r="I116" s="1155">
        <f t="shared" si="18"/>
        <v>73628348</v>
      </c>
      <c r="J116" s="1155">
        <f t="shared" si="18"/>
        <v>0</v>
      </c>
      <c r="K116" s="1155">
        <f t="shared" si="18"/>
        <v>0</v>
      </c>
      <c r="L116" s="1155">
        <f t="shared" si="18"/>
        <v>0</v>
      </c>
      <c r="M116" s="1155">
        <f t="shared" si="18"/>
        <v>0</v>
      </c>
      <c r="N116" s="1155">
        <f t="shared" si="18"/>
        <v>0</v>
      </c>
      <c r="O116" s="1155">
        <f t="shared" si="18"/>
        <v>0</v>
      </c>
      <c r="P116" s="1155">
        <f t="shared" si="18"/>
        <v>0</v>
      </c>
      <c r="Q116" s="1155">
        <f t="shared" si="18"/>
        <v>0</v>
      </c>
      <c r="R116" s="1155">
        <f t="shared" si="18"/>
        <v>0</v>
      </c>
      <c r="S116" s="1155">
        <f t="shared" si="18"/>
        <v>0</v>
      </c>
      <c r="T116" s="1155">
        <f t="shared" si="18"/>
        <v>0</v>
      </c>
      <c r="U116" s="1155">
        <f t="shared" si="18"/>
        <v>0</v>
      </c>
      <c r="V116" s="1155">
        <f t="shared" si="18"/>
        <v>0</v>
      </c>
      <c r="W116" s="1155">
        <f t="shared" si="18"/>
        <v>0</v>
      </c>
      <c r="X116" s="1155">
        <f t="shared" si="18"/>
        <v>0</v>
      </c>
      <c r="Y116" s="1155">
        <f t="shared" si="18"/>
        <v>0</v>
      </c>
      <c r="Z116" s="1155">
        <f t="shared" si="18"/>
        <v>0</v>
      </c>
      <c r="AA116" s="1155">
        <f t="shared" si="18"/>
        <v>0</v>
      </c>
      <c r="AB116" s="1155">
        <f t="shared" si="18"/>
        <v>0</v>
      </c>
      <c r="AC116" s="1155">
        <f t="shared" si="18"/>
        <v>0</v>
      </c>
      <c r="AD116" s="1155">
        <f t="shared" si="18"/>
        <v>0</v>
      </c>
      <c r="AE116" s="1155">
        <f t="shared" si="18"/>
        <v>0</v>
      </c>
      <c r="AF116" s="1155">
        <f t="shared" si="18"/>
        <v>0</v>
      </c>
      <c r="AG116" s="1155">
        <f t="shared" si="18"/>
        <v>0</v>
      </c>
      <c r="AH116" s="1155">
        <f t="shared" si="18"/>
        <v>0</v>
      </c>
      <c r="AI116" s="1155">
        <f t="shared" si="18"/>
        <v>0</v>
      </c>
      <c r="AJ116" s="1155">
        <f t="shared" si="18"/>
        <v>0</v>
      </c>
      <c r="AK116" s="1155">
        <f t="shared" si="18"/>
        <v>0</v>
      </c>
      <c r="AL116" s="1155">
        <f t="shared" si="18"/>
        <v>0</v>
      </c>
      <c r="AM116" s="1155">
        <f t="shared" si="18"/>
        <v>0</v>
      </c>
      <c r="AN116" s="1081">
        <f t="shared" si="18"/>
        <v>73628348</v>
      </c>
      <c r="AO116" s="613">
        <v>73389349</v>
      </c>
      <c r="AP116" s="1">
        <f t="shared" si="12"/>
        <v>238999</v>
      </c>
    </row>
    <row r="117" spans="1:42" ht="31.5" x14ac:dyDescent="0.25">
      <c r="A117" s="1146"/>
      <c r="B117" s="1156" t="s">
        <v>131</v>
      </c>
      <c r="C117" s="1040"/>
      <c r="D117" s="1040"/>
      <c r="E117" s="1038"/>
      <c r="F117" s="1038"/>
      <c r="G117" s="1038"/>
      <c r="H117" s="1038"/>
      <c r="I117" s="769"/>
      <c r="J117" s="768"/>
      <c r="K117" s="769"/>
      <c r="L117" s="769"/>
      <c r="M117" s="769"/>
      <c r="N117" s="769"/>
      <c r="O117" s="769"/>
      <c r="P117" s="768"/>
      <c r="Q117" s="769"/>
      <c r="R117" s="769"/>
      <c r="S117" s="769"/>
      <c r="T117" s="769"/>
      <c r="U117" s="769"/>
      <c r="V117" s="768"/>
      <c r="W117" s="769"/>
      <c r="X117" s="769"/>
      <c r="Y117" s="769"/>
      <c r="Z117" s="769"/>
      <c r="AA117" s="769"/>
      <c r="AB117" s="1040"/>
      <c r="AC117" s="1038"/>
      <c r="AD117" s="1038"/>
      <c r="AE117" s="1038"/>
      <c r="AF117" s="1038"/>
      <c r="AG117" s="1134"/>
      <c r="AH117" s="1040"/>
      <c r="AI117" s="1038"/>
      <c r="AJ117" s="1038"/>
      <c r="AK117" s="1038"/>
      <c r="AL117" s="1038"/>
      <c r="AM117" s="1134"/>
      <c r="AN117" s="1135"/>
    </row>
    <row r="118" spans="1:42" ht="31.5" x14ac:dyDescent="0.25">
      <c r="A118" s="1148">
        <v>2220101</v>
      </c>
      <c r="B118" s="769" t="s">
        <v>132</v>
      </c>
      <c r="C118" s="768">
        <v>400000</v>
      </c>
      <c r="D118" s="768">
        <v>0</v>
      </c>
      <c r="E118" s="769"/>
      <c r="F118" s="769"/>
      <c r="G118" s="769"/>
      <c r="H118" s="769"/>
      <c r="I118" s="769">
        <f>SUM(D118)</f>
        <v>0</v>
      </c>
      <c r="J118" s="768">
        <v>0</v>
      </c>
      <c r="K118" s="768">
        <v>0</v>
      </c>
      <c r="L118" s="769"/>
      <c r="M118" s="769"/>
      <c r="N118" s="769"/>
      <c r="O118" s="769">
        <f>SUM(J118:K118)</f>
        <v>0</v>
      </c>
      <c r="P118" s="768">
        <v>0</v>
      </c>
      <c r="Q118" s="769"/>
      <c r="R118" s="769"/>
      <c r="S118" s="769"/>
      <c r="T118" s="769"/>
      <c r="U118" s="769">
        <f>SUM(P118)</f>
        <v>0</v>
      </c>
      <c r="V118" s="768">
        <v>0</v>
      </c>
      <c r="W118" s="769"/>
      <c r="X118" s="769"/>
      <c r="Y118" s="769"/>
      <c r="Z118" s="769"/>
      <c r="AA118" s="769">
        <f>SUM(V118)</f>
        <v>0</v>
      </c>
      <c r="AB118" s="1040"/>
      <c r="AC118" s="1038"/>
      <c r="AD118" s="1038"/>
      <c r="AE118" s="1038"/>
      <c r="AF118" s="1038"/>
      <c r="AG118" s="1134"/>
      <c r="AH118" s="1040"/>
      <c r="AI118" s="1038"/>
      <c r="AJ118" s="1038"/>
      <c r="AK118" s="1038"/>
      <c r="AL118" s="1038"/>
      <c r="AM118" s="1134"/>
      <c r="AN118" s="1135">
        <f>SUM(AA118+U118+O118+I118)</f>
        <v>0</v>
      </c>
      <c r="AO118" s="613">
        <v>0</v>
      </c>
      <c r="AP118" s="1">
        <f t="shared" si="12"/>
        <v>0</v>
      </c>
    </row>
    <row r="119" spans="1:42" ht="31.5" x14ac:dyDescent="0.25">
      <c r="A119" s="1148">
        <v>2220103</v>
      </c>
      <c r="B119" s="769" t="s">
        <v>133</v>
      </c>
      <c r="C119" s="768">
        <v>0</v>
      </c>
      <c r="D119" s="768">
        <v>0</v>
      </c>
      <c r="E119" s="769"/>
      <c r="F119" s="769"/>
      <c r="G119" s="769"/>
      <c r="H119" s="769"/>
      <c r="I119" s="769">
        <f t="shared" ref="I119:I130" si="19">SUM(D119)</f>
        <v>0</v>
      </c>
      <c r="J119" s="768">
        <v>0</v>
      </c>
      <c r="K119" s="768">
        <v>0</v>
      </c>
      <c r="L119" s="769"/>
      <c r="M119" s="769"/>
      <c r="N119" s="769"/>
      <c r="O119" s="769">
        <f t="shared" ref="O119:O130" si="20">SUM(J119:K119)</f>
        <v>0</v>
      </c>
      <c r="P119" s="768">
        <v>0</v>
      </c>
      <c r="Q119" s="769"/>
      <c r="R119" s="769"/>
      <c r="S119" s="769"/>
      <c r="T119" s="769"/>
      <c r="U119" s="769">
        <f t="shared" ref="U119:U130" si="21">SUM(P119)</f>
        <v>0</v>
      </c>
      <c r="V119" s="768">
        <v>0</v>
      </c>
      <c r="W119" s="769"/>
      <c r="X119" s="769"/>
      <c r="Y119" s="769"/>
      <c r="Z119" s="769"/>
      <c r="AA119" s="769">
        <f t="shared" ref="AA119:AA130" si="22">SUM(V119)</f>
        <v>0</v>
      </c>
      <c r="AB119" s="1040"/>
      <c r="AC119" s="1038"/>
      <c r="AD119" s="1038"/>
      <c r="AE119" s="1038"/>
      <c r="AF119" s="1038"/>
      <c r="AG119" s="1134"/>
      <c r="AH119" s="1040"/>
      <c r="AI119" s="1038"/>
      <c r="AJ119" s="1038"/>
      <c r="AK119" s="1038"/>
      <c r="AL119" s="1038"/>
      <c r="AM119" s="1134"/>
      <c r="AN119" s="1135">
        <f t="shared" ref="AN119:AN130" si="23">SUM(AA119+U119+O119+I119)</f>
        <v>0</v>
      </c>
      <c r="AO119" s="613">
        <v>0</v>
      </c>
      <c r="AP119" s="1">
        <f t="shared" si="12"/>
        <v>0</v>
      </c>
    </row>
    <row r="120" spans="1:42" ht="47.25" x14ac:dyDescent="0.25">
      <c r="A120" s="1148">
        <v>2220201</v>
      </c>
      <c r="B120" s="769" t="s">
        <v>134</v>
      </c>
      <c r="C120" s="768">
        <v>0</v>
      </c>
      <c r="D120" s="768">
        <v>0</v>
      </c>
      <c r="E120" s="769"/>
      <c r="F120" s="769"/>
      <c r="G120" s="769"/>
      <c r="H120" s="769"/>
      <c r="I120" s="769">
        <f t="shared" si="19"/>
        <v>0</v>
      </c>
      <c r="J120" s="768">
        <v>0</v>
      </c>
      <c r="K120" s="768">
        <v>0</v>
      </c>
      <c r="L120" s="769"/>
      <c r="M120" s="769"/>
      <c r="N120" s="769"/>
      <c r="O120" s="769">
        <f t="shared" si="20"/>
        <v>0</v>
      </c>
      <c r="P120" s="768">
        <v>0</v>
      </c>
      <c r="Q120" s="769"/>
      <c r="R120" s="769"/>
      <c r="S120" s="769"/>
      <c r="T120" s="769"/>
      <c r="U120" s="769">
        <f t="shared" si="21"/>
        <v>0</v>
      </c>
      <c r="V120" s="768">
        <v>0</v>
      </c>
      <c r="W120" s="769"/>
      <c r="X120" s="769"/>
      <c r="Y120" s="769"/>
      <c r="Z120" s="769"/>
      <c r="AA120" s="769">
        <f t="shared" si="22"/>
        <v>0</v>
      </c>
      <c r="AB120" s="1040"/>
      <c r="AC120" s="1038"/>
      <c r="AD120" s="1038"/>
      <c r="AE120" s="1038"/>
      <c r="AF120" s="1038"/>
      <c r="AG120" s="1134"/>
      <c r="AH120" s="1040"/>
      <c r="AI120" s="1038"/>
      <c r="AJ120" s="1038"/>
      <c r="AK120" s="1038"/>
      <c r="AL120" s="1038"/>
      <c r="AM120" s="1134"/>
      <c r="AN120" s="1135">
        <f t="shared" si="23"/>
        <v>0</v>
      </c>
      <c r="AO120" s="613">
        <v>0</v>
      </c>
      <c r="AP120" s="1">
        <f t="shared" si="12"/>
        <v>0</v>
      </c>
    </row>
    <row r="121" spans="1:42" ht="31.5" x14ac:dyDescent="0.25">
      <c r="A121" s="1148">
        <v>2220202</v>
      </c>
      <c r="B121" s="769" t="s">
        <v>135</v>
      </c>
      <c r="C121" s="768">
        <v>40000</v>
      </c>
      <c r="D121" s="768">
        <v>1000</v>
      </c>
      <c r="E121" s="769"/>
      <c r="F121" s="769"/>
      <c r="G121" s="769"/>
      <c r="H121" s="769"/>
      <c r="I121" s="769">
        <f t="shared" si="19"/>
        <v>1000</v>
      </c>
      <c r="J121" s="768">
        <v>0</v>
      </c>
      <c r="K121" s="768">
        <v>0</v>
      </c>
      <c r="L121" s="769"/>
      <c r="M121" s="769"/>
      <c r="N121" s="769"/>
      <c r="O121" s="769">
        <f t="shared" si="20"/>
        <v>0</v>
      </c>
      <c r="P121" s="768">
        <v>0</v>
      </c>
      <c r="Q121" s="769"/>
      <c r="R121" s="769"/>
      <c r="S121" s="769"/>
      <c r="T121" s="769"/>
      <c r="U121" s="769">
        <f t="shared" si="21"/>
        <v>0</v>
      </c>
      <c r="V121" s="768">
        <v>0</v>
      </c>
      <c r="W121" s="769"/>
      <c r="X121" s="769"/>
      <c r="Y121" s="769"/>
      <c r="Z121" s="769"/>
      <c r="AA121" s="769">
        <f t="shared" si="22"/>
        <v>0</v>
      </c>
      <c r="AB121" s="1040"/>
      <c r="AC121" s="1038"/>
      <c r="AD121" s="1038"/>
      <c r="AE121" s="1038"/>
      <c r="AF121" s="1038"/>
      <c r="AG121" s="1134"/>
      <c r="AH121" s="1040"/>
      <c r="AI121" s="1038"/>
      <c r="AJ121" s="1038"/>
      <c r="AK121" s="1038"/>
      <c r="AL121" s="1038"/>
      <c r="AM121" s="1134"/>
      <c r="AN121" s="1135">
        <f t="shared" si="23"/>
        <v>1000</v>
      </c>
      <c r="AO121" s="613">
        <v>40000</v>
      </c>
      <c r="AP121" s="1">
        <f t="shared" si="12"/>
        <v>-39000</v>
      </c>
    </row>
    <row r="122" spans="1:42" ht="31.5" x14ac:dyDescent="0.25">
      <c r="A122" s="1148">
        <v>2220203</v>
      </c>
      <c r="B122" s="769" t="s">
        <v>136</v>
      </c>
      <c r="C122" s="768">
        <v>0</v>
      </c>
      <c r="D122" s="768">
        <v>0</v>
      </c>
      <c r="E122" s="769"/>
      <c r="F122" s="769"/>
      <c r="G122" s="769"/>
      <c r="H122" s="769"/>
      <c r="I122" s="769">
        <f t="shared" si="19"/>
        <v>0</v>
      </c>
      <c r="J122" s="768">
        <v>0</v>
      </c>
      <c r="K122" s="768">
        <v>0</v>
      </c>
      <c r="L122" s="769"/>
      <c r="M122" s="769"/>
      <c r="N122" s="769"/>
      <c r="O122" s="769">
        <f t="shared" si="20"/>
        <v>0</v>
      </c>
      <c r="P122" s="768">
        <v>0</v>
      </c>
      <c r="Q122" s="769"/>
      <c r="R122" s="769"/>
      <c r="S122" s="769"/>
      <c r="T122" s="769"/>
      <c r="U122" s="769">
        <f t="shared" si="21"/>
        <v>0</v>
      </c>
      <c r="V122" s="768">
        <v>0</v>
      </c>
      <c r="W122" s="769"/>
      <c r="X122" s="769"/>
      <c r="Y122" s="769"/>
      <c r="Z122" s="769"/>
      <c r="AA122" s="769">
        <f t="shared" si="22"/>
        <v>0</v>
      </c>
      <c r="AB122" s="1040"/>
      <c r="AC122" s="1038"/>
      <c r="AD122" s="1038"/>
      <c r="AE122" s="1038"/>
      <c r="AF122" s="1038"/>
      <c r="AG122" s="1134"/>
      <c r="AH122" s="1040"/>
      <c r="AI122" s="1038"/>
      <c r="AJ122" s="1038"/>
      <c r="AK122" s="1038"/>
      <c r="AL122" s="1038"/>
      <c r="AM122" s="1134"/>
      <c r="AN122" s="1135">
        <f t="shared" si="23"/>
        <v>0</v>
      </c>
      <c r="AO122" s="613">
        <v>0</v>
      </c>
      <c r="AP122" s="1">
        <f t="shared" si="12"/>
        <v>0</v>
      </c>
    </row>
    <row r="123" spans="1:42" ht="31.5" x14ac:dyDescent="0.25">
      <c r="A123" s="1148">
        <v>2220204</v>
      </c>
      <c r="B123" s="769" t="s">
        <v>137</v>
      </c>
      <c r="C123" s="768">
        <v>0</v>
      </c>
      <c r="D123" s="768">
        <v>0</v>
      </c>
      <c r="E123" s="769"/>
      <c r="F123" s="769"/>
      <c r="G123" s="769"/>
      <c r="H123" s="769"/>
      <c r="I123" s="769">
        <f t="shared" si="19"/>
        <v>0</v>
      </c>
      <c r="J123" s="768">
        <v>0</v>
      </c>
      <c r="K123" s="768">
        <v>0</v>
      </c>
      <c r="L123" s="769"/>
      <c r="M123" s="769"/>
      <c r="N123" s="769"/>
      <c r="O123" s="769">
        <f t="shared" si="20"/>
        <v>0</v>
      </c>
      <c r="P123" s="768">
        <v>0</v>
      </c>
      <c r="Q123" s="769"/>
      <c r="R123" s="769"/>
      <c r="S123" s="769"/>
      <c r="T123" s="769"/>
      <c r="U123" s="769">
        <f t="shared" si="21"/>
        <v>0</v>
      </c>
      <c r="V123" s="768">
        <v>0</v>
      </c>
      <c r="W123" s="769"/>
      <c r="X123" s="769"/>
      <c r="Y123" s="769"/>
      <c r="Z123" s="769"/>
      <c r="AA123" s="769">
        <f t="shared" si="22"/>
        <v>0</v>
      </c>
      <c r="AB123" s="1040"/>
      <c r="AC123" s="1038"/>
      <c r="AD123" s="1038"/>
      <c r="AE123" s="1038"/>
      <c r="AF123" s="1038"/>
      <c r="AG123" s="1134"/>
      <c r="AH123" s="1040"/>
      <c r="AI123" s="1038"/>
      <c r="AJ123" s="1038"/>
      <c r="AK123" s="1038"/>
      <c r="AL123" s="1038"/>
      <c r="AM123" s="1134"/>
      <c r="AN123" s="1135">
        <f t="shared" si="23"/>
        <v>0</v>
      </c>
      <c r="AO123" s="613">
        <v>0</v>
      </c>
      <c r="AP123" s="1">
        <f t="shared" si="12"/>
        <v>0</v>
      </c>
    </row>
    <row r="124" spans="1:42" ht="31.5" x14ac:dyDescent="0.25">
      <c r="A124" s="1148">
        <v>2220205</v>
      </c>
      <c r="B124" s="769" t="s">
        <v>138</v>
      </c>
      <c r="C124" s="768">
        <v>600000</v>
      </c>
      <c r="D124" s="768">
        <v>0</v>
      </c>
      <c r="E124" s="769"/>
      <c r="F124" s="769"/>
      <c r="G124" s="769"/>
      <c r="H124" s="769"/>
      <c r="I124" s="769">
        <f t="shared" si="19"/>
        <v>0</v>
      </c>
      <c r="J124" s="768">
        <v>0</v>
      </c>
      <c r="K124" s="768">
        <v>0</v>
      </c>
      <c r="L124" s="769"/>
      <c r="M124" s="769"/>
      <c r="N124" s="769"/>
      <c r="O124" s="769">
        <f t="shared" si="20"/>
        <v>0</v>
      </c>
      <c r="P124" s="768">
        <v>0</v>
      </c>
      <c r="Q124" s="769"/>
      <c r="R124" s="769"/>
      <c r="S124" s="769"/>
      <c r="T124" s="769"/>
      <c r="U124" s="769">
        <f t="shared" si="21"/>
        <v>0</v>
      </c>
      <c r="V124" s="768">
        <v>0</v>
      </c>
      <c r="W124" s="769"/>
      <c r="X124" s="769"/>
      <c r="Y124" s="769"/>
      <c r="Z124" s="769"/>
      <c r="AA124" s="769">
        <f t="shared" si="22"/>
        <v>0</v>
      </c>
      <c r="AB124" s="1040"/>
      <c r="AC124" s="1038"/>
      <c r="AD124" s="1038"/>
      <c r="AE124" s="1038"/>
      <c r="AF124" s="1038"/>
      <c r="AG124" s="1134"/>
      <c r="AH124" s="1040"/>
      <c r="AI124" s="1038"/>
      <c r="AJ124" s="1038"/>
      <c r="AK124" s="1038"/>
      <c r="AL124" s="1038"/>
      <c r="AM124" s="1134"/>
      <c r="AN124" s="1135">
        <f t="shared" si="23"/>
        <v>0</v>
      </c>
      <c r="AO124" s="613">
        <v>0</v>
      </c>
      <c r="AP124" s="1">
        <f t="shared" si="12"/>
        <v>0</v>
      </c>
    </row>
    <row r="125" spans="1:42" ht="47.25" x14ac:dyDescent="0.25">
      <c r="A125" s="1148">
        <v>2220205</v>
      </c>
      <c r="B125" s="769" t="s">
        <v>139</v>
      </c>
      <c r="C125" s="768">
        <v>2000000</v>
      </c>
      <c r="D125" s="768">
        <v>5896</v>
      </c>
      <c r="E125" s="769"/>
      <c r="F125" s="769"/>
      <c r="G125" s="769"/>
      <c r="H125" s="769"/>
      <c r="I125" s="769">
        <f t="shared" si="19"/>
        <v>5896</v>
      </c>
      <c r="J125" s="768">
        <v>0</v>
      </c>
      <c r="K125" s="768">
        <v>0</v>
      </c>
      <c r="L125" s="769"/>
      <c r="M125" s="769"/>
      <c r="N125" s="769"/>
      <c r="O125" s="769">
        <f t="shared" si="20"/>
        <v>0</v>
      </c>
      <c r="P125" s="768">
        <v>0</v>
      </c>
      <c r="Q125" s="769"/>
      <c r="R125" s="769"/>
      <c r="S125" s="769"/>
      <c r="T125" s="769"/>
      <c r="U125" s="769">
        <f t="shared" si="21"/>
        <v>0</v>
      </c>
      <c r="V125" s="768">
        <v>0</v>
      </c>
      <c r="W125" s="769"/>
      <c r="X125" s="769"/>
      <c r="Y125" s="769"/>
      <c r="Z125" s="769"/>
      <c r="AA125" s="769">
        <f t="shared" si="22"/>
        <v>0</v>
      </c>
      <c r="AB125" s="1040"/>
      <c r="AC125" s="1038"/>
      <c r="AD125" s="1038"/>
      <c r="AE125" s="1038"/>
      <c r="AF125" s="1038"/>
      <c r="AG125" s="1134"/>
      <c r="AH125" s="1040"/>
      <c r="AI125" s="1038"/>
      <c r="AJ125" s="1038"/>
      <c r="AK125" s="1038"/>
      <c r="AL125" s="1038"/>
      <c r="AM125" s="1134"/>
      <c r="AN125" s="1135">
        <f t="shared" si="23"/>
        <v>5896</v>
      </c>
      <c r="AO125" s="613">
        <v>5896</v>
      </c>
      <c r="AP125" s="1">
        <f t="shared" si="12"/>
        <v>0</v>
      </c>
    </row>
    <row r="126" spans="1:42" ht="31.5" x14ac:dyDescent="0.25">
      <c r="A126" s="1148">
        <v>2220209</v>
      </c>
      <c r="B126" s="769" t="s">
        <v>140</v>
      </c>
      <c r="C126" s="768">
        <v>0</v>
      </c>
      <c r="D126" s="768"/>
      <c r="E126" s="769"/>
      <c r="F126" s="769"/>
      <c r="G126" s="769"/>
      <c r="H126" s="769"/>
      <c r="I126" s="769">
        <f t="shared" si="19"/>
        <v>0</v>
      </c>
      <c r="J126" s="768">
        <v>0</v>
      </c>
      <c r="K126" s="768">
        <v>0</v>
      </c>
      <c r="L126" s="769"/>
      <c r="M126" s="769"/>
      <c r="N126" s="769"/>
      <c r="O126" s="769">
        <f t="shared" si="20"/>
        <v>0</v>
      </c>
      <c r="P126" s="768">
        <v>0</v>
      </c>
      <c r="Q126" s="769"/>
      <c r="R126" s="769"/>
      <c r="S126" s="769"/>
      <c r="T126" s="769"/>
      <c r="U126" s="769">
        <f t="shared" si="21"/>
        <v>0</v>
      </c>
      <c r="V126" s="768">
        <v>0</v>
      </c>
      <c r="W126" s="769"/>
      <c r="X126" s="769"/>
      <c r="Y126" s="769"/>
      <c r="Z126" s="769"/>
      <c r="AA126" s="769">
        <f t="shared" si="22"/>
        <v>0</v>
      </c>
      <c r="AB126" s="1040"/>
      <c r="AC126" s="1038"/>
      <c r="AD126" s="1038"/>
      <c r="AE126" s="1038"/>
      <c r="AF126" s="1038"/>
      <c r="AG126" s="1134"/>
      <c r="AH126" s="1040"/>
      <c r="AI126" s="1038"/>
      <c r="AJ126" s="1038"/>
      <c r="AK126" s="1038"/>
      <c r="AL126" s="1038"/>
      <c r="AM126" s="1134"/>
      <c r="AN126" s="1135">
        <f t="shared" si="23"/>
        <v>0</v>
      </c>
      <c r="AO126" s="613">
        <v>0</v>
      </c>
      <c r="AP126" s="1">
        <f t="shared" si="12"/>
        <v>0</v>
      </c>
    </row>
    <row r="127" spans="1:42" ht="47.25" x14ac:dyDescent="0.25">
      <c r="A127" s="1148">
        <v>2220210</v>
      </c>
      <c r="B127" s="769" t="s">
        <v>141</v>
      </c>
      <c r="C127" s="768">
        <v>200000</v>
      </c>
      <c r="D127" s="768">
        <v>1</v>
      </c>
      <c r="E127" s="769"/>
      <c r="F127" s="769"/>
      <c r="G127" s="769"/>
      <c r="H127" s="769"/>
      <c r="I127" s="769">
        <f t="shared" si="19"/>
        <v>1</v>
      </c>
      <c r="J127" s="768">
        <v>0</v>
      </c>
      <c r="K127" s="768">
        <v>0</v>
      </c>
      <c r="L127" s="769"/>
      <c r="M127" s="769"/>
      <c r="N127" s="769"/>
      <c r="O127" s="769">
        <f t="shared" si="20"/>
        <v>0</v>
      </c>
      <c r="P127" s="768">
        <v>0</v>
      </c>
      <c r="Q127" s="769"/>
      <c r="R127" s="769"/>
      <c r="S127" s="769"/>
      <c r="T127" s="769"/>
      <c r="U127" s="769">
        <f t="shared" si="21"/>
        <v>0</v>
      </c>
      <c r="V127" s="768">
        <v>0</v>
      </c>
      <c r="W127" s="769"/>
      <c r="X127" s="769"/>
      <c r="Y127" s="769"/>
      <c r="Z127" s="769"/>
      <c r="AA127" s="769">
        <f t="shared" si="22"/>
        <v>0</v>
      </c>
      <c r="AB127" s="1040"/>
      <c r="AC127" s="1038"/>
      <c r="AD127" s="1038"/>
      <c r="AE127" s="1038"/>
      <c r="AF127" s="1038"/>
      <c r="AG127" s="1134"/>
      <c r="AH127" s="1040"/>
      <c r="AI127" s="1038"/>
      <c r="AJ127" s="1038"/>
      <c r="AK127" s="1038"/>
      <c r="AL127" s="1038"/>
      <c r="AM127" s="1134"/>
      <c r="AN127" s="1135">
        <f t="shared" si="23"/>
        <v>1</v>
      </c>
      <c r="AO127" s="613">
        <v>200000</v>
      </c>
      <c r="AP127" s="1">
        <f t="shared" si="12"/>
        <v>-199999</v>
      </c>
    </row>
    <row r="128" spans="1:42" ht="31.5" x14ac:dyDescent="0.25">
      <c r="A128" s="1148">
        <v>2220299</v>
      </c>
      <c r="B128" s="769" t="s">
        <v>142</v>
      </c>
      <c r="C128" s="768">
        <v>0</v>
      </c>
      <c r="D128" s="769"/>
      <c r="E128" s="769"/>
      <c r="F128" s="769"/>
      <c r="G128" s="769"/>
      <c r="H128" s="769"/>
      <c r="I128" s="769">
        <f t="shared" si="19"/>
        <v>0</v>
      </c>
      <c r="J128" s="768">
        <v>0</v>
      </c>
      <c r="K128" s="768">
        <v>0</v>
      </c>
      <c r="L128" s="769"/>
      <c r="M128" s="769"/>
      <c r="N128" s="769"/>
      <c r="O128" s="769">
        <f t="shared" si="20"/>
        <v>0</v>
      </c>
      <c r="P128" s="768">
        <v>0</v>
      </c>
      <c r="Q128" s="769"/>
      <c r="R128" s="769"/>
      <c r="S128" s="769"/>
      <c r="T128" s="769"/>
      <c r="U128" s="769">
        <f t="shared" si="21"/>
        <v>0</v>
      </c>
      <c r="V128" s="768">
        <v>0</v>
      </c>
      <c r="W128" s="769"/>
      <c r="X128" s="769"/>
      <c r="Y128" s="769"/>
      <c r="Z128" s="769"/>
      <c r="AA128" s="769">
        <f t="shared" si="22"/>
        <v>0</v>
      </c>
      <c r="AB128" s="1038"/>
      <c r="AC128" s="1038"/>
      <c r="AD128" s="1038"/>
      <c r="AE128" s="1038"/>
      <c r="AF128" s="1038"/>
      <c r="AG128" s="1134"/>
      <c r="AH128" s="1038"/>
      <c r="AI128" s="1038"/>
      <c r="AJ128" s="1038"/>
      <c r="AK128" s="1038"/>
      <c r="AL128" s="1038"/>
      <c r="AM128" s="1134"/>
      <c r="AN128" s="1135">
        <f t="shared" si="23"/>
        <v>0</v>
      </c>
      <c r="AO128" s="613">
        <v>0</v>
      </c>
      <c r="AP128" s="1">
        <f t="shared" si="12"/>
        <v>0</v>
      </c>
    </row>
    <row r="129" spans="1:42" ht="31.5" x14ac:dyDescent="0.25">
      <c r="A129" s="1148">
        <v>2220299</v>
      </c>
      <c r="B129" s="769" t="s">
        <v>143</v>
      </c>
      <c r="C129" s="768">
        <v>0</v>
      </c>
      <c r="D129" s="768"/>
      <c r="E129" s="769"/>
      <c r="F129" s="769"/>
      <c r="G129" s="769"/>
      <c r="H129" s="769"/>
      <c r="I129" s="769">
        <f t="shared" si="19"/>
        <v>0</v>
      </c>
      <c r="J129" s="768">
        <v>0</v>
      </c>
      <c r="K129" s="768">
        <v>0</v>
      </c>
      <c r="L129" s="769"/>
      <c r="M129" s="769"/>
      <c r="N129" s="769"/>
      <c r="O129" s="769">
        <f t="shared" si="20"/>
        <v>0</v>
      </c>
      <c r="P129" s="768">
        <v>0</v>
      </c>
      <c r="Q129" s="769"/>
      <c r="R129" s="769"/>
      <c r="S129" s="769"/>
      <c r="T129" s="769"/>
      <c r="U129" s="769">
        <f t="shared" si="21"/>
        <v>0</v>
      </c>
      <c r="V129" s="768">
        <v>0</v>
      </c>
      <c r="W129" s="769"/>
      <c r="X129" s="769"/>
      <c r="Y129" s="769"/>
      <c r="Z129" s="769"/>
      <c r="AA129" s="769">
        <f t="shared" si="22"/>
        <v>0</v>
      </c>
      <c r="AB129" s="1040"/>
      <c r="AC129" s="1038"/>
      <c r="AD129" s="1038"/>
      <c r="AE129" s="1038"/>
      <c r="AF129" s="1038"/>
      <c r="AG129" s="1134"/>
      <c r="AH129" s="1040"/>
      <c r="AI129" s="1038"/>
      <c r="AJ129" s="1038"/>
      <c r="AK129" s="1038"/>
      <c r="AL129" s="1038"/>
      <c r="AM129" s="1134"/>
      <c r="AN129" s="1135">
        <f t="shared" si="23"/>
        <v>0</v>
      </c>
      <c r="AO129" s="613">
        <v>0</v>
      </c>
      <c r="AP129" s="1">
        <f t="shared" si="12"/>
        <v>0</v>
      </c>
    </row>
    <row r="130" spans="1:42" ht="15.75" x14ac:dyDescent="0.25">
      <c r="A130" s="1148">
        <v>2220299</v>
      </c>
      <c r="B130" s="769" t="s">
        <v>144</v>
      </c>
      <c r="C130" s="768">
        <v>0</v>
      </c>
      <c r="D130" s="768"/>
      <c r="E130" s="769"/>
      <c r="F130" s="769"/>
      <c r="G130" s="769"/>
      <c r="H130" s="769"/>
      <c r="I130" s="769">
        <f t="shared" si="19"/>
        <v>0</v>
      </c>
      <c r="J130" s="768">
        <v>0</v>
      </c>
      <c r="K130" s="768">
        <v>0</v>
      </c>
      <c r="L130" s="769"/>
      <c r="M130" s="769"/>
      <c r="N130" s="769"/>
      <c r="O130" s="769">
        <f t="shared" si="20"/>
        <v>0</v>
      </c>
      <c r="P130" s="768">
        <v>0</v>
      </c>
      <c r="Q130" s="769"/>
      <c r="R130" s="769"/>
      <c r="S130" s="769"/>
      <c r="T130" s="769"/>
      <c r="U130" s="769">
        <f t="shared" si="21"/>
        <v>0</v>
      </c>
      <c r="V130" s="768">
        <v>0</v>
      </c>
      <c r="W130" s="769"/>
      <c r="X130" s="769"/>
      <c r="Y130" s="769"/>
      <c r="Z130" s="769"/>
      <c r="AA130" s="769">
        <f t="shared" si="22"/>
        <v>0</v>
      </c>
      <c r="AB130" s="1040"/>
      <c r="AC130" s="1038"/>
      <c r="AD130" s="1038"/>
      <c r="AE130" s="1038"/>
      <c r="AF130" s="1038"/>
      <c r="AG130" s="1134"/>
      <c r="AH130" s="1040"/>
      <c r="AI130" s="1038"/>
      <c r="AJ130" s="1038"/>
      <c r="AK130" s="1038"/>
      <c r="AL130" s="1038"/>
      <c r="AM130" s="1134"/>
      <c r="AN130" s="1135">
        <f t="shared" si="23"/>
        <v>0</v>
      </c>
      <c r="AO130" s="613">
        <v>0</v>
      </c>
      <c r="AP130" s="1">
        <f t="shared" si="12"/>
        <v>0</v>
      </c>
    </row>
    <row r="131" spans="1:42" ht="15.75" x14ac:dyDescent="0.25">
      <c r="A131" s="1141"/>
      <c r="B131" s="1142" t="s">
        <v>130</v>
      </c>
      <c r="C131" s="1155">
        <f>SUM(C118:C130)</f>
        <v>3240000</v>
      </c>
      <c r="D131" s="1155">
        <f>SUM(D118:D130)</f>
        <v>6897</v>
      </c>
      <c r="E131" s="1155">
        <f t="shared" ref="E131:AN131" si="24">SUM(E118:E130)</f>
        <v>0</v>
      </c>
      <c r="F131" s="1155">
        <f t="shared" si="24"/>
        <v>0</v>
      </c>
      <c r="G131" s="1155">
        <f t="shared" si="24"/>
        <v>0</v>
      </c>
      <c r="H131" s="1155">
        <f t="shared" si="24"/>
        <v>0</v>
      </c>
      <c r="I131" s="1155">
        <f t="shared" si="24"/>
        <v>6897</v>
      </c>
      <c r="J131" s="1155">
        <f t="shared" si="24"/>
        <v>0</v>
      </c>
      <c r="K131" s="1155">
        <f t="shared" si="24"/>
        <v>0</v>
      </c>
      <c r="L131" s="1155">
        <f t="shared" si="24"/>
        <v>0</v>
      </c>
      <c r="M131" s="1155">
        <f t="shared" si="24"/>
        <v>0</v>
      </c>
      <c r="N131" s="1155">
        <f t="shared" si="24"/>
        <v>0</v>
      </c>
      <c r="O131" s="1155">
        <f t="shared" si="24"/>
        <v>0</v>
      </c>
      <c r="P131" s="1155">
        <f t="shared" si="24"/>
        <v>0</v>
      </c>
      <c r="Q131" s="1155">
        <f t="shared" si="24"/>
        <v>0</v>
      </c>
      <c r="R131" s="1155">
        <f t="shared" si="24"/>
        <v>0</v>
      </c>
      <c r="S131" s="1155">
        <f t="shared" si="24"/>
        <v>0</v>
      </c>
      <c r="T131" s="1155">
        <f t="shared" si="24"/>
        <v>0</v>
      </c>
      <c r="U131" s="1155">
        <f t="shared" si="24"/>
        <v>0</v>
      </c>
      <c r="V131" s="1155">
        <f t="shared" si="24"/>
        <v>0</v>
      </c>
      <c r="W131" s="1155">
        <f t="shared" si="24"/>
        <v>0</v>
      </c>
      <c r="X131" s="1155">
        <f t="shared" si="24"/>
        <v>0</v>
      </c>
      <c r="Y131" s="1155">
        <f t="shared" si="24"/>
        <v>0</v>
      </c>
      <c r="Z131" s="1155">
        <f t="shared" si="24"/>
        <v>0</v>
      </c>
      <c r="AA131" s="1155">
        <f t="shared" si="24"/>
        <v>0</v>
      </c>
      <c r="AB131" s="1155">
        <f t="shared" si="24"/>
        <v>0</v>
      </c>
      <c r="AC131" s="1155">
        <f t="shared" si="24"/>
        <v>0</v>
      </c>
      <c r="AD131" s="1155">
        <f t="shared" si="24"/>
        <v>0</v>
      </c>
      <c r="AE131" s="1155">
        <f t="shared" si="24"/>
        <v>0</v>
      </c>
      <c r="AF131" s="1155">
        <f t="shared" si="24"/>
        <v>0</v>
      </c>
      <c r="AG131" s="1155">
        <f t="shared" si="24"/>
        <v>0</v>
      </c>
      <c r="AH131" s="1155">
        <f t="shared" si="24"/>
        <v>0</v>
      </c>
      <c r="AI131" s="1155">
        <f t="shared" si="24"/>
        <v>0</v>
      </c>
      <c r="AJ131" s="1155">
        <f t="shared" si="24"/>
        <v>0</v>
      </c>
      <c r="AK131" s="1155">
        <f t="shared" si="24"/>
        <v>0</v>
      </c>
      <c r="AL131" s="1155">
        <f t="shared" si="24"/>
        <v>0</v>
      </c>
      <c r="AM131" s="1155">
        <f t="shared" si="24"/>
        <v>0</v>
      </c>
      <c r="AN131" s="1081">
        <f t="shared" si="24"/>
        <v>6897</v>
      </c>
      <c r="AO131" s="613">
        <v>245896</v>
      </c>
      <c r="AP131" s="1">
        <f t="shared" si="12"/>
        <v>-238999</v>
      </c>
    </row>
    <row r="132" spans="1:42" ht="15.75" x14ac:dyDescent="0.25">
      <c r="A132" s="1146"/>
      <c r="B132" s="1131" t="s">
        <v>145</v>
      </c>
      <c r="C132" s="1040"/>
      <c r="D132" s="1040"/>
      <c r="E132" s="1038"/>
      <c r="F132" s="1038"/>
      <c r="G132" s="1038"/>
      <c r="H132" s="1038"/>
      <c r="I132" s="769"/>
      <c r="J132" s="768"/>
      <c r="K132" s="769"/>
      <c r="L132" s="769"/>
      <c r="M132" s="769"/>
      <c r="N132" s="769"/>
      <c r="O132" s="769"/>
      <c r="P132" s="768"/>
      <c r="Q132" s="769"/>
      <c r="R132" s="769"/>
      <c r="S132" s="769"/>
      <c r="T132" s="769"/>
      <c r="U132" s="769"/>
      <c r="V132" s="768"/>
      <c r="W132" s="769"/>
      <c r="X132" s="769"/>
      <c r="Y132" s="769"/>
      <c r="Z132" s="769"/>
      <c r="AA132" s="769"/>
      <c r="AB132" s="1040"/>
      <c r="AC132" s="1038"/>
      <c r="AD132" s="1038"/>
      <c r="AE132" s="1038"/>
      <c r="AF132" s="1038"/>
      <c r="AG132" s="1134"/>
      <c r="AH132" s="1040"/>
      <c r="AI132" s="1038"/>
      <c r="AJ132" s="1038"/>
      <c r="AK132" s="1038"/>
      <c r="AL132" s="1038"/>
      <c r="AM132" s="1134"/>
      <c r="AN132" s="1135"/>
    </row>
    <row r="133" spans="1:42" ht="32.25" customHeight="1" x14ac:dyDescent="0.25">
      <c r="A133" s="1146">
        <v>3110504</v>
      </c>
      <c r="B133" s="769" t="s">
        <v>950</v>
      </c>
      <c r="C133" s="768">
        <v>5984264</v>
      </c>
      <c r="D133" s="768">
        <v>0</v>
      </c>
      <c r="E133" s="769"/>
      <c r="F133" s="769"/>
      <c r="G133" s="769"/>
      <c r="H133" s="769"/>
      <c r="I133" s="769">
        <f>SUM(D133)</f>
        <v>0</v>
      </c>
      <c r="J133" s="768">
        <v>0</v>
      </c>
      <c r="K133" s="768">
        <v>0</v>
      </c>
      <c r="L133" s="769"/>
      <c r="M133" s="769"/>
      <c r="N133" s="769"/>
      <c r="O133" s="769">
        <f>SUM(J133:K133)</f>
        <v>0</v>
      </c>
      <c r="P133" s="768">
        <v>0</v>
      </c>
      <c r="Q133" s="769"/>
      <c r="R133" s="769"/>
      <c r="S133" s="769"/>
      <c r="T133" s="769"/>
      <c r="U133" s="769">
        <f>SUM(P133)</f>
        <v>0</v>
      </c>
      <c r="V133" s="768">
        <v>0</v>
      </c>
      <c r="W133" s="769"/>
      <c r="X133" s="769"/>
      <c r="Y133" s="769"/>
      <c r="Z133" s="769"/>
      <c r="AA133" s="769">
        <f>SUM(V133:V141)</f>
        <v>0</v>
      </c>
      <c r="AB133" s="1040"/>
      <c r="AC133" s="1038"/>
      <c r="AD133" s="1038"/>
      <c r="AE133" s="1038"/>
      <c r="AF133" s="1038"/>
      <c r="AG133" s="1134">
        <f>SUM(AB133:AF133)</f>
        <v>0</v>
      </c>
      <c r="AH133" s="1040"/>
      <c r="AI133" s="1038"/>
      <c r="AJ133" s="1038"/>
      <c r="AK133" s="1038"/>
      <c r="AL133" s="1038"/>
      <c r="AM133" s="1134">
        <f>SUM(AH133:AL133)</f>
        <v>0</v>
      </c>
      <c r="AN133" s="1135">
        <f>SUM(AA133+U133+O133+I133)</f>
        <v>0</v>
      </c>
      <c r="AO133" s="613">
        <v>0</v>
      </c>
      <c r="AP133" s="1">
        <f t="shared" si="12"/>
        <v>0</v>
      </c>
    </row>
    <row r="134" spans="1:42" ht="33" customHeight="1" x14ac:dyDescent="0.25">
      <c r="A134" s="1136">
        <v>3110299</v>
      </c>
      <c r="B134" s="769" t="s">
        <v>877</v>
      </c>
      <c r="C134" s="768">
        <v>21300000</v>
      </c>
      <c r="D134" s="768">
        <v>0</v>
      </c>
      <c r="E134" s="769"/>
      <c r="F134" s="769"/>
      <c r="G134" s="769"/>
      <c r="H134" s="769"/>
      <c r="I134" s="769">
        <f t="shared" ref="I134:I141" si="25">SUM(D134)</f>
        <v>0</v>
      </c>
      <c r="J134" s="768">
        <v>0</v>
      </c>
      <c r="K134" s="768">
        <v>0</v>
      </c>
      <c r="L134" s="769"/>
      <c r="M134" s="769"/>
      <c r="N134" s="769"/>
      <c r="O134" s="769">
        <f t="shared" ref="O134:O141" si="26">SUM(J134:K134)</f>
        <v>0</v>
      </c>
      <c r="P134" s="768">
        <v>0</v>
      </c>
      <c r="Q134" s="769"/>
      <c r="R134" s="769"/>
      <c r="S134" s="769"/>
      <c r="T134" s="769"/>
      <c r="U134" s="769">
        <f t="shared" ref="U134:U141" si="27">SUM(P134)</f>
        <v>0</v>
      </c>
      <c r="V134" s="768">
        <v>0</v>
      </c>
      <c r="W134" s="769"/>
      <c r="X134" s="769"/>
      <c r="Y134" s="769"/>
      <c r="Z134" s="769"/>
      <c r="AA134" s="769">
        <f t="shared" ref="AA134:AA141" si="28">SUM(V134)</f>
        <v>0</v>
      </c>
      <c r="AB134" s="768"/>
      <c r="AC134" s="769"/>
      <c r="AD134" s="769"/>
      <c r="AE134" s="769"/>
      <c r="AF134" s="769"/>
      <c r="AG134" s="769"/>
      <c r="AH134" s="768"/>
      <c r="AI134" s="769"/>
      <c r="AJ134" s="769"/>
      <c r="AK134" s="769"/>
      <c r="AL134" s="769"/>
      <c r="AM134" s="769"/>
      <c r="AN134" s="1135">
        <f t="shared" ref="AN134:AN141" si="29">SUM(AA134+U134+O134+I134)</f>
        <v>0</v>
      </c>
      <c r="AO134" s="613">
        <v>0</v>
      </c>
      <c r="AP134" s="1">
        <f t="shared" si="12"/>
        <v>0</v>
      </c>
    </row>
    <row r="135" spans="1:42" ht="33.75" customHeight="1" x14ac:dyDescent="0.25">
      <c r="A135" s="1146">
        <v>3110504</v>
      </c>
      <c r="B135" s="769" t="s">
        <v>956</v>
      </c>
      <c r="C135" s="768">
        <v>0</v>
      </c>
      <c r="D135" s="768">
        <v>0</v>
      </c>
      <c r="E135" s="769"/>
      <c r="F135" s="769"/>
      <c r="G135" s="769"/>
      <c r="H135" s="769"/>
      <c r="I135" s="769">
        <f t="shared" si="25"/>
        <v>0</v>
      </c>
      <c r="J135" s="768">
        <v>0</v>
      </c>
      <c r="K135" s="768">
        <v>0</v>
      </c>
      <c r="L135" s="769"/>
      <c r="M135" s="769"/>
      <c r="N135" s="769"/>
      <c r="O135" s="769">
        <f t="shared" si="26"/>
        <v>0</v>
      </c>
      <c r="P135" s="768">
        <v>1977264</v>
      </c>
      <c r="Q135" s="769"/>
      <c r="R135" s="769"/>
      <c r="S135" s="769"/>
      <c r="T135" s="769"/>
      <c r="U135" s="769">
        <f t="shared" si="27"/>
        <v>1977264</v>
      </c>
      <c r="V135" s="768">
        <v>0</v>
      </c>
      <c r="W135" s="769"/>
      <c r="X135" s="769"/>
      <c r="Y135" s="769"/>
      <c r="Z135" s="769"/>
      <c r="AA135" s="769">
        <f t="shared" si="28"/>
        <v>0</v>
      </c>
      <c r="AB135" s="768"/>
      <c r="AC135" s="769"/>
      <c r="AD135" s="769"/>
      <c r="AE135" s="769"/>
      <c r="AF135" s="769"/>
      <c r="AG135" s="769"/>
      <c r="AH135" s="768"/>
      <c r="AI135" s="769"/>
      <c r="AJ135" s="769"/>
      <c r="AK135" s="769"/>
      <c r="AL135" s="769"/>
      <c r="AM135" s="769"/>
      <c r="AN135" s="1135">
        <f t="shared" si="29"/>
        <v>1977264</v>
      </c>
      <c r="AO135" s="613">
        <v>1977264</v>
      </c>
      <c r="AP135" s="1">
        <f t="shared" ref="AP135:AP144" si="30">SUM(AN135-AO135)</f>
        <v>0</v>
      </c>
    </row>
    <row r="136" spans="1:42" ht="33.950000000000003" customHeight="1" x14ac:dyDescent="0.25">
      <c r="A136" s="1136">
        <v>3111299</v>
      </c>
      <c r="B136" s="769" t="s">
        <v>753</v>
      </c>
      <c r="C136" s="768">
        <v>42215</v>
      </c>
      <c r="D136" s="768">
        <v>0</v>
      </c>
      <c r="E136" s="769"/>
      <c r="F136" s="769"/>
      <c r="G136" s="769"/>
      <c r="H136" s="769"/>
      <c r="I136" s="769">
        <f t="shared" si="25"/>
        <v>0</v>
      </c>
      <c r="J136" s="768">
        <v>0</v>
      </c>
      <c r="K136" s="768">
        <v>0</v>
      </c>
      <c r="L136" s="769"/>
      <c r="M136" s="769"/>
      <c r="N136" s="769"/>
      <c r="O136" s="769">
        <f t="shared" si="26"/>
        <v>0</v>
      </c>
      <c r="P136" s="768">
        <v>0</v>
      </c>
      <c r="Q136" s="769"/>
      <c r="R136" s="769"/>
      <c r="S136" s="769"/>
      <c r="T136" s="769"/>
      <c r="U136" s="769">
        <f t="shared" si="27"/>
        <v>0</v>
      </c>
      <c r="V136" s="768">
        <v>0</v>
      </c>
      <c r="W136" s="769"/>
      <c r="X136" s="769"/>
      <c r="Y136" s="769"/>
      <c r="Z136" s="769"/>
      <c r="AA136" s="769">
        <f t="shared" si="28"/>
        <v>0</v>
      </c>
      <c r="AB136" s="768"/>
      <c r="AC136" s="769"/>
      <c r="AD136" s="769"/>
      <c r="AE136" s="769"/>
      <c r="AF136" s="769"/>
      <c r="AG136" s="769"/>
      <c r="AH136" s="768"/>
      <c r="AI136" s="769"/>
      <c r="AJ136" s="769"/>
      <c r="AK136" s="769"/>
      <c r="AL136" s="769"/>
      <c r="AM136" s="769"/>
      <c r="AN136" s="1135">
        <f t="shared" si="29"/>
        <v>0</v>
      </c>
      <c r="AO136" s="613">
        <v>0</v>
      </c>
      <c r="AP136" s="1">
        <f t="shared" si="30"/>
        <v>0</v>
      </c>
    </row>
    <row r="137" spans="1:42" ht="15.75" x14ac:dyDescent="0.25">
      <c r="A137" s="1264">
        <v>3130101</v>
      </c>
      <c r="B137" s="863" t="s">
        <v>785</v>
      </c>
      <c r="C137" s="768">
        <v>5000000</v>
      </c>
      <c r="D137" s="768">
        <v>0</v>
      </c>
      <c r="E137" s="769"/>
      <c r="F137" s="769"/>
      <c r="G137" s="769"/>
      <c r="H137" s="769"/>
      <c r="I137" s="769">
        <f t="shared" si="25"/>
        <v>0</v>
      </c>
      <c r="J137" s="768">
        <v>0</v>
      </c>
      <c r="K137" s="768">
        <v>0</v>
      </c>
      <c r="L137" s="769"/>
      <c r="M137" s="769"/>
      <c r="N137" s="769"/>
      <c r="O137" s="769">
        <f t="shared" si="26"/>
        <v>0</v>
      </c>
      <c r="P137" s="768">
        <v>0</v>
      </c>
      <c r="Q137" s="769"/>
      <c r="R137" s="769"/>
      <c r="S137" s="769"/>
      <c r="T137" s="769"/>
      <c r="U137" s="769">
        <f t="shared" si="27"/>
        <v>0</v>
      </c>
      <c r="V137" s="768">
        <v>0</v>
      </c>
      <c r="W137" s="769"/>
      <c r="X137" s="769"/>
      <c r="Y137" s="769"/>
      <c r="Z137" s="769"/>
      <c r="AA137" s="769">
        <f t="shared" si="28"/>
        <v>0</v>
      </c>
      <c r="AB137" s="1040"/>
      <c r="AC137" s="1038"/>
      <c r="AD137" s="1038"/>
      <c r="AE137" s="1038"/>
      <c r="AF137" s="1038"/>
      <c r="AG137" s="1134"/>
      <c r="AH137" s="1040"/>
      <c r="AI137" s="1038"/>
      <c r="AJ137" s="1038"/>
      <c r="AK137" s="1038"/>
      <c r="AL137" s="1038"/>
      <c r="AM137" s="1134"/>
      <c r="AN137" s="1135">
        <f t="shared" si="29"/>
        <v>0</v>
      </c>
      <c r="AO137" s="613">
        <v>0</v>
      </c>
      <c r="AP137" s="1">
        <f t="shared" si="30"/>
        <v>0</v>
      </c>
    </row>
    <row r="138" spans="1:42" ht="47.25" x14ac:dyDescent="0.25">
      <c r="A138" s="1146">
        <v>3110504</v>
      </c>
      <c r="B138" s="769" t="s">
        <v>1001</v>
      </c>
      <c r="C138" s="768">
        <v>2000000</v>
      </c>
      <c r="D138" s="768">
        <v>17550000</v>
      </c>
      <c r="E138" s="769"/>
      <c r="F138" s="769"/>
      <c r="G138" s="769"/>
      <c r="H138" s="769"/>
      <c r="I138" s="769">
        <f t="shared" si="25"/>
        <v>17550000</v>
      </c>
      <c r="J138" s="768">
        <v>0</v>
      </c>
      <c r="K138" s="768">
        <v>0</v>
      </c>
      <c r="L138" s="769"/>
      <c r="M138" s="769"/>
      <c r="N138" s="769"/>
      <c r="O138" s="769">
        <f t="shared" si="26"/>
        <v>0</v>
      </c>
      <c r="P138" s="768">
        <v>0</v>
      </c>
      <c r="Q138" s="769"/>
      <c r="R138" s="769"/>
      <c r="S138" s="769"/>
      <c r="T138" s="769"/>
      <c r="U138" s="769">
        <f t="shared" si="27"/>
        <v>0</v>
      </c>
      <c r="V138" s="768">
        <v>0</v>
      </c>
      <c r="W138" s="769"/>
      <c r="X138" s="769"/>
      <c r="Y138" s="769"/>
      <c r="Z138" s="769"/>
      <c r="AA138" s="769">
        <f t="shared" si="28"/>
        <v>0</v>
      </c>
      <c r="AB138" s="1040"/>
      <c r="AC138" s="1038"/>
      <c r="AD138" s="1038"/>
      <c r="AE138" s="1038"/>
      <c r="AF138" s="1038"/>
      <c r="AG138" s="1134"/>
      <c r="AH138" s="1040"/>
      <c r="AI138" s="1038"/>
      <c r="AJ138" s="1038"/>
      <c r="AK138" s="1038"/>
      <c r="AL138" s="1038"/>
      <c r="AM138" s="1134"/>
      <c r="AN138" s="1135">
        <f t="shared" si="29"/>
        <v>17550000</v>
      </c>
      <c r="AO138" s="613">
        <v>17550000</v>
      </c>
      <c r="AP138" s="1">
        <f t="shared" si="30"/>
        <v>0</v>
      </c>
    </row>
    <row r="139" spans="1:42" ht="31.5" x14ac:dyDescent="0.25">
      <c r="A139" s="1146">
        <v>3110504</v>
      </c>
      <c r="B139" s="769" t="s">
        <v>1320</v>
      </c>
      <c r="C139" s="768">
        <v>6600000</v>
      </c>
      <c r="D139" s="768">
        <v>0</v>
      </c>
      <c r="E139" s="769"/>
      <c r="F139" s="769"/>
      <c r="G139" s="769"/>
      <c r="H139" s="769"/>
      <c r="I139" s="769">
        <f t="shared" si="25"/>
        <v>0</v>
      </c>
      <c r="J139" s="768">
        <v>0</v>
      </c>
      <c r="K139" s="768">
        <v>0</v>
      </c>
      <c r="L139" s="769"/>
      <c r="M139" s="769"/>
      <c r="N139" s="769"/>
      <c r="O139" s="769">
        <f t="shared" si="26"/>
        <v>0</v>
      </c>
      <c r="P139" s="768">
        <v>0</v>
      </c>
      <c r="Q139" s="769"/>
      <c r="R139" s="769"/>
      <c r="S139" s="769"/>
      <c r="T139" s="769"/>
      <c r="U139" s="769">
        <f t="shared" si="27"/>
        <v>0</v>
      </c>
      <c r="V139" s="768">
        <v>0</v>
      </c>
      <c r="W139" s="769"/>
      <c r="X139" s="769"/>
      <c r="Y139" s="769"/>
      <c r="Z139" s="769"/>
      <c r="AA139" s="769">
        <f t="shared" si="28"/>
        <v>0</v>
      </c>
      <c r="AB139" s="1040"/>
      <c r="AC139" s="1038"/>
      <c r="AD139" s="1038"/>
      <c r="AE139" s="1038"/>
      <c r="AF139" s="1038"/>
      <c r="AG139" s="1134"/>
      <c r="AH139" s="1040"/>
      <c r="AI139" s="1038"/>
      <c r="AJ139" s="1038"/>
      <c r="AK139" s="1038"/>
      <c r="AL139" s="1038"/>
      <c r="AM139" s="1134"/>
      <c r="AN139" s="1135">
        <f t="shared" si="29"/>
        <v>0</v>
      </c>
      <c r="AO139" s="613">
        <v>0</v>
      </c>
      <c r="AP139" s="1">
        <f t="shared" si="30"/>
        <v>0</v>
      </c>
    </row>
    <row r="140" spans="1:42" ht="31.5" x14ac:dyDescent="0.25">
      <c r="A140" s="1146">
        <v>3110504</v>
      </c>
      <c r="B140" s="769" t="s">
        <v>1321</v>
      </c>
      <c r="C140" s="768">
        <v>0</v>
      </c>
      <c r="D140" s="768">
        <v>0</v>
      </c>
      <c r="E140" s="769"/>
      <c r="F140" s="769"/>
      <c r="G140" s="769"/>
      <c r="H140" s="769"/>
      <c r="I140" s="769">
        <f t="shared" si="25"/>
        <v>0</v>
      </c>
      <c r="J140" s="768">
        <v>0</v>
      </c>
      <c r="K140" s="768">
        <v>0</v>
      </c>
      <c r="L140" s="769"/>
      <c r="M140" s="769"/>
      <c r="N140" s="769"/>
      <c r="O140" s="769">
        <f t="shared" si="26"/>
        <v>0</v>
      </c>
      <c r="P140" s="768">
        <v>0</v>
      </c>
      <c r="Q140" s="769"/>
      <c r="R140" s="769"/>
      <c r="S140" s="769"/>
      <c r="T140" s="769"/>
      <c r="U140" s="769">
        <f t="shared" si="27"/>
        <v>0</v>
      </c>
      <c r="V140" s="768">
        <v>0</v>
      </c>
      <c r="W140" s="769"/>
      <c r="X140" s="769"/>
      <c r="Y140" s="769"/>
      <c r="Z140" s="769"/>
      <c r="AA140" s="769">
        <f t="shared" si="28"/>
        <v>0</v>
      </c>
      <c r="AB140" s="768"/>
      <c r="AC140" s="769"/>
      <c r="AD140" s="769"/>
      <c r="AE140" s="769"/>
      <c r="AF140" s="769"/>
      <c r="AG140" s="769"/>
      <c r="AH140" s="768"/>
      <c r="AI140" s="769"/>
      <c r="AJ140" s="769"/>
      <c r="AK140" s="769"/>
      <c r="AL140" s="769"/>
      <c r="AM140" s="769"/>
      <c r="AN140" s="1135">
        <f t="shared" si="29"/>
        <v>0</v>
      </c>
      <c r="AO140" s="613">
        <v>0</v>
      </c>
      <c r="AP140" s="1">
        <f t="shared" si="30"/>
        <v>0</v>
      </c>
    </row>
    <row r="141" spans="1:42" ht="47.25" customHeight="1" x14ac:dyDescent="0.25">
      <c r="A141" s="1153">
        <v>4130299</v>
      </c>
      <c r="B141" s="1217" t="s">
        <v>1115</v>
      </c>
      <c r="C141" s="768">
        <v>6000000</v>
      </c>
      <c r="D141" s="768">
        <v>29410772</v>
      </c>
      <c r="E141" s="769"/>
      <c r="F141" s="769"/>
      <c r="G141" s="769"/>
      <c r="H141" s="769"/>
      <c r="I141" s="769">
        <f t="shared" si="25"/>
        <v>29410772</v>
      </c>
      <c r="J141" s="768">
        <v>0</v>
      </c>
      <c r="K141" s="768">
        <v>0</v>
      </c>
      <c r="L141" s="769"/>
      <c r="M141" s="769"/>
      <c r="N141" s="769"/>
      <c r="O141" s="769">
        <f t="shared" si="26"/>
        <v>0</v>
      </c>
      <c r="P141" s="768">
        <v>0</v>
      </c>
      <c r="Q141" s="769"/>
      <c r="R141" s="769"/>
      <c r="S141" s="769"/>
      <c r="T141" s="769"/>
      <c r="U141" s="769">
        <f t="shared" si="27"/>
        <v>0</v>
      </c>
      <c r="V141" s="768">
        <v>0</v>
      </c>
      <c r="W141" s="769"/>
      <c r="X141" s="769"/>
      <c r="Y141" s="769"/>
      <c r="Z141" s="769"/>
      <c r="AA141" s="769">
        <f t="shared" si="28"/>
        <v>0</v>
      </c>
      <c r="AB141" s="768"/>
      <c r="AC141" s="769"/>
      <c r="AD141" s="769"/>
      <c r="AE141" s="769"/>
      <c r="AF141" s="769"/>
      <c r="AG141" s="769"/>
      <c r="AH141" s="768"/>
      <c r="AI141" s="769"/>
      <c r="AJ141" s="769"/>
      <c r="AK141" s="769"/>
      <c r="AL141" s="769"/>
      <c r="AM141" s="769"/>
      <c r="AN141" s="1135">
        <f t="shared" si="29"/>
        <v>29410772</v>
      </c>
      <c r="AO141" s="613">
        <v>29410772</v>
      </c>
      <c r="AP141" s="1">
        <f t="shared" si="30"/>
        <v>0</v>
      </c>
    </row>
    <row r="142" spans="1:42" ht="15.75" x14ac:dyDescent="0.25">
      <c r="A142" s="1141"/>
      <c r="B142" s="1142" t="s">
        <v>130</v>
      </c>
      <c r="C142" s="1155">
        <f>SUM(C133:C141)</f>
        <v>46926479</v>
      </c>
      <c r="D142" s="1155">
        <f>SUM(D133:D141)</f>
        <v>46960772</v>
      </c>
      <c r="E142" s="1155">
        <f t="shared" ref="E142:AN142" si="31">SUM(E133:E141)</f>
        <v>0</v>
      </c>
      <c r="F142" s="1155">
        <f t="shared" si="31"/>
        <v>0</v>
      </c>
      <c r="G142" s="1155">
        <f t="shared" si="31"/>
        <v>0</v>
      </c>
      <c r="H142" s="1155">
        <f t="shared" si="31"/>
        <v>0</v>
      </c>
      <c r="I142" s="1155">
        <f t="shared" si="31"/>
        <v>46960772</v>
      </c>
      <c r="J142" s="1155">
        <f t="shared" si="31"/>
        <v>0</v>
      </c>
      <c r="K142" s="1155">
        <f t="shared" si="31"/>
        <v>0</v>
      </c>
      <c r="L142" s="1155">
        <f t="shared" si="31"/>
        <v>0</v>
      </c>
      <c r="M142" s="1155">
        <f t="shared" si="31"/>
        <v>0</v>
      </c>
      <c r="N142" s="1155">
        <f t="shared" si="31"/>
        <v>0</v>
      </c>
      <c r="O142" s="1155">
        <f t="shared" si="31"/>
        <v>0</v>
      </c>
      <c r="P142" s="1155">
        <f t="shared" si="31"/>
        <v>1977264</v>
      </c>
      <c r="Q142" s="1155">
        <f t="shared" si="31"/>
        <v>0</v>
      </c>
      <c r="R142" s="1155">
        <f t="shared" si="31"/>
        <v>0</v>
      </c>
      <c r="S142" s="1155">
        <f t="shared" si="31"/>
        <v>0</v>
      </c>
      <c r="T142" s="1155">
        <f t="shared" si="31"/>
        <v>0</v>
      </c>
      <c r="U142" s="1155">
        <f t="shared" si="31"/>
        <v>1977264</v>
      </c>
      <c r="V142" s="1155">
        <f t="shared" si="31"/>
        <v>0</v>
      </c>
      <c r="W142" s="1155">
        <f t="shared" si="31"/>
        <v>0</v>
      </c>
      <c r="X142" s="1155">
        <f t="shared" si="31"/>
        <v>0</v>
      </c>
      <c r="Y142" s="1155">
        <f t="shared" si="31"/>
        <v>0</v>
      </c>
      <c r="Z142" s="1155">
        <f t="shared" si="31"/>
        <v>0</v>
      </c>
      <c r="AA142" s="1155">
        <f t="shared" si="31"/>
        <v>0</v>
      </c>
      <c r="AB142" s="1155">
        <f t="shared" si="31"/>
        <v>0</v>
      </c>
      <c r="AC142" s="1155">
        <f t="shared" si="31"/>
        <v>0</v>
      </c>
      <c r="AD142" s="1155">
        <f t="shared" si="31"/>
        <v>0</v>
      </c>
      <c r="AE142" s="1155">
        <f t="shared" si="31"/>
        <v>0</v>
      </c>
      <c r="AF142" s="1155">
        <f t="shared" si="31"/>
        <v>0</v>
      </c>
      <c r="AG142" s="1155">
        <f t="shared" si="31"/>
        <v>0</v>
      </c>
      <c r="AH142" s="1155">
        <f t="shared" si="31"/>
        <v>0</v>
      </c>
      <c r="AI142" s="1155">
        <f t="shared" si="31"/>
        <v>0</v>
      </c>
      <c r="AJ142" s="1155">
        <f t="shared" si="31"/>
        <v>0</v>
      </c>
      <c r="AK142" s="1155">
        <f t="shared" si="31"/>
        <v>0</v>
      </c>
      <c r="AL142" s="1155">
        <f t="shared" si="31"/>
        <v>0</v>
      </c>
      <c r="AM142" s="1155">
        <f t="shared" si="31"/>
        <v>0</v>
      </c>
      <c r="AN142" s="1081">
        <f t="shared" si="31"/>
        <v>48938036</v>
      </c>
      <c r="AO142" s="613">
        <v>48938036</v>
      </c>
      <c r="AP142" s="1">
        <f t="shared" si="30"/>
        <v>0</v>
      </c>
    </row>
    <row r="143" spans="1:42" ht="15.75" x14ac:dyDescent="0.25">
      <c r="A143" s="1146"/>
      <c r="B143" s="1038"/>
      <c r="C143" s="1040"/>
      <c r="D143" s="1040"/>
      <c r="E143" s="1038"/>
      <c r="F143" s="1038"/>
      <c r="G143" s="1038"/>
      <c r="H143" s="1038"/>
      <c r="I143" s="1134"/>
      <c r="J143" s="768"/>
      <c r="K143" s="769"/>
      <c r="L143" s="769"/>
      <c r="M143" s="769"/>
      <c r="N143" s="769"/>
      <c r="O143" s="1134"/>
      <c r="P143" s="768"/>
      <c r="Q143" s="769"/>
      <c r="R143" s="769"/>
      <c r="S143" s="769"/>
      <c r="T143" s="769"/>
      <c r="U143" s="1134"/>
      <c r="V143" s="768"/>
      <c r="W143" s="769"/>
      <c r="X143" s="769"/>
      <c r="Y143" s="769"/>
      <c r="Z143" s="769"/>
      <c r="AA143" s="1134"/>
      <c r="AB143" s="1040"/>
      <c r="AC143" s="1038"/>
      <c r="AD143" s="1038"/>
      <c r="AE143" s="1038"/>
      <c r="AF143" s="1038"/>
      <c r="AG143" s="1134"/>
      <c r="AH143" s="1040"/>
      <c r="AI143" s="1038"/>
      <c r="AJ143" s="1038"/>
      <c r="AK143" s="1038"/>
      <c r="AL143" s="1038"/>
      <c r="AM143" s="1134"/>
      <c r="AN143" s="1135"/>
      <c r="AP143" s="1">
        <f t="shared" si="30"/>
        <v>0</v>
      </c>
    </row>
    <row r="144" spans="1:42" ht="15.75" x14ac:dyDescent="0.25">
      <c r="A144" s="1165"/>
      <c r="B144" s="1083" t="s">
        <v>5</v>
      </c>
      <c r="C144" s="1081">
        <f>SUM(C142+C131+C116+C17)</f>
        <v>144992980</v>
      </c>
      <c r="D144" s="1081">
        <f>SUM(D142+D131+D116+D17)</f>
        <v>136066977</v>
      </c>
      <c r="E144" s="1081">
        <f t="shared" ref="E144:AN144" si="32">SUM(E142+E131+E116+E17)</f>
        <v>0</v>
      </c>
      <c r="F144" s="1081">
        <f t="shared" si="32"/>
        <v>0</v>
      </c>
      <c r="G144" s="1081">
        <f t="shared" si="32"/>
        <v>0</v>
      </c>
      <c r="H144" s="1081">
        <f t="shared" si="32"/>
        <v>0</v>
      </c>
      <c r="I144" s="1081">
        <f t="shared" si="32"/>
        <v>136066977</v>
      </c>
      <c r="J144" s="1081">
        <f t="shared" si="32"/>
        <v>0</v>
      </c>
      <c r="K144" s="1081">
        <f t="shared" si="32"/>
        <v>0</v>
      </c>
      <c r="L144" s="1081">
        <f t="shared" si="32"/>
        <v>0</v>
      </c>
      <c r="M144" s="1081">
        <f t="shared" si="32"/>
        <v>0</v>
      </c>
      <c r="N144" s="1081">
        <f t="shared" si="32"/>
        <v>0</v>
      </c>
      <c r="O144" s="1081">
        <f t="shared" si="32"/>
        <v>0</v>
      </c>
      <c r="P144" s="1081">
        <f t="shared" si="32"/>
        <v>1977264</v>
      </c>
      <c r="Q144" s="1081">
        <f t="shared" si="32"/>
        <v>0</v>
      </c>
      <c r="R144" s="1081">
        <f t="shared" si="32"/>
        <v>0</v>
      </c>
      <c r="S144" s="1081">
        <f t="shared" si="32"/>
        <v>0</v>
      </c>
      <c r="T144" s="1081">
        <f t="shared" si="32"/>
        <v>0</v>
      </c>
      <c r="U144" s="1081">
        <f t="shared" si="32"/>
        <v>1977264</v>
      </c>
      <c r="V144" s="1081">
        <f t="shared" si="32"/>
        <v>0</v>
      </c>
      <c r="W144" s="1081">
        <f t="shared" si="32"/>
        <v>0</v>
      </c>
      <c r="X144" s="1081">
        <f t="shared" si="32"/>
        <v>0</v>
      </c>
      <c r="Y144" s="1081">
        <f t="shared" si="32"/>
        <v>0</v>
      </c>
      <c r="Z144" s="1081">
        <f t="shared" si="32"/>
        <v>0</v>
      </c>
      <c r="AA144" s="1081">
        <f t="shared" si="32"/>
        <v>0</v>
      </c>
      <c r="AB144" s="1081">
        <f t="shared" si="32"/>
        <v>0</v>
      </c>
      <c r="AC144" s="1081">
        <f t="shared" si="32"/>
        <v>0</v>
      </c>
      <c r="AD144" s="1081">
        <f t="shared" si="32"/>
        <v>0</v>
      </c>
      <c r="AE144" s="1081">
        <f t="shared" si="32"/>
        <v>0</v>
      </c>
      <c r="AF144" s="1081">
        <f t="shared" si="32"/>
        <v>0</v>
      </c>
      <c r="AG144" s="1081">
        <f t="shared" si="32"/>
        <v>0</v>
      </c>
      <c r="AH144" s="1081">
        <f t="shared" si="32"/>
        <v>0</v>
      </c>
      <c r="AI144" s="1081">
        <f t="shared" si="32"/>
        <v>0</v>
      </c>
      <c r="AJ144" s="1081">
        <f t="shared" si="32"/>
        <v>0</v>
      </c>
      <c r="AK144" s="1081">
        <f t="shared" si="32"/>
        <v>0</v>
      </c>
      <c r="AL144" s="1081">
        <f t="shared" si="32"/>
        <v>0</v>
      </c>
      <c r="AM144" s="1081">
        <f t="shared" si="32"/>
        <v>0</v>
      </c>
      <c r="AN144" s="1081">
        <f t="shared" si="32"/>
        <v>138044241</v>
      </c>
      <c r="AO144" s="613">
        <v>138044241</v>
      </c>
      <c r="AP144" s="1">
        <f t="shared" si="30"/>
        <v>0</v>
      </c>
    </row>
    <row r="145" spans="1:41" x14ac:dyDescent="0.25">
      <c r="A145" s="898"/>
      <c r="B145" s="4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56"/>
    </row>
    <row r="146" spans="1:41" x14ac:dyDescent="0.25">
      <c r="A146" s="898"/>
      <c r="B146" s="4"/>
      <c r="C146" s="18"/>
      <c r="D146" s="18"/>
      <c r="E146" s="18"/>
      <c r="F146" s="18"/>
      <c r="G146" s="18"/>
      <c r="H146" s="18"/>
      <c r="I146" s="18"/>
      <c r="J146" s="18"/>
      <c r="K146" s="18">
        <f>SUM(I146-J146)</f>
        <v>0</v>
      </c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56"/>
    </row>
    <row r="147" spans="1:41" x14ac:dyDescent="0.25">
      <c r="A147" s="898"/>
      <c r="B147" s="53" t="s">
        <v>317</v>
      </c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>
        <f>AH144</f>
        <v>0</v>
      </c>
      <c r="AI147" s="55"/>
      <c r="AJ147" s="55"/>
      <c r="AK147" s="55"/>
      <c r="AL147" s="55"/>
      <c r="AM147" s="55"/>
      <c r="AN147" s="64">
        <f>AN144</f>
        <v>138044241</v>
      </c>
      <c r="AO147" s="613">
        <v>138044241</v>
      </c>
    </row>
    <row r="148" spans="1:41" x14ac:dyDescent="0.25">
      <c r="A148" s="898"/>
      <c r="B148" s="53" t="s">
        <v>319</v>
      </c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>
        <f>SUM(AH18+AH118+AH133)</f>
        <v>0</v>
      </c>
      <c r="AI148" s="55"/>
      <c r="AJ148" s="55"/>
      <c r="AK148" s="55"/>
      <c r="AL148" s="55"/>
      <c r="AM148" s="55"/>
      <c r="AN148" s="64">
        <f>AN131+AN116+AN17</f>
        <v>89106205</v>
      </c>
      <c r="AO148" s="613">
        <v>89106205</v>
      </c>
    </row>
    <row r="149" spans="1:41" x14ac:dyDescent="0.25">
      <c r="A149" s="898"/>
      <c r="B149" s="53" t="s">
        <v>145</v>
      </c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>
        <f>AH147-AH148</f>
        <v>0</v>
      </c>
      <c r="AI149" s="55"/>
      <c r="AJ149" s="55"/>
      <c r="AK149" s="55"/>
      <c r="AL149" s="55"/>
      <c r="AM149" s="55"/>
      <c r="AN149" s="64">
        <f>SUM(AN147-AN148)</f>
        <v>48938036</v>
      </c>
      <c r="AO149" s="613">
        <v>48938036</v>
      </c>
    </row>
    <row r="150" spans="1:41" x14ac:dyDescent="0.25">
      <c r="B150" s="53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4"/>
      <c r="AI150" s="54"/>
      <c r="AJ150" s="54"/>
      <c r="AK150" s="54"/>
      <c r="AL150" s="54"/>
      <c r="AM150" s="54"/>
      <c r="AN150" s="118"/>
    </row>
    <row r="151" spans="1:41" x14ac:dyDescent="0.25">
      <c r="B151" s="53" t="s">
        <v>149</v>
      </c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>
        <f>AH147</f>
        <v>0</v>
      </c>
      <c r="AI151" s="54"/>
      <c r="AJ151" s="54"/>
      <c r="AK151" s="54"/>
      <c r="AL151" s="54"/>
      <c r="AM151" s="54"/>
      <c r="AN151" s="64">
        <f>AN148</f>
        <v>89106205</v>
      </c>
      <c r="AO151" s="613">
        <v>89106205</v>
      </c>
    </row>
    <row r="152" spans="1:41" x14ac:dyDescent="0.25">
      <c r="B152" s="53" t="s">
        <v>320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>
        <f>AH18</f>
        <v>0</v>
      </c>
      <c r="AI152" s="54"/>
      <c r="AJ152" s="54"/>
      <c r="AK152" s="54"/>
      <c r="AL152" s="54"/>
      <c r="AM152" s="54"/>
      <c r="AN152" s="64">
        <f>AN17</f>
        <v>15470960</v>
      </c>
      <c r="AO152" s="613">
        <v>15470960</v>
      </c>
    </row>
    <row r="153" spans="1:41" x14ac:dyDescent="0.25">
      <c r="B153" s="55" t="s">
        <v>318</v>
      </c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>
        <f>AH151-AH152</f>
        <v>0</v>
      </c>
      <c r="AI153" s="54"/>
      <c r="AJ153" s="54"/>
      <c r="AK153" s="54"/>
      <c r="AL153" s="54"/>
      <c r="AM153" s="54"/>
      <c r="AN153" s="64">
        <f>AN151-AN152</f>
        <v>73635245</v>
      </c>
      <c r="AO153" s="613">
        <v>73635245</v>
      </c>
    </row>
  </sheetData>
  <mergeCells count="7">
    <mergeCell ref="A1:AN1"/>
    <mergeCell ref="AH2:AL2"/>
    <mergeCell ref="D2:H2"/>
    <mergeCell ref="J2:N2"/>
    <mergeCell ref="P2:T2"/>
    <mergeCell ref="V2:Z2"/>
    <mergeCell ref="AB2:AF2"/>
  </mergeCells>
  <pageMargins left="0.7" right="0.7" top="0.75" bottom="0.75" header="0.3" footer="0.3"/>
  <pageSetup scale="75" orientation="portrait" r:id="rId1"/>
  <colBreaks count="1" manualBreakCount="1">
    <brk id="40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72"/>
  <sheetViews>
    <sheetView topLeftCell="A156" zoomScaleNormal="100" workbookViewId="0">
      <selection activeCell="A47" sqref="A47:E171"/>
    </sheetView>
  </sheetViews>
  <sheetFormatPr defaultColWidth="11.42578125" defaultRowHeight="15" x14ac:dyDescent="0.25"/>
  <cols>
    <col min="1" max="1" width="35" customWidth="1"/>
    <col min="3" max="3" width="14" style="51" bestFit="1" customWidth="1"/>
    <col min="4" max="4" width="14.140625" bestFit="1" customWidth="1"/>
    <col min="5" max="5" width="14.42578125" bestFit="1" customWidth="1"/>
  </cols>
  <sheetData>
    <row r="1" spans="1:6" ht="16.5" x14ac:dyDescent="0.25">
      <c r="A1" s="222" t="s">
        <v>980</v>
      </c>
    </row>
    <row r="2" spans="1:6" ht="15.75" thickBot="1" x14ac:dyDescent="0.3">
      <c r="A2" s="1957" t="s">
        <v>633</v>
      </c>
      <c r="B2" s="1958"/>
      <c r="C2" s="652"/>
      <c r="D2" s="193"/>
      <c r="E2" s="193"/>
    </row>
    <row r="3" spans="1:6" ht="15.75" thickBot="1" x14ac:dyDescent="0.3">
      <c r="A3" s="1941" t="s">
        <v>450</v>
      </c>
      <c r="B3" s="420" t="s">
        <v>503</v>
      </c>
      <c r="C3" s="421" t="s">
        <v>504</v>
      </c>
      <c r="D3" s="1945" t="s">
        <v>505</v>
      </c>
      <c r="E3" s="1946"/>
    </row>
    <row r="4" spans="1:6" ht="15.75" thickBot="1" x14ac:dyDescent="0.3">
      <c r="A4" s="1942"/>
      <c r="B4" s="797" t="s">
        <v>507</v>
      </c>
      <c r="C4" s="241" t="s">
        <v>974</v>
      </c>
      <c r="D4" s="797" t="s">
        <v>975</v>
      </c>
      <c r="E4" s="797" t="s">
        <v>978</v>
      </c>
    </row>
    <row r="5" spans="1:6" ht="27" customHeight="1" thickBot="1" x14ac:dyDescent="0.3">
      <c r="A5" s="1959" t="s">
        <v>455</v>
      </c>
      <c r="B5" s="1960"/>
      <c r="C5" s="1960"/>
      <c r="D5" s="1960"/>
      <c r="E5" s="1961"/>
    </row>
    <row r="6" spans="1:6" ht="15.75" thickBot="1" x14ac:dyDescent="0.3">
      <c r="A6" s="196" t="s">
        <v>456</v>
      </c>
      <c r="B6" s="1972"/>
      <c r="C6" s="1973"/>
      <c r="D6" s="1973"/>
      <c r="E6" s="1974"/>
    </row>
    <row r="7" spans="1:6" ht="30.75" thickBot="1" x14ac:dyDescent="0.3">
      <c r="A7" s="198" t="s">
        <v>492</v>
      </c>
      <c r="B7" s="199">
        <v>88039961</v>
      </c>
      <c r="C7" s="654">
        <f>TRADE!D144</f>
        <v>136066977</v>
      </c>
      <c r="D7" s="199">
        <f>C7*5/100+C7</f>
        <v>142870325.84999999</v>
      </c>
      <c r="E7" s="199">
        <f>D7*5/100+D7</f>
        <v>150013842.14249998</v>
      </c>
    </row>
    <row r="8" spans="1:6" ht="26.1" customHeight="1" thickBot="1" x14ac:dyDescent="0.3">
      <c r="A8" s="1394" t="s">
        <v>457</v>
      </c>
      <c r="B8" s="1395">
        <f>SUM(B7)</f>
        <v>88039961</v>
      </c>
      <c r="C8" s="1396">
        <f>SUM(C7)</f>
        <v>136066977</v>
      </c>
      <c r="D8" s="1395">
        <f>SUM(D7)</f>
        <v>142870325.84999999</v>
      </c>
      <c r="E8" s="1395">
        <f>SUM(E7)</f>
        <v>150013842.14249998</v>
      </c>
    </row>
    <row r="9" spans="1:6" ht="27" customHeight="1" thickBot="1" x14ac:dyDescent="0.3">
      <c r="A9" s="2056" t="s">
        <v>634</v>
      </c>
      <c r="B9" s="2056"/>
      <c r="C9" s="2056"/>
      <c r="D9" s="2056"/>
      <c r="E9" s="2056"/>
      <c r="F9" s="168"/>
    </row>
    <row r="10" spans="1:6" ht="15.75" thickBot="1" x14ac:dyDescent="0.3">
      <c r="A10" s="2052"/>
      <c r="B10" s="1386" t="s">
        <v>503</v>
      </c>
      <c r="C10" s="1405" t="s">
        <v>504</v>
      </c>
      <c r="D10" s="2050" t="s">
        <v>505</v>
      </c>
      <c r="E10" s="2051"/>
    </row>
    <row r="11" spans="1:6" ht="15.75" thickBot="1" x14ac:dyDescent="0.3">
      <c r="A11" s="2057"/>
      <c r="B11" s="797" t="s">
        <v>507</v>
      </c>
      <c r="C11" s="241" t="s">
        <v>974</v>
      </c>
      <c r="D11" s="797" t="s">
        <v>975</v>
      </c>
      <c r="E11" s="797" t="s">
        <v>978</v>
      </c>
    </row>
    <row r="12" spans="1:6" ht="30.75" thickBot="1" x14ac:dyDescent="0.3">
      <c r="A12" s="198" t="s">
        <v>635</v>
      </c>
      <c r="B12" s="197" t="s">
        <v>536</v>
      </c>
      <c r="C12" s="654">
        <f>TRADE!J144</f>
        <v>0</v>
      </c>
      <c r="D12" s="199">
        <f>C12*5/100+C12</f>
        <v>0</v>
      </c>
      <c r="E12" s="254">
        <f>D12*5/100+D12</f>
        <v>0</v>
      </c>
    </row>
    <row r="13" spans="1:6" ht="30.75" thickBot="1" x14ac:dyDescent="0.3">
      <c r="A13" s="198" t="s">
        <v>636</v>
      </c>
      <c r="B13" s="197" t="s">
        <v>536</v>
      </c>
      <c r="C13" s="654">
        <f>TRADE!K144</f>
        <v>0</v>
      </c>
      <c r="D13" s="199">
        <f>C13*5/100+C13</f>
        <v>0</v>
      </c>
      <c r="E13" s="254">
        <f>D13*5/100+D13</f>
        <v>0</v>
      </c>
    </row>
    <row r="14" spans="1:6" ht="30" customHeight="1" thickBot="1" x14ac:dyDescent="0.3">
      <c r="A14" s="1394" t="s">
        <v>541</v>
      </c>
      <c r="B14" s="1402">
        <f>SUM(B12:B13)</f>
        <v>0</v>
      </c>
      <c r="C14" s="1403">
        <f>SUM(C12:C13)</f>
        <v>0</v>
      </c>
      <c r="D14" s="1404">
        <f>SUM(D12:D13)</f>
        <v>0</v>
      </c>
      <c r="E14" s="1404">
        <f>SUM(E12:E13)</f>
        <v>0</v>
      </c>
    </row>
    <row r="15" spans="1:6" ht="15.75" thickBot="1" x14ac:dyDescent="0.3">
      <c r="A15" s="1917"/>
      <c r="B15" s="2049"/>
      <c r="C15" s="2049"/>
      <c r="D15" s="2049"/>
      <c r="E15" s="1918"/>
      <c r="F15" s="168"/>
    </row>
    <row r="16" spans="1:6" ht="33" customHeight="1" thickBot="1" x14ac:dyDescent="0.3">
      <c r="A16" s="1962" t="s">
        <v>637</v>
      </c>
      <c r="B16" s="1862"/>
      <c r="C16" s="1862"/>
      <c r="D16" s="1963"/>
      <c r="E16" s="1964"/>
    </row>
    <row r="17" spans="1:7" ht="15.75" thickBot="1" x14ac:dyDescent="0.3">
      <c r="A17" s="1941"/>
      <c r="B17" s="420" t="s">
        <v>503</v>
      </c>
      <c r="C17" s="421" t="s">
        <v>504</v>
      </c>
      <c r="D17" s="1945" t="s">
        <v>505</v>
      </c>
      <c r="E17" s="1946"/>
    </row>
    <row r="18" spans="1:7" ht="15.75" thickBot="1" x14ac:dyDescent="0.3">
      <c r="A18" s="1942"/>
      <c r="B18" s="797" t="s">
        <v>507</v>
      </c>
      <c r="C18" s="241" t="s">
        <v>974</v>
      </c>
      <c r="D18" s="797" t="s">
        <v>975</v>
      </c>
      <c r="E18" s="797" t="s">
        <v>978</v>
      </c>
    </row>
    <row r="19" spans="1:7" ht="15.75" thickBot="1" x14ac:dyDescent="0.3">
      <c r="A19" s="198" t="s">
        <v>638</v>
      </c>
      <c r="B19" s="197" t="s">
        <v>536</v>
      </c>
      <c r="C19" s="654">
        <f>TRADE!P144</f>
        <v>1977264</v>
      </c>
      <c r="D19" s="199">
        <f>C19*5/100+C19</f>
        <v>2076127.2</v>
      </c>
      <c r="E19" s="199">
        <f>D19*5/100+D19</f>
        <v>2179933.56</v>
      </c>
    </row>
    <row r="20" spans="1:7" ht="33" customHeight="1" thickBot="1" x14ac:dyDescent="0.3">
      <c r="A20" s="1394" t="s">
        <v>466</v>
      </c>
      <c r="B20" s="1402">
        <f>SUM(B19)</f>
        <v>0</v>
      </c>
      <c r="C20" s="1403">
        <f>SUM(C19)</f>
        <v>1977264</v>
      </c>
      <c r="D20" s="1404">
        <f>SUM(D19)</f>
        <v>2076127.2</v>
      </c>
      <c r="E20" s="1404">
        <f>SUM(E19)</f>
        <v>2179933.56</v>
      </c>
    </row>
    <row r="21" spans="1:7" ht="18" customHeight="1" thickBot="1" x14ac:dyDescent="0.3">
      <c r="A21" s="1917"/>
      <c r="B21" s="2049"/>
      <c r="C21" s="2049"/>
      <c r="D21" s="2049"/>
      <c r="E21" s="1918"/>
      <c r="F21" s="1382"/>
      <c r="G21" s="1382"/>
    </row>
    <row r="22" spans="1:7" ht="27" customHeight="1" thickBot="1" x14ac:dyDescent="0.3">
      <c r="A22" s="1962" t="s">
        <v>639</v>
      </c>
      <c r="B22" s="1862"/>
      <c r="C22" s="1862"/>
      <c r="D22" s="1963"/>
      <c r="E22" s="1964"/>
    </row>
    <row r="23" spans="1:7" ht="15.75" thickBot="1" x14ac:dyDescent="0.3">
      <c r="A23" s="1941"/>
      <c r="B23" s="420" t="s">
        <v>503</v>
      </c>
      <c r="C23" s="421" t="s">
        <v>504</v>
      </c>
      <c r="D23" s="1945" t="s">
        <v>505</v>
      </c>
      <c r="E23" s="1946"/>
    </row>
    <row r="24" spans="1:7" ht="15.75" thickBot="1" x14ac:dyDescent="0.3">
      <c r="A24" s="1942"/>
      <c r="B24" s="797" t="s">
        <v>507</v>
      </c>
      <c r="C24" s="241" t="s">
        <v>974</v>
      </c>
      <c r="D24" s="797" t="s">
        <v>975</v>
      </c>
      <c r="E24" s="797" t="s">
        <v>978</v>
      </c>
    </row>
    <row r="25" spans="1:7" ht="15.75" thickBot="1" x14ac:dyDescent="0.3">
      <c r="A25" s="198" t="s">
        <v>640</v>
      </c>
      <c r="B25" s="197" t="s">
        <v>536</v>
      </c>
      <c r="C25" s="654">
        <f>TRADE!V144</f>
        <v>0</v>
      </c>
      <c r="D25" s="199">
        <f>C25*5/100+C25</f>
        <v>0</v>
      </c>
      <c r="E25" s="201">
        <f>D25*5/100+D25</f>
        <v>0</v>
      </c>
    </row>
    <row r="26" spans="1:7" ht="30" customHeight="1" thickBot="1" x14ac:dyDescent="0.3">
      <c r="A26" s="196" t="s">
        <v>549</v>
      </c>
      <c r="B26" s="230">
        <f>SUM(B25)</f>
        <v>0</v>
      </c>
      <c r="C26" s="662">
        <f>SUM(C25)</f>
        <v>0</v>
      </c>
      <c r="D26" s="230">
        <f>SUM(D25)</f>
        <v>0</v>
      </c>
      <c r="E26" s="230">
        <f>SUM(E25)</f>
        <v>0</v>
      </c>
    </row>
    <row r="27" spans="1:7" ht="27" customHeight="1" thickBot="1" x14ac:dyDescent="0.3">
      <c r="A27" s="196" t="s">
        <v>467</v>
      </c>
      <c r="B27" s="200">
        <f>SUM(B26+B20+B14+B8)</f>
        <v>88039961</v>
      </c>
      <c r="C27" s="249">
        <f>SUM(C26+C20+C14+C8)</f>
        <v>138044241</v>
      </c>
      <c r="D27" s="200">
        <f>SUM(D26+D20+D14+D8)</f>
        <v>144946453.04999998</v>
      </c>
      <c r="E27" s="200">
        <f>SUM(E26+E20+E14+E8)</f>
        <v>152193775.70249999</v>
      </c>
    </row>
    <row r="28" spans="1:7" x14ac:dyDescent="0.25">
      <c r="A28" s="176"/>
    </row>
    <row r="29" spans="1:7" x14ac:dyDescent="0.25">
      <c r="A29" s="176"/>
    </row>
    <row r="30" spans="1:7" ht="17.25" thickBot="1" x14ac:dyDescent="0.3">
      <c r="A30" s="179" t="s">
        <v>630</v>
      </c>
    </row>
    <row r="31" spans="1:7" ht="29.25" thickBot="1" x14ac:dyDescent="0.3">
      <c r="A31" s="1941" t="s">
        <v>468</v>
      </c>
      <c r="B31" s="422" t="s">
        <v>503</v>
      </c>
      <c r="C31" s="423" t="s">
        <v>504</v>
      </c>
      <c r="D31" s="2058" t="s">
        <v>505</v>
      </c>
      <c r="E31" s="1918"/>
    </row>
    <row r="32" spans="1:7" ht="15.75" thickBot="1" x14ac:dyDescent="0.3">
      <c r="A32" s="1942"/>
      <c r="B32" s="797" t="s">
        <v>507</v>
      </c>
      <c r="C32" s="241" t="s">
        <v>974</v>
      </c>
      <c r="D32" s="797" t="s">
        <v>975</v>
      </c>
      <c r="E32" s="797" t="s">
        <v>978</v>
      </c>
    </row>
    <row r="33" spans="1:5" ht="26.1" customHeight="1" thickBot="1" x14ac:dyDescent="0.3">
      <c r="A33" s="202" t="s">
        <v>469</v>
      </c>
      <c r="B33" s="2053"/>
      <c r="C33" s="2054"/>
      <c r="D33" s="2054"/>
      <c r="E33" s="2055"/>
    </row>
    <row r="34" spans="1:5" ht="15.75" thickBot="1" x14ac:dyDescent="0.3">
      <c r="A34" s="198" t="s">
        <v>470</v>
      </c>
      <c r="B34" s="203">
        <v>12500000</v>
      </c>
      <c r="C34" s="656">
        <f>TRADE!AN17</f>
        <v>15470960</v>
      </c>
      <c r="D34" s="203">
        <f>C34*5/100+C34</f>
        <v>16244508</v>
      </c>
      <c r="E34" s="203">
        <f>D34*5/100+D34</f>
        <v>17056733.399999999</v>
      </c>
    </row>
    <row r="35" spans="1:5" ht="15.75" thickBot="1" x14ac:dyDescent="0.3">
      <c r="A35" s="206" t="s">
        <v>471</v>
      </c>
      <c r="B35" s="223">
        <v>31939961</v>
      </c>
      <c r="C35" s="717">
        <f>TRADE!AN116</f>
        <v>73628348</v>
      </c>
      <c r="D35" s="203">
        <f t="shared" ref="D35:E41" si="0">C35*5/100+C35</f>
        <v>77309765.400000006</v>
      </c>
      <c r="E35" s="203">
        <f t="shared" si="0"/>
        <v>81175253.670000002</v>
      </c>
    </row>
    <row r="36" spans="1:5" ht="15.75" thickBot="1" x14ac:dyDescent="0.3">
      <c r="A36" s="198" t="s">
        <v>472</v>
      </c>
      <c r="B36" s="204">
        <v>0</v>
      </c>
      <c r="C36" s="657">
        <v>0</v>
      </c>
      <c r="D36" s="203">
        <f t="shared" si="0"/>
        <v>0</v>
      </c>
      <c r="E36" s="203">
        <f t="shared" si="0"/>
        <v>0</v>
      </c>
    </row>
    <row r="37" spans="1:5" ht="15.75" thickBot="1" x14ac:dyDescent="0.3">
      <c r="A37" s="198" t="s">
        <v>473</v>
      </c>
      <c r="B37" s="203">
        <v>7400000</v>
      </c>
      <c r="C37" s="656">
        <f>TRADE!AN131</f>
        <v>6897</v>
      </c>
      <c r="D37" s="203">
        <f t="shared" si="0"/>
        <v>7241.85</v>
      </c>
      <c r="E37" s="203">
        <f t="shared" si="0"/>
        <v>7603.9425000000001</v>
      </c>
    </row>
    <row r="38" spans="1:5" ht="27.95" customHeight="1" thickBot="1" x14ac:dyDescent="0.3">
      <c r="A38" s="196" t="s">
        <v>474</v>
      </c>
      <c r="B38" s="1951"/>
      <c r="C38" s="1952"/>
      <c r="D38" s="1952"/>
      <c r="E38" s="1953"/>
    </row>
    <row r="39" spans="1:5" ht="15.75" thickBot="1" x14ac:dyDescent="0.3">
      <c r="A39" s="198" t="s">
        <v>475</v>
      </c>
      <c r="B39" s="204">
        <v>0</v>
      </c>
      <c r="C39" s="657">
        <v>0</v>
      </c>
      <c r="D39" s="204">
        <f t="shared" si="0"/>
        <v>0</v>
      </c>
      <c r="E39" s="204">
        <f t="shared" si="0"/>
        <v>0</v>
      </c>
    </row>
    <row r="40" spans="1:5" ht="30.75" thickBot="1" x14ac:dyDescent="0.3">
      <c r="A40" s="198" t="s">
        <v>476</v>
      </c>
      <c r="B40" s="204">
        <v>0</v>
      </c>
      <c r="C40" s="657">
        <v>0</v>
      </c>
      <c r="D40" s="204">
        <f t="shared" si="0"/>
        <v>0</v>
      </c>
      <c r="E40" s="204">
        <f>D40*5/100+D40</f>
        <v>0</v>
      </c>
    </row>
    <row r="41" spans="1:5" ht="15.75" thickBot="1" x14ac:dyDescent="0.3">
      <c r="A41" s="198" t="s">
        <v>477</v>
      </c>
      <c r="B41" s="203">
        <v>36200000</v>
      </c>
      <c r="C41" s="656">
        <f>TRADE!AN142</f>
        <v>48938036</v>
      </c>
      <c r="D41" s="246">
        <f t="shared" si="0"/>
        <v>51384937.799999997</v>
      </c>
      <c r="E41" s="246">
        <f>D41*5/100+D41</f>
        <v>53954184.689999998</v>
      </c>
    </row>
    <row r="42" spans="1:5" ht="29.1" customHeight="1" thickBot="1" x14ac:dyDescent="0.3">
      <c r="A42" s="196" t="s">
        <v>478</v>
      </c>
      <c r="B42" s="205">
        <f>SUM(B34+B35+B36+B37+B39+B40+B41)</f>
        <v>88039961</v>
      </c>
      <c r="C42" s="658">
        <f>SUM(C34+C35+C36+C37+C39+C40+C41)</f>
        <v>138044241</v>
      </c>
      <c r="D42" s="205">
        <f>SUM(D34+D35+D36+D37+D39+D40+D41)</f>
        <v>144946453.05000001</v>
      </c>
      <c r="E42" s="205">
        <f>SUM(E34+E35+E36+E37+E39+E40+E41)</f>
        <v>152193775.70249999</v>
      </c>
    </row>
    <row r="43" spans="1:5" x14ac:dyDescent="0.25">
      <c r="A43" s="176"/>
    </row>
    <row r="44" spans="1:5" x14ac:dyDescent="0.25">
      <c r="A44" s="176"/>
    </row>
    <row r="45" spans="1:5" x14ac:dyDescent="0.25">
      <c r="A45" s="176" t="s">
        <v>479</v>
      </c>
    </row>
    <row r="46" spans="1:5" ht="16.5" thickBot="1" x14ac:dyDescent="0.3">
      <c r="A46" s="221"/>
    </row>
    <row r="47" spans="1:5" ht="24" customHeight="1" thickBot="1" x14ac:dyDescent="0.3">
      <c r="A47" s="1941" t="s">
        <v>468</v>
      </c>
      <c r="B47" s="420" t="s">
        <v>503</v>
      </c>
      <c r="C47" s="421" t="s">
        <v>504</v>
      </c>
      <c r="D47" s="1945" t="s">
        <v>505</v>
      </c>
      <c r="E47" s="1946"/>
    </row>
    <row r="48" spans="1:5" ht="15.75" thickBot="1" x14ac:dyDescent="0.3">
      <c r="A48" s="1942"/>
      <c r="B48" s="797" t="s">
        <v>507</v>
      </c>
      <c r="C48" s="241" t="s">
        <v>974</v>
      </c>
      <c r="D48" s="797" t="s">
        <v>975</v>
      </c>
      <c r="E48" s="797" t="s">
        <v>978</v>
      </c>
    </row>
    <row r="49" spans="1:6" ht="27" customHeight="1" thickBot="1" x14ac:dyDescent="0.3">
      <c r="A49" s="1947" t="s">
        <v>480</v>
      </c>
      <c r="B49" s="1943"/>
      <c r="C49" s="1943"/>
      <c r="D49" s="1943"/>
      <c r="E49" s="1944"/>
    </row>
    <row r="50" spans="1:6" ht="24" customHeight="1" thickBot="1" x14ac:dyDescent="0.3">
      <c r="A50" s="196" t="s">
        <v>481</v>
      </c>
      <c r="B50" s="1968"/>
      <c r="C50" s="1945"/>
      <c r="D50" s="1945"/>
      <c r="E50" s="1946"/>
    </row>
    <row r="51" spans="1:6" ht="15.75" thickBot="1" x14ac:dyDescent="0.3">
      <c r="A51" s="198" t="s">
        <v>470</v>
      </c>
      <c r="B51" s="203">
        <v>12500000</v>
      </c>
      <c r="C51" s="654">
        <f>TRADE!I17</f>
        <v>15470960</v>
      </c>
      <c r="D51" s="199">
        <f t="shared" ref="D51:E58" si="1">C51*5/100+C51</f>
        <v>16244508</v>
      </c>
      <c r="E51" s="199">
        <f t="shared" si="1"/>
        <v>17056733.399999999</v>
      </c>
    </row>
    <row r="52" spans="1:6" ht="15.75" thickBot="1" x14ac:dyDescent="0.3">
      <c r="A52" s="198" t="s">
        <v>471</v>
      </c>
      <c r="B52" s="203">
        <v>31939961</v>
      </c>
      <c r="C52" s="654">
        <f>TRADE!I116</f>
        <v>73628348</v>
      </c>
      <c r="D52" s="199">
        <f t="shared" si="1"/>
        <v>77309765.400000006</v>
      </c>
      <c r="E52" s="199">
        <f>D52*5/100+D52</f>
        <v>81175253.670000002</v>
      </c>
    </row>
    <row r="53" spans="1:6" ht="15.75" thickBot="1" x14ac:dyDescent="0.3">
      <c r="A53" s="198" t="s">
        <v>472</v>
      </c>
      <c r="B53" s="204">
        <v>0</v>
      </c>
      <c r="C53" s="653">
        <v>0</v>
      </c>
      <c r="D53" s="199">
        <f t="shared" si="1"/>
        <v>0</v>
      </c>
      <c r="E53" s="199">
        <f>D53*5/100+D53</f>
        <v>0</v>
      </c>
    </row>
    <row r="54" spans="1:6" ht="15.75" thickBot="1" x14ac:dyDescent="0.3">
      <c r="A54" s="198" t="s">
        <v>473</v>
      </c>
      <c r="B54" s="203">
        <v>7400000</v>
      </c>
      <c r="C54" s="654">
        <f>TRADE!I131</f>
        <v>6897</v>
      </c>
      <c r="D54" s="199">
        <f t="shared" si="1"/>
        <v>7241.85</v>
      </c>
      <c r="E54" s="199">
        <f>D54*5/100+D54</f>
        <v>7603.9425000000001</v>
      </c>
    </row>
    <row r="55" spans="1:6" ht="23.1" customHeight="1" thickBot="1" x14ac:dyDescent="0.3">
      <c r="A55" s="196" t="s">
        <v>474</v>
      </c>
      <c r="B55" s="1951"/>
      <c r="C55" s="1952"/>
      <c r="D55" s="1952"/>
      <c r="E55" s="1953"/>
    </row>
    <row r="56" spans="1:6" ht="15.75" thickBot="1" x14ac:dyDescent="0.3">
      <c r="A56" s="198" t="s">
        <v>475</v>
      </c>
      <c r="B56" s="204">
        <v>0</v>
      </c>
      <c r="C56" s="653">
        <v>0</v>
      </c>
      <c r="D56" s="245">
        <f t="shared" si="1"/>
        <v>0</v>
      </c>
      <c r="E56" s="245">
        <f>D56*5/100+D56</f>
        <v>0</v>
      </c>
    </row>
    <row r="57" spans="1:6" ht="15.75" thickBot="1" x14ac:dyDescent="0.3">
      <c r="A57" s="206" t="s">
        <v>482</v>
      </c>
      <c r="B57" s="224">
        <v>0</v>
      </c>
      <c r="C57" s="660">
        <v>0</v>
      </c>
      <c r="D57" s="245">
        <f t="shared" si="1"/>
        <v>0</v>
      </c>
      <c r="E57" s="245">
        <f>D57*5/100+D57</f>
        <v>0</v>
      </c>
    </row>
    <row r="58" spans="1:6" ht="15.75" thickBot="1" x14ac:dyDescent="0.3">
      <c r="A58" s="198" t="s">
        <v>477</v>
      </c>
      <c r="B58" s="203">
        <v>36200000</v>
      </c>
      <c r="C58" s="654">
        <f>TRADE!I142</f>
        <v>46960772</v>
      </c>
      <c r="D58" s="245">
        <f t="shared" si="1"/>
        <v>49308810.600000001</v>
      </c>
      <c r="E58" s="245">
        <f>D58*5/100+D58</f>
        <v>51774251.130000003</v>
      </c>
    </row>
    <row r="59" spans="1:6" ht="26.1" customHeight="1" thickBot="1" x14ac:dyDescent="0.3">
      <c r="A59" s="1398" t="s">
        <v>483</v>
      </c>
      <c r="B59" s="1399">
        <f>SUM(B51+B52+B53+B54+B56+B57+B58)</f>
        <v>88039961</v>
      </c>
      <c r="C59" s="1396">
        <f>SUM(C51+C52+C53+C54+C56+C57+C58)</f>
        <v>136066977</v>
      </c>
      <c r="D59" s="1399">
        <f>SUM(D51+D52+D53+D54+D56+D57+D58)</f>
        <v>142870325.84999999</v>
      </c>
      <c r="E59" s="1399">
        <f>SUM(E51+E52+E53+E54+E56+E57+E58)</f>
        <v>150013842.14249998</v>
      </c>
    </row>
    <row r="60" spans="1:6" ht="15.75" thickBot="1" x14ac:dyDescent="0.3">
      <c r="A60" s="1766"/>
      <c r="B60" s="1785"/>
      <c r="C60" s="1785"/>
      <c r="D60" s="1785"/>
      <c r="E60" s="1767"/>
      <c r="F60" s="168"/>
    </row>
    <row r="61" spans="1:6" ht="29.1" customHeight="1" thickBot="1" x14ac:dyDescent="0.3">
      <c r="A61" s="1962" t="s">
        <v>484</v>
      </c>
      <c r="B61" s="1862"/>
      <c r="C61" s="1862"/>
      <c r="D61" s="1963"/>
      <c r="E61" s="1964"/>
    </row>
    <row r="62" spans="1:6" ht="15.75" thickBot="1" x14ac:dyDescent="0.3">
      <c r="A62" s="1941" t="s">
        <v>468</v>
      </c>
      <c r="B62" s="420" t="s">
        <v>503</v>
      </c>
      <c r="C62" s="421" t="s">
        <v>504</v>
      </c>
      <c r="D62" s="1945" t="s">
        <v>505</v>
      </c>
      <c r="E62" s="1946"/>
    </row>
    <row r="63" spans="1:6" ht="15.75" thickBot="1" x14ac:dyDescent="0.3">
      <c r="A63" s="1942"/>
      <c r="B63" s="797" t="s">
        <v>507</v>
      </c>
      <c r="C63" s="241" t="s">
        <v>974</v>
      </c>
      <c r="D63" s="797" t="s">
        <v>975</v>
      </c>
      <c r="E63" s="797" t="s">
        <v>978</v>
      </c>
    </row>
    <row r="64" spans="1:6" ht="27" customHeight="1" thickBot="1" x14ac:dyDescent="0.3">
      <c r="A64" s="196" t="s">
        <v>481</v>
      </c>
      <c r="B64" s="1972"/>
      <c r="C64" s="1973"/>
      <c r="D64" s="1973"/>
      <c r="E64" s="1974"/>
    </row>
    <row r="65" spans="1:6" ht="15.75" thickBot="1" x14ac:dyDescent="0.3">
      <c r="A65" s="208" t="s">
        <v>470</v>
      </c>
      <c r="B65" s="203">
        <v>12500000</v>
      </c>
      <c r="C65" s="654">
        <f>TRADE!D17</f>
        <v>15470960</v>
      </c>
      <c r="D65" s="209">
        <f t="shared" ref="D65:E72" si="2">C65*5/100+C65</f>
        <v>16244508</v>
      </c>
      <c r="E65" s="209">
        <f t="shared" si="2"/>
        <v>17056733.399999999</v>
      </c>
    </row>
    <row r="66" spans="1:6" ht="15.75" thickBot="1" x14ac:dyDescent="0.3">
      <c r="A66" s="198" t="s">
        <v>471</v>
      </c>
      <c r="B66" s="203">
        <v>31939961</v>
      </c>
      <c r="C66" s="654">
        <f>TRADE!D116</f>
        <v>73628348</v>
      </c>
      <c r="D66" s="209">
        <f t="shared" si="2"/>
        <v>77309765.400000006</v>
      </c>
      <c r="E66" s="209">
        <f>D66*5/100+D66</f>
        <v>81175253.670000002</v>
      </c>
    </row>
    <row r="67" spans="1:6" ht="15.75" thickBot="1" x14ac:dyDescent="0.3">
      <c r="A67" s="198" t="s">
        <v>472</v>
      </c>
      <c r="B67" s="204">
        <v>0</v>
      </c>
      <c r="C67" s="653">
        <v>0</v>
      </c>
      <c r="D67" s="209">
        <f t="shared" si="2"/>
        <v>0</v>
      </c>
      <c r="E67" s="209">
        <f>D67*5/100+D67</f>
        <v>0</v>
      </c>
    </row>
    <row r="68" spans="1:6" ht="15.75" thickBot="1" x14ac:dyDescent="0.3">
      <c r="A68" s="198" t="s">
        <v>473</v>
      </c>
      <c r="B68" s="203">
        <v>7400000</v>
      </c>
      <c r="C68" s="654">
        <f>TRADE!D131</f>
        <v>6897</v>
      </c>
      <c r="D68" s="209">
        <f t="shared" si="2"/>
        <v>7241.85</v>
      </c>
      <c r="E68" s="209">
        <f>D68*5/100+D68</f>
        <v>7603.9425000000001</v>
      </c>
    </row>
    <row r="69" spans="1:6" ht="24.95" customHeight="1" thickBot="1" x14ac:dyDescent="0.3">
      <c r="A69" s="196" t="s">
        <v>474</v>
      </c>
      <c r="B69" s="1951"/>
      <c r="C69" s="1952"/>
      <c r="D69" s="1952"/>
      <c r="E69" s="1953"/>
    </row>
    <row r="70" spans="1:6" ht="15.75" thickBot="1" x14ac:dyDescent="0.3">
      <c r="A70" s="198" t="s">
        <v>475</v>
      </c>
      <c r="B70" s="204">
        <v>0</v>
      </c>
      <c r="C70" s="653">
        <v>0</v>
      </c>
      <c r="D70" s="245">
        <f t="shared" si="2"/>
        <v>0</v>
      </c>
      <c r="E70" s="245">
        <f>D70*5/100+D70</f>
        <v>0</v>
      </c>
    </row>
    <row r="71" spans="1:6" ht="15.75" thickBot="1" x14ac:dyDescent="0.3">
      <c r="A71" s="198" t="s">
        <v>482</v>
      </c>
      <c r="B71" s="204">
        <v>0</v>
      </c>
      <c r="C71" s="653">
        <v>0</v>
      </c>
      <c r="D71" s="245">
        <f t="shared" si="2"/>
        <v>0</v>
      </c>
      <c r="E71" s="245">
        <f>D71*5/100+D71</f>
        <v>0</v>
      </c>
    </row>
    <row r="72" spans="1:6" ht="15.75" thickBot="1" x14ac:dyDescent="0.3">
      <c r="A72" s="198" t="s">
        <v>477</v>
      </c>
      <c r="B72" s="203">
        <v>36200000</v>
      </c>
      <c r="C72" s="654">
        <f>TRADE!D142</f>
        <v>46960772</v>
      </c>
      <c r="D72" s="245">
        <f t="shared" si="2"/>
        <v>49308810.600000001</v>
      </c>
      <c r="E72" s="245">
        <f>D72*5/100+D72</f>
        <v>51774251.130000003</v>
      </c>
    </row>
    <row r="73" spans="1:6" ht="26.1" customHeight="1" thickBot="1" x14ac:dyDescent="0.3">
      <c r="A73" s="1394" t="s">
        <v>483</v>
      </c>
      <c r="B73" s="1399">
        <f>SUM(B65+B66+B67+B68+B70+B71+B72)</f>
        <v>88039961</v>
      </c>
      <c r="C73" s="1396">
        <f>SUM(C65+C66+C67+C68+C70+C71+C72)</f>
        <v>136066977</v>
      </c>
      <c r="D73" s="1399">
        <f>SUM(D65+D66+D67+D68+D70+D71+D72)</f>
        <v>142870325.84999999</v>
      </c>
      <c r="E73" s="1399">
        <f>SUM(E65+E66+E67+E68+E70+E71+E72)</f>
        <v>150013842.14249998</v>
      </c>
    </row>
    <row r="74" spans="1:6" ht="15.75" thickBot="1" x14ac:dyDescent="0.3">
      <c r="A74" s="1917"/>
      <c r="B74" s="2049"/>
      <c r="C74" s="2049"/>
      <c r="D74" s="2049"/>
      <c r="E74" s="1918"/>
    </row>
    <row r="75" spans="1:6" ht="30.95" customHeight="1" thickBot="1" x14ac:dyDescent="0.3">
      <c r="A75" s="1917" t="s">
        <v>634</v>
      </c>
      <c r="B75" s="2049"/>
      <c r="C75" s="2049"/>
      <c r="D75" s="2049"/>
      <c r="E75" s="1918"/>
      <c r="F75" s="168"/>
    </row>
    <row r="76" spans="1:6" ht="15.75" thickBot="1" x14ac:dyDescent="0.3">
      <c r="A76" s="2052" t="s">
        <v>468</v>
      </c>
      <c r="B76" s="420" t="s">
        <v>503</v>
      </c>
      <c r="C76" s="421" t="s">
        <v>504</v>
      </c>
      <c r="D76" s="2050" t="s">
        <v>505</v>
      </c>
      <c r="E76" s="2051"/>
      <c r="F76" s="168"/>
    </row>
    <row r="77" spans="1:6" ht="15.75" thickBot="1" x14ac:dyDescent="0.3">
      <c r="A77" s="1942"/>
      <c r="B77" s="797" t="s">
        <v>507</v>
      </c>
      <c r="C77" s="241" t="s">
        <v>974</v>
      </c>
      <c r="D77" s="797" t="s">
        <v>975</v>
      </c>
      <c r="E77" s="797" t="s">
        <v>978</v>
      </c>
      <c r="F77" s="168"/>
    </row>
    <row r="78" spans="1:6" ht="24.95" customHeight="1" thickBot="1" x14ac:dyDescent="0.3">
      <c r="A78" s="196" t="s">
        <v>481</v>
      </c>
      <c r="B78" s="1968"/>
      <c r="C78" s="1945"/>
      <c r="D78" s="1945"/>
      <c r="E78" s="1946"/>
    </row>
    <row r="79" spans="1:6" ht="15.75" thickBot="1" x14ac:dyDescent="0.3">
      <c r="A79" s="208" t="s">
        <v>470</v>
      </c>
      <c r="B79" s="211">
        <v>0</v>
      </c>
      <c r="C79" s="655">
        <f>TRADE!O17</f>
        <v>0</v>
      </c>
      <c r="D79" s="247">
        <f t="shared" ref="D79:E86" si="3">C79*5/100+C79</f>
        <v>0</v>
      </c>
      <c r="E79" s="247">
        <f t="shared" si="3"/>
        <v>0</v>
      </c>
    </row>
    <row r="80" spans="1:6" ht="15.75" thickBot="1" x14ac:dyDescent="0.3">
      <c r="A80" s="198" t="s">
        <v>471</v>
      </c>
      <c r="B80" s="197">
        <v>0</v>
      </c>
      <c r="C80" s="655">
        <f>TRADE!O116</f>
        <v>0</v>
      </c>
      <c r="D80" s="247">
        <f t="shared" si="3"/>
        <v>0</v>
      </c>
      <c r="E80" s="247">
        <f>D80*5/100+D80</f>
        <v>0</v>
      </c>
    </row>
    <row r="81" spans="1:6" ht="15.75" thickBot="1" x14ac:dyDescent="0.3">
      <c r="A81" s="198" t="s">
        <v>472</v>
      </c>
      <c r="B81" s="197">
        <v>0</v>
      </c>
      <c r="C81" s="655">
        <v>0</v>
      </c>
      <c r="D81" s="247">
        <f t="shared" si="3"/>
        <v>0</v>
      </c>
      <c r="E81" s="247">
        <f>D81*5/100+D81</f>
        <v>0</v>
      </c>
    </row>
    <row r="82" spans="1:6" ht="15.75" thickBot="1" x14ac:dyDescent="0.3">
      <c r="A82" s="206" t="s">
        <v>473</v>
      </c>
      <c r="B82" s="210">
        <v>0</v>
      </c>
      <c r="C82" s="718">
        <f>TRADE!O131</f>
        <v>0</v>
      </c>
      <c r="D82" s="247">
        <f t="shared" si="3"/>
        <v>0</v>
      </c>
      <c r="E82" s="247">
        <f>D82*5/100+D82</f>
        <v>0</v>
      </c>
    </row>
    <row r="83" spans="1:6" ht="27.95" customHeight="1" thickBot="1" x14ac:dyDescent="0.3">
      <c r="A83" s="196" t="s">
        <v>474</v>
      </c>
      <c r="B83" s="2059"/>
      <c r="C83" s="2060"/>
      <c r="D83" s="2060"/>
      <c r="E83" s="2061"/>
    </row>
    <row r="84" spans="1:6" ht="15.75" thickBot="1" x14ac:dyDescent="0.3">
      <c r="A84" s="198" t="s">
        <v>475</v>
      </c>
      <c r="B84" s="197">
        <v>0</v>
      </c>
      <c r="C84" s="653">
        <v>0</v>
      </c>
      <c r="D84" s="245">
        <f t="shared" si="3"/>
        <v>0</v>
      </c>
      <c r="E84" s="245">
        <f>D84*5/100+D84</f>
        <v>0</v>
      </c>
    </row>
    <row r="85" spans="1:6" ht="15.75" thickBot="1" x14ac:dyDescent="0.3">
      <c r="A85" s="198" t="s">
        <v>482</v>
      </c>
      <c r="B85" s="197">
        <v>0</v>
      </c>
      <c r="C85" s="653">
        <v>0</v>
      </c>
      <c r="D85" s="245">
        <f t="shared" si="3"/>
        <v>0</v>
      </c>
      <c r="E85" s="245">
        <f>D85*5/100+D85</f>
        <v>0</v>
      </c>
    </row>
    <row r="86" spans="1:6" ht="15.75" thickBot="1" x14ac:dyDescent="0.3">
      <c r="A86" s="198" t="s">
        <v>477</v>
      </c>
      <c r="B86" s="197">
        <v>0</v>
      </c>
      <c r="C86" s="654">
        <f>TRADE!O142</f>
        <v>0</v>
      </c>
      <c r="D86" s="245">
        <f t="shared" si="3"/>
        <v>0</v>
      </c>
      <c r="E86" s="245">
        <f>D86*5/100+D86</f>
        <v>0</v>
      </c>
    </row>
    <row r="87" spans="1:6" ht="30" customHeight="1" thickBot="1" x14ac:dyDescent="0.3">
      <c r="A87" s="1398" t="s">
        <v>483</v>
      </c>
      <c r="B87" s="1399">
        <f>SUM(B79+B80+B81+B82+B84+B85+B86)</f>
        <v>0</v>
      </c>
      <c r="C87" s="1396">
        <f>SUM(C79+C80+C81+C82+C84+C85+C86)</f>
        <v>0</v>
      </c>
      <c r="D87" s="1399">
        <f>SUM(D79+D80+D81+D82+D84+D85+D86)</f>
        <v>0</v>
      </c>
      <c r="E87" s="1399">
        <f>SUM(E79+E80+E81+E82+E84+E85+E86)</f>
        <v>0</v>
      </c>
    </row>
    <row r="88" spans="1:6" ht="15.75" thickBot="1" x14ac:dyDescent="0.3">
      <c r="A88" s="1766"/>
      <c r="B88" s="1785"/>
      <c r="C88" s="1785"/>
      <c r="D88" s="1785"/>
      <c r="E88" s="1767"/>
    </row>
    <row r="89" spans="1:6" ht="29.1" customHeight="1" thickBot="1" x14ac:dyDescent="0.3">
      <c r="A89" s="1917" t="s">
        <v>635</v>
      </c>
      <c r="B89" s="2049"/>
      <c r="C89" s="2049"/>
      <c r="D89" s="2049"/>
      <c r="E89" s="1918"/>
      <c r="F89" s="168"/>
    </row>
    <row r="90" spans="1:6" ht="15.75" thickBot="1" x14ac:dyDescent="0.3">
      <c r="A90" s="2052" t="s">
        <v>468</v>
      </c>
      <c r="B90" s="420" t="s">
        <v>503</v>
      </c>
      <c r="C90" s="421" t="s">
        <v>504</v>
      </c>
      <c r="D90" s="2050" t="s">
        <v>505</v>
      </c>
      <c r="E90" s="2051"/>
      <c r="F90" s="168"/>
    </row>
    <row r="91" spans="1:6" ht="15.75" thickBot="1" x14ac:dyDescent="0.3">
      <c r="A91" s="1942"/>
      <c r="B91" s="797" t="s">
        <v>507</v>
      </c>
      <c r="C91" s="241" t="s">
        <v>974</v>
      </c>
      <c r="D91" s="797" t="s">
        <v>975</v>
      </c>
      <c r="E91" s="797" t="s">
        <v>978</v>
      </c>
      <c r="F91" s="168"/>
    </row>
    <row r="92" spans="1:6" ht="26.1" customHeight="1" thickBot="1" x14ac:dyDescent="0.3">
      <c r="A92" s="196" t="s">
        <v>481</v>
      </c>
      <c r="B92" s="1972"/>
      <c r="C92" s="1973"/>
      <c r="D92" s="1973"/>
      <c r="E92" s="1974"/>
    </row>
    <row r="93" spans="1:6" ht="15.75" thickBot="1" x14ac:dyDescent="0.3">
      <c r="A93" s="198" t="s">
        <v>470</v>
      </c>
      <c r="B93" s="197">
        <v>0</v>
      </c>
      <c r="C93" s="653">
        <f>TRADE!J17</f>
        <v>0</v>
      </c>
      <c r="D93" s="197">
        <f t="shared" ref="D93:E100" si="4">C93*5/100+C93</f>
        <v>0</v>
      </c>
      <c r="E93" s="197">
        <f t="shared" si="4"/>
        <v>0</v>
      </c>
    </row>
    <row r="94" spans="1:6" ht="15.75" thickBot="1" x14ac:dyDescent="0.3">
      <c r="A94" s="198" t="s">
        <v>471</v>
      </c>
      <c r="B94" s="197">
        <v>0</v>
      </c>
      <c r="C94" s="653">
        <f>TRADE!J116</f>
        <v>0</v>
      </c>
      <c r="D94" s="197">
        <f t="shared" si="4"/>
        <v>0</v>
      </c>
      <c r="E94" s="197">
        <f>D94*5/100+D94</f>
        <v>0</v>
      </c>
    </row>
    <row r="95" spans="1:6" ht="15.75" thickBot="1" x14ac:dyDescent="0.3">
      <c r="A95" s="198" t="s">
        <v>472</v>
      </c>
      <c r="B95" s="197">
        <v>0</v>
      </c>
      <c r="C95" s="653">
        <v>0</v>
      </c>
      <c r="D95" s="197">
        <f t="shared" si="4"/>
        <v>0</v>
      </c>
      <c r="E95" s="197">
        <f>D95*5/100+D95</f>
        <v>0</v>
      </c>
    </row>
    <row r="96" spans="1:6" ht="15.75" thickBot="1" x14ac:dyDescent="0.3">
      <c r="A96" s="198" t="s">
        <v>473</v>
      </c>
      <c r="B96" s="197">
        <v>0</v>
      </c>
      <c r="C96" s="653">
        <f>TRADE!J131</f>
        <v>0</v>
      </c>
      <c r="D96" s="197">
        <f t="shared" si="4"/>
        <v>0</v>
      </c>
      <c r="E96" s="197">
        <f>D96*5/100+D96</f>
        <v>0</v>
      </c>
    </row>
    <row r="97" spans="1:6" ht="27" customHeight="1" thickBot="1" x14ac:dyDescent="0.3">
      <c r="A97" s="196" t="s">
        <v>474</v>
      </c>
      <c r="B97" s="1981"/>
      <c r="C97" s="1982"/>
      <c r="D97" s="1982"/>
      <c r="E97" s="1983"/>
    </row>
    <row r="98" spans="1:6" ht="15.75" thickBot="1" x14ac:dyDescent="0.3">
      <c r="A98" s="198" t="s">
        <v>475</v>
      </c>
      <c r="B98" s="197">
        <v>0</v>
      </c>
      <c r="C98" s="653">
        <v>0</v>
      </c>
      <c r="D98" s="245">
        <f t="shared" si="4"/>
        <v>0</v>
      </c>
      <c r="E98" s="245">
        <f t="shared" si="4"/>
        <v>0</v>
      </c>
    </row>
    <row r="99" spans="1:6" ht="15.75" thickBot="1" x14ac:dyDescent="0.3">
      <c r="A99" s="198" t="s">
        <v>482</v>
      </c>
      <c r="B99" s="197">
        <v>0</v>
      </c>
      <c r="C99" s="653">
        <v>0</v>
      </c>
      <c r="D99" s="245">
        <f t="shared" si="4"/>
        <v>0</v>
      </c>
      <c r="E99" s="245">
        <f>D99*5/100+D99</f>
        <v>0</v>
      </c>
    </row>
    <row r="100" spans="1:6" ht="15.75" thickBot="1" x14ac:dyDescent="0.3">
      <c r="A100" s="198" t="s">
        <v>477</v>
      </c>
      <c r="B100" s="197">
        <v>0</v>
      </c>
      <c r="C100" s="654">
        <f>TRADE!J142</f>
        <v>0</v>
      </c>
      <c r="D100" s="245">
        <f t="shared" si="4"/>
        <v>0</v>
      </c>
      <c r="E100" s="245">
        <f>D100*5/100+D100</f>
        <v>0</v>
      </c>
    </row>
    <row r="101" spans="1:6" ht="26.1" customHeight="1" thickBot="1" x14ac:dyDescent="0.3">
      <c r="A101" s="1394" t="s">
        <v>483</v>
      </c>
      <c r="B101" s="1399">
        <f>SUM(B93+B94+B95+B96+B98+B99+B100)</f>
        <v>0</v>
      </c>
      <c r="C101" s="1396">
        <f>SUM(C93+C94+C95+C96+C98+C99+C100)</f>
        <v>0</v>
      </c>
      <c r="D101" s="1399">
        <f>SUM(D93+D94+D95+D96+D98+D99+D100)</f>
        <v>0</v>
      </c>
      <c r="E101" s="1399">
        <f>SUM(E93+E94+E95+E96+E98+E99+E100)</f>
        <v>0</v>
      </c>
    </row>
    <row r="102" spans="1:6" ht="15.75" thickBot="1" x14ac:dyDescent="0.3">
      <c r="A102" s="2062"/>
      <c r="B102" s="2063"/>
      <c r="C102" s="2063"/>
      <c r="D102" s="2063"/>
      <c r="E102" s="2064"/>
      <c r="F102" s="1384"/>
    </row>
    <row r="103" spans="1:6" ht="36" customHeight="1" thickBot="1" x14ac:dyDescent="0.3">
      <c r="A103" s="1962" t="s">
        <v>636</v>
      </c>
      <c r="B103" s="1862"/>
      <c r="C103" s="1862"/>
      <c r="D103" s="1963"/>
      <c r="E103" s="1964"/>
    </row>
    <row r="104" spans="1:6" ht="15.75" thickBot="1" x14ac:dyDescent="0.3">
      <c r="A104" s="1941" t="s">
        <v>468</v>
      </c>
      <c r="B104" s="420" t="s">
        <v>503</v>
      </c>
      <c r="C104" s="421" t="s">
        <v>504</v>
      </c>
      <c r="D104" s="1945" t="s">
        <v>505</v>
      </c>
      <c r="E104" s="1946"/>
    </row>
    <row r="105" spans="1:6" ht="15.75" thickBot="1" x14ac:dyDescent="0.3">
      <c r="A105" s="1942"/>
      <c r="B105" s="797" t="s">
        <v>507</v>
      </c>
      <c r="C105" s="241" t="s">
        <v>974</v>
      </c>
      <c r="D105" s="797" t="s">
        <v>975</v>
      </c>
      <c r="E105" s="797" t="s">
        <v>978</v>
      </c>
    </row>
    <row r="106" spans="1:6" ht="26.1" customHeight="1" thickBot="1" x14ac:dyDescent="0.3">
      <c r="A106" s="220" t="s">
        <v>481</v>
      </c>
      <c r="B106" s="2065"/>
      <c r="C106" s="2066"/>
      <c r="D106" s="2066"/>
      <c r="E106" s="2067"/>
    </row>
    <row r="107" spans="1:6" ht="15.75" thickBot="1" x14ac:dyDescent="0.3">
      <c r="A107" s="198" t="s">
        <v>470</v>
      </c>
      <c r="B107" s="197">
        <v>0</v>
      </c>
      <c r="C107" s="655">
        <f>TRADE!K17</f>
        <v>0</v>
      </c>
      <c r="D107" s="245">
        <f t="shared" ref="D107:E114" si="5">C107*5/100+C107</f>
        <v>0</v>
      </c>
      <c r="E107" s="245">
        <f t="shared" si="5"/>
        <v>0</v>
      </c>
    </row>
    <row r="108" spans="1:6" ht="15.75" thickBot="1" x14ac:dyDescent="0.3">
      <c r="A108" s="198" t="s">
        <v>471</v>
      </c>
      <c r="B108" s="197">
        <v>0</v>
      </c>
      <c r="C108" s="655">
        <f>TRADE!K116</f>
        <v>0</v>
      </c>
      <c r="D108" s="245">
        <f t="shared" si="5"/>
        <v>0</v>
      </c>
      <c r="E108" s="245">
        <f>D108*5/100+D108</f>
        <v>0</v>
      </c>
    </row>
    <row r="109" spans="1:6" ht="15.75" thickBot="1" x14ac:dyDescent="0.3">
      <c r="A109" s="198" t="s">
        <v>472</v>
      </c>
      <c r="B109" s="197">
        <v>0</v>
      </c>
      <c r="C109" s="655">
        <v>0</v>
      </c>
      <c r="D109" s="245">
        <f t="shared" si="5"/>
        <v>0</v>
      </c>
      <c r="E109" s="245">
        <f>D109*5/100+D109</f>
        <v>0</v>
      </c>
    </row>
    <row r="110" spans="1:6" ht="15.75" thickBot="1" x14ac:dyDescent="0.3">
      <c r="A110" s="198" t="s">
        <v>473</v>
      </c>
      <c r="B110" s="197">
        <v>0</v>
      </c>
      <c r="C110" s="655">
        <f>TRADE!K131</f>
        <v>0</v>
      </c>
      <c r="D110" s="245">
        <f t="shared" si="5"/>
        <v>0</v>
      </c>
      <c r="E110" s="245">
        <f>D110*5/100+D110</f>
        <v>0</v>
      </c>
    </row>
    <row r="111" spans="1:6" ht="27.95" customHeight="1" thickBot="1" x14ac:dyDescent="0.3">
      <c r="A111" s="196" t="s">
        <v>474</v>
      </c>
      <c r="B111" s="1981"/>
      <c r="C111" s="1982"/>
      <c r="D111" s="1982"/>
      <c r="E111" s="1983"/>
    </row>
    <row r="112" spans="1:6" ht="15.75" thickBot="1" x14ac:dyDescent="0.3">
      <c r="A112" s="198" t="s">
        <v>475</v>
      </c>
      <c r="B112" s="197">
        <v>0</v>
      </c>
      <c r="C112" s="653">
        <v>0</v>
      </c>
      <c r="D112" s="245">
        <f t="shared" si="5"/>
        <v>0</v>
      </c>
      <c r="E112" s="245">
        <f>D112*5/100+D112</f>
        <v>0</v>
      </c>
    </row>
    <row r="113" spans="1:6" ht="15.75" thickBot="1" x14ac:dyDescent="0.3">
      <c r="A113" s="198" t="s">
        <v>482</v>
      </c>
      <c r="B113" s="197">
        <v>0</v>
      </c>
      <c r="C113" s="653">
        <v>0</v>
      </c>
      <c r="D113" s="245">
        <f t="shared" si="5"/>
        <v>0</v>
      </c>
      <c r="E113" s="245">
        <f>D113*5/100+D113</f>
        <v>0</v>
      </c>
    </row>
    <row r="114" spans="1:6" ht="15.75" thickBot="1" x14ac:dyDescent="0.3">
      <c r="A114" s="198" t="s">
        <v>477</v>
      </c>
      <c r="B114" s="197">
        <v>0</v>
      </c>
      <c r="C114" s="654">
        <f>TRADE!K142</f>
        <v>0</v>
      </c>
      <c r="D114" s="245">
        <f t="shared" si="5"/>
        <v>0</v>
      </c>
      <c r="E114" s="245">
        <f>D114*5/100+D114</f>
        <v>0</v>
      </c>
    </row>
    <row r="115" spans="1:6" ht="29.1" customHeight="1" thickBot="1" x14ac:dyDescent="0.3">
      <c r="A115" s="1394" t="s">
        <v>483</v>
      </c>
      <c r="B115" s="1404">
        <f>SUM(B107+B108+B109+B110+B112+B113+B114)</f>
        <v>0</v>
      </c>
      <c r="C115" s="1403">
        <f>SUM(C107+C108+C109+C110+C112+C113+C114)</f>
        <v>0</v>
      </c>
      <c r="D115" s="1404">
        <f>SUM(D107+D108+D109+D110+D112+D113+D114)</f>
        <v>0</v>
      </c>
      <c r="E115" s="1404">
        <f>SUM(E107+E108+E109+E110+E112+E113+E114)</f>
        <v>0</v>
      </c>
    </row>
    <row r="116" spans="1:6" ht="15.75" thickBot="1" x14ac:dyDescent="0.3">
      <c r="A116" s="2056"/>
      <c r="B116" s="2056"/>
      <c r="C116" s="2056"/>
      <c r="D116" s="2056"/>
      <c r="E116" s="2056"/>
      <c r="F116" s="1382"/>
    </row>
    <row r="117" spans="1:6" ht="32.1" customHeight="1" thickBot="1" x14ac:dyDescent="0.3">
      <c r="A117" s="1962" t="s">
        <v>637</v>
      </c>
      <c r="B117" s="1862"/>
      <c r="C117" s="1862"/>
      <c r="D117" s="1963"/>
      <c r="E117" s="1964"/>
    </row>
    <row r="118" spans="1:6" ht="15.75" thickBot="1" x14ac:dyDescent="0.3">
      <c r="A118" s="1941" t="s">
        <v>468</v>
      </c>
      <c r="B118" s="420" t="s">
        <v>503</v>
      </c>
      <c r="C118" s="421" t="s">
        <v>504</v>
      </c>
      <c r="D118" s="1945" t="s">
        <v>505</v>
      </c>
      <c r="E118" s="1946"/>
    </row>
    <row r="119" spans="1:6" ht="15.75" thickBot="1" x14ac:dyDescent="0.3">
      <c r="A119" s="1942"/>
      <c r="B119" s="797" t="s">
        <v>507</v>
      </c>
      <c r="C119" s="241" t="s">
        <v>974</v>
      </c>
      <c r="D119" s="797" t="s">
        <v>975</v>
      </c>
      <c r="E119" s="797" t="s">
        <v>978</v>
      </c>
    </row>
    <row r="120" spans="1:6" ht="29.1" customHeight="1" thickBot="1" x14ac:dyDescent="0.3">
      <c r="A120" s="196" t="s">
        <v>481</v>
      </c>
      <c r="B120" s="1968"/>
      <c r="C120" s="1945"/>
      <c r="D120" s="1945"/>
      <c r="E120" s="1946"/>
    </row>
    <row r="121" spans="1:6" ht="15.75" thickBot="1" x14ac:dyDescent="0.3">
      <c r="A121" s="198" t="s">
        <v>470</v>
      </c>
      <c r="B121" s="197">
        <v>0</v>
      </c>
      <c r="C121" s="655">
        <f>TRADE!U17</f>
        <v>0</v>
      </c>
      <c r="D121" s="245">
        <f t="shared" ref="D121:E128" si="6">C121*5/100+C121</f>
        <v>0</v>
      </c>
      <c r="E121" s="245">
        <f t="shared" si="6"/>
        <v>0</v>
      </c>
    </row>
    <row r="122" spans="1:6" ht="15.75" thickBot="1" x14ac:dyDescent="0.3">
      <c r="A122" s="198" t="s">
        <v>471</v>
      </c>
      <c r="B122" s="197">
        <v>0</v>
      </c>
      <c r="C122" s="655">
        <f>TRADE!U116</f>
        <v>0</v>
      </c>
      <c r="D122" s="245">
        <f t="shared" si="6"/>
        <v>0</v>
      </c>
      <c r="E122" s="245">
        <f>D122*5/100+D122</f>
        <v>0</v>
      </c>
    </row>
    <row r="123" spans="1:6" ht="15.75" thickBot="1" x14ac:dyDescent="0.3">
      <c r="A123" s="198" t="s">
        <v>472</v>
      </c>
      <c r="B123" s="197">
        <v>0</v>
      </c>
      <c r="C123" s="655">
        <v>0</v>
      </c>
      <c r="D123" s="245">
        <f t="shared" si="6"/>
        <v>0</v>
      </c>
      <c r="E123" s="245">
        <f>D123*5/100+D123</f>
        <v>0</v>
      </c>
    </row>
    <row r="124" spans="1:6" ht="15.75" thickBot="1" x14ac:dyDescent="0.3">
      <c r="A124" s="198" t="s">
        <v>473</v>
      </c>
      <c r="B124" s="197">
        <v>0</v>
      </c>
      <c r="C124" s="655">
        <f>TRADE!U131</f>
        <v>0</v>
      </c>
      <c r="D124" s="245">
        <f t="shared" si="6"/>
        <v>0</v>
      </c>
      <c r="E124" s="245">
        <f>D124*5/100+D124</f>
        <v>0</v>
      </c>
    </row>
    <row r="125" spans="1:6" ht="27" customHeight="1" thickBot="1" x14ac:dyDescent="0.3">
      <c r="A125" s="196" t="s">
        <v>474</v>
      </c>
      <c r="B125" s="1938"/>
      <c r="C125" s="1939"/>
      <c r="D125" s="1939"/>
      <c r="E125" s="1940"/>
    </row>
    <row r="126" spans="1:6" ht="15.75" thickBot="1" x14ac:dyDescent="0.3">
      <c r="A126" s="206" t="s">
        <v>475</v>
      </c>
      <c r="B126" s="210">
        <v>0</v>
      </c>
      <c r="C126" s="660">
        <v>0</v>
      </c>
      <c r="D126" s="250">
        <f t="shared" si="6"/>
        <v>0</v>
      </c>
      <c r="E126" s="250">
        <f>D126*5/100+D126</f>
        <v>0</v>
      </c>
    </row>
    <row r="127" spans="1:6" ht="15.75" thickBot="1" x14ac:dyDescent="0.3">
      <c r="A127" s="198" t="s">
        <v>482</v>
      </c>
      <c r="B127" s="197">
        <v>0</v>
      </c>
      <c r="C127" s="653">
        <v>0</v>
      </c>
      <c r="D127" s="250">
        <f t="shared" si="6"/>
        <v>0</v>
      </c>
      <c r="E127" s="250">
        <f>D127*5/100+D127</f>
        <v>0</v>
      </c>
    </row>
    <row r="128" spans="1:6" ht="15.75" thickBot="1" x14ac:dyDescent="0.3">
      <c r="A128" s="198" t="s">
        <v>477</v>
      </c>
      <c r="B128" s="197">
        <v>0</v>
      </c>
      <c r="C128" s="654">
        <f>TRADE!U142</f>
        <v>1977264</v>
      </c>
      <c r="D128" s="250">
        <f t="shared" si="6"/>
        <v>2076127.2</v>
      </c>
      <c r="E128" s="250">
        <f>D128*5/100+D128</f>
        <v>2179933.56</v>
      </c>
    </row>
    <row r="129" spans="1:6" ht="26.1" customHeight="1" thickBot="1" x14ac:dyDescent="0.3">
      <c r="A129" s="1394" t="s">
        <v>483</v>
      </c>
      <c r="B129" s="1402">
        <f>SUM(B121+B122+B123+B124+B126+B127+B128)</f>
        <v>0</v>
      </c>
      <c r="C129" s="1403">
        <f>SUM(C121+C122+C123+C124+C126+C127+C128)</f>
        <v>1977264</v>
      </c>
      <c r="D129" s="1404">
        <f>SUM(D121+D122+D123+D124+D126+D127+D128)</f>
        <v>2076127.2</v>
      </c>
      <c r="E129" s="1404">
        <f>SUM(E121+E122+E123+E124+E126+E127+E128)</f>
        <v>2179933.56</v>
      </c>
    </row>
    <row r="130" spans="1:6" ht="15.75" thickBot="1" x14ac:dyDescent="0.3">
      <c r="A130" s="1917"/>
      <c r="B130" s="2049"/>
      <c r="C130" s="2049"/>
      <c r="D130" s="2049"/>
      <c r="E130" s="1918"/>
      <c r="F130" s="1382"/>
    </row>
    <row r="131" spans="1:6" ht="29.1" customHeight="1" thickBot="1" x14ac:dyDescent="0.3">
      <c r="A131" s="1962" t="s">
        <v>638</v>
      </c>
      <c r="B131" s="1862"/>
      <c r="C131" s="1862"/>
      <c r="D131" s="1963"/>
      <c r="E131" s="1964"/>
    </row>
    <row r="132" spans="1:6" ht="15.75" thickBot="1" x14ac:dyDescent="0.3">
      <c r="A132" s="1941" t="s">
        <v>468</v>
      </c>
      <c r="B132" s="420" t="s">
        <v>503</v>
      </c>
      <c r="C132" s="421" t="s">
        <v>504</v>
      </c>
      <c r="D132" s="1945" t="s">
        <v>505</v>
      </c>
      <c r="E132" s="1946"/>
    </row>
    <row r="133" spans="1:6" ht="15.75" thickBot="1" x14ac:dyDescent="0.3">
      <c r="A133" s="1942"/>
      <c r="B133" s="797" t="s">
        <v>507</v>
      </c>
      <c r="C133" s="241" t="s">
        <v>974</v>
      </c>
      <c r="D133" s="797" t="s">
        <v>975</v>
      </c>
      <c r="E133" s="797" t="s">
        <v>978</v>
      </c>
    </row>
    <row r="134" spans="1:6" ht="27" customHeight="1" thickBot="1" x14ac:dyDescent="0.3">
      <c r="A134" s="196" t="s">
        <v>481</v>
      </c>
      <c r="B134" s="1972"/>
      <c r="C134" s="1973"/>
      <c r="D134" s="1973"/>
      <c r="E134" s="1974"/>
    </row>
    <row r="135" spans="1:6" ht="15.75" thickBot="1" x14ac:dyDescent="0.3">
      <c r="A135" s="198" t="s">
        <v>470</v>
      </c>
      <c r="B135" s="197">
        <v>0</v>
      </c>
      <c r="C135" s="655">
        <f>TRADE!P17</f>
        <v>0</v>
      </c>
      <c r="D135" s="245">
        <f t="shared" ref="D135:E142" si="7">C135*5/100+C135</f>
        <v>0</v>
      </c>
      <c r="E135" s="245">
        <f t="shared" si="7"/>
        <v>0</v>
      </c>
    </row>
    <row r="136" spans="1:6" ht="15.75" thickBot="1" x14ac:dyDescent="0.3">
      <c r="A136" s="198" t="s">
        <v>471</v>
      </c>
      <c r="B136" s="197">
        <v>0</v>
      </c>
      <c r="C136" s="655">
        <f>TRADE!P116</f>
        <v>0</v>
      </c>
      <c r="D136" s="245">
        <f t="shared" si="7"/>
        <v>0</v>
      </c>
      <c r="E136" s="245">
        <f>D136*5/100+D136</f>
        <v>0</v>
      </c>
    </row>
    <row r="137" spans="1:6" ht="15.75" thickBot="1" x14ac:dyDescent="0.3">
      <c r="A137" s="198" t="s">
        <v>472</v>
      </c>
      <c r="B137" s="197">
        <v>0</v>
      </c>
      <c r="C137" s="655">
        <v>0</v>
      </c>
      <c r="D137" s="245">
        <f t="shared" si="7"/>
        <v>0</v>
      </c>
      <c r="E137" s="245">
        <f>D137*5/100+D137</f>
        <v>0</v>
      </c>
    </row>
    <row r="138" spans="1:6" ht="15.75" thickBot="1" x14ac:dyDescent="0.3">
      <c r="A138" s="198" t="s">
        <v>473</v>
      </c>
      <c r="B138" s="197">
        <v>0</v>
      </c>
      <c r="C138" s="655">
        <f>TRADE!P131</f>
        <v>0</v>
      </c>
      <c r="D138" s="245">
        <f t="shared" si="7"/>
        <v>0</v>
      </c>
      <c r="E138" s="245">
        <f>D138*5/100+D138</f>
        <v>0</v>
      </c>
    </row>
    <row r="139" spans="1:6" ht="24.95" customHeight="1" thickBot="1" x14ac:dyDescent="0.3">
      <c r="A139" s="196" t="s">
        <v>474</v>
      </c>
      <c r="B139" s="1981"/>
      <c r="C139" s="1982"/>
      <c r="D139" s="1982"/>
      <c r="E139" s="1983"/>
    </row>
    <row r="140" spans="1:6" ht="15.75" thickBot="1" x14ac:dyDescent="0.3">
      <c r="A140" s="198" t="s">
        <v>475</v>
      </c>
      <c r="B140" s="197">
        <v>0</v>
      </c>
      <c r="C140" s="653">
        <v>0</v>
      </c>
      <c r="D140" s="245">
        <f t="shared" si="7"/>
        <v>0</v>
      </c>
      <c r="E140" s="245">
        <f>D140*5/100+D140</f>
        <v>0</v>
      </c>
    </row>
    <row r="141" spans="1:6" ht="15.75" thickBot="1" x14ac:dyDescent="0.3">
      <c r="A141" s="198" t="s">
        <v>482</v>
      </c>
      <c r="B141" s="197">
        <v>0</v>
      </c>
      <c r="C141" s="653">
        <v>0</v>
      </c>
      <c r="D141" s="245">
        <f t="shared" si="7"/>
        <v>0</v>
      </c>
      <c r="E141" s="245">
        <f>D141*5/100+D141</f>
        <v>0</v>
      </c>
    </row>
    <row r="142" spans="1:6" ht="15.75" thickBot="1" x14ac:dyDescent="0.3">
      <c r="A142" s="198" t="s">
        <v>477</v>
      </c>
      <c r="B142" s="197">
        <v>0</v>
      </c>
      <c r="C142" s="654">
        <f>TRADE!P142</f>
        <v>1977264</v>
      </c>
      <c r="D142" s="245">
        <f t="shared" si="7"/>
        <v>2076127.2</v>
      </c>
      <c r="E142" s="245">
        <f>D142*5/100+D142</f>
        <v>2179933.56</v>
      </c>
    </row>
    <row r="143" spans="1:6" ht="29.1" customHeight="1" thickBot="1" x14ac:dyDescent="0.3">
      <c r="A143" s="1394" t="s">
        <v>483</v>
      </c>
      <c r="B143" s="1402">
        <f>SUM(B135+B136+B137+B138+B140+B141+B142)</f>
        <v>0</v>
      </c>
      <c r="C143" s="1403">
        <f>SUM(C135+C136+C137+C138+C140+C141+C142)</f>
        <v>1977264</v>
      </c>
      <c r="D143" s="1404">
        <f>SUM(D135+D136+D137+D138+D140+D141+D142)</f>
        <v>2076127.2</v>
      </c>
      <c r="E143" s="1404">
        <f>SUM(E135+E136+E137+E138+E140+E141+E142)</f>
        <v>2179933.56</v>
      </c>
    </row>
    <row r="144" spans="1:6" ht="15.75" thickBot="1" x14ac:dyDescent="0.3">
      <c r="A144" s="1917"/>
      <c r="B144" s="2049"/>
      <c r="C144" s="2049"/>
      <c r="D144" s="2049"/>
      <c r="E144" s="1918"/>
      <c r="F144" s="168"/>
    </row>
    <row r="145" spans="1:6" ht="15.75" thickBot="1" x14ac:dyDescent="0.3">
      <c r="A145" s="1962" t="s">
        <v>639</v>
      </c>
      <c r="B145" s="1862"/>
      <c r="C145" s="1862"/>
      <c r="D145" s="1963"/>
      <c r="E145" s="1964"/>
    </row>
    <row r="146" spans="1:6" ht="15.75" thickBot="1" x14ac:dyDescent="0.3">
      <c r="A146" s="1941" t="s">
        <v>468</v>
      </c>
      <c r="B146" s="420" t="s">
        <v>503</v>
      </c>
      <c r="C146" s="421" t="s">
        <v>504</v>
      </c>
      <c r="D146" s="1945" t="s">
        <v>505</v>
      </c>
      <c r="E146" s="1946"/>
    </row>
    <row r="147" spans="1:6" ht="15.75" thickBot="1" x14ac:dyDescent="0.3">
      <c r="A147" s="1942"/>
      <c r="B147" s="797" t="s">
        <v>507</v>
      </c>
      <c r="C147" s="241" t="s">
        <v>974</v>
      </c>
      <c r="D147" s="797" t="s">
        <v>975</v>
      </c>
      <c r="E147" s="797" t="s">
        <v>978</v>
      </c>
    </row>
    <row r="148" spans="1:6" ht="26.1" customHeight="1" thickBot="1" x14ac:dyDescent="0.3">
      <c r="A148" s="196" t="s">
        <v>481</v>
      </c>
      <c r="B148" s="1968"/>
      <c r="C148" s="1945"/>
      <c r="D148" s="1945"/>
      <c r="E148" s="1946"/>
    </row>
    <row r="149" spans="1:6" ht="15.75" thickBot="1" x14ac:dyDescent="0.3">
      <c r="A149" s="198" t="s">
        <v>470</v>
      </c>
      <c r="B149" s="197">
        <v>0</v>
      </c>
      <c r="C149" s="653">
        <f>TRADE!AA17</f>
        <v>0</v>
      </c>
      <c r="D149" s="197">
        <f t="shared" ref="D149:E156" si="8">C149*5/100+C149</f>
        <v>0</v>
      </c>
      <c r="E149" s="197">
        <f t="shared" si="8"/>
        <v>0</v>
      </c>
    </row>
    <row r="150" spans="1:6" ht="15.75" thickBot="1" x14ac:dyDescent="0.3">
      <c r="A150" s="206" t="s">
        <v>471</v>
      </c>
      <c r="B150" s="210">
        <v>0</v>
      </c>
      <c r="C150" s="660">
        <f>TRADE!AA116</f>
        <v>0</v>
      </c>
      <c r="D150" s="197">
        <f t="shared" si="8"/>
        <v>0</v>
      </c>
      <c r="E150" s="197">
        <f>D150*5/100+D150</f>
        <v>0</v>
      </c>
    </row>
    <row r="151" spans="1:6" ht="15.75" thickBot="1" x14ac:dyDescent="0.3">
      <c r="A151" s="198" t="s">
        <v>472</v>
      </c>
      <c r="B151" s="197">
        <v>0</v>
      </c>
      <c r="C151" s="653">
        <v>0</v>
      </c>
      <c r="D151" s="197">
        <f t="shared" si="8"/>
        <v>0</v>
      </c>
      <c r="E151" s="197">
        <f>D151*5/100+D151</f>
        <v>0</v>
      </c>
    </row>
    <row r="152" spans="1:6" ht="15.75" thickBot="1" x14ac:dyDescent="0.3">
      <c r="A152" s="198" t="s">
        <v>473</v>
      </c>
      <c r="B152" s="197">
        <v>0</v>
      </c>
      <c r="C152" s="653">
        <f>TRADE!AA131</f>
        <v>0</v>
      </c>
      <c r="D152" s="197">
        <f t="shared" si="8"/>
        <v>0</v>
      </c>
      <c r="E152" s="197">
        <f>D152*5/100+D152</f>
        <v>0</v>
      </c>
    </row>
    <row r="153" spans="1:6" ht="27" customHeight="1" thickBot="1" x14ac:dyDescent="0.3">
      <c r="A153" s="196" t="s">
        <v>474</v>
      </c>
      <c r="B153" s="1938"/>
      <c r="C153" s="1939"/>
      <c r="D153" s="1939"/>
      <c r="E153" s="1940"/>
    </row>
    <row r="154" spans="1:6" ht="15.75" thickBot="1" x14ac:dyDescent="0.3">
      <c r="A154" s="198" t="s">
        <v>475</v>
      </c>
      <c r="B154" s="197">
        <v>0</v>
      </c>
      <c r="C154" s="653">
        <v>0</v>
      </c>
      <c r="D154" s="197">
        <f t="shared" si="8"/>
        <v>0</v>
      </c>
      <c r="E154" s="197">
        <f>D154*5/100+D154</f>
        <v>0</v>
      </c>
    </row>
    <row r="155" spans="1:6" ht="15.75" thickBot="1" x14ac:dyDescent="0.3">
      <c r="A155" s="198" t="s">
        <v>482</v>
      </c>
      <c r="B155" s="197">
        <v>0</v>
      </c>
      <c r="C155" s="653">
        <v>0</v>
      </c>
      <c r="D155" s="197">
        <f t="shared" si="8"/>
        <v>0</v>
      </c>
      <c r="E155" s="197">
        <f>D155*5/100+D155</f>
        <v>0</v>
      </c>
    </row>
    <row r="156" spans="1:6" ht="15.75" thickBot="1" x14ac:dyDescent="0.3">
      <c r="A156" s="198" t="s">
        <v>477</v>
      </c>
      <c r="B156" s="197">
        <v>0</v>
      </c>
      <c r="C156" s="654">
        <f>TRADE!AA142</f>
        <v>0</v>
      </c>
      <c r="D156" s="245">
        <f t="shared" si="8"/>
        <v>0</v>
      </c>
      <c r="E156" s="245">
        <f>D156*5/100+D156</f>
        <v>0</v>
      </c>
    </row>
    <row r="157" spans="1:6" ht="32.1" customHeight="1" thickBot="1" x14ac:dyDescent="0.3">
      <c r="A157" s="1394" t="s">
        <v>483</v>
      </c>
      <c r="B157" s="1404">
        <f>SUM(B149+B150+B151+B152+B154+B155+B156)</f>
        <v>0</v>
      </c>
      <c r="C157" s="1403">
        <f>SUM(C149+C150+C151+C152+C154+C155+C156)</f>
        <v>0</v>
      </c>
      <c r="D157" s="1404">
        <f>SUM(D149+D150+D151+D152+D154+D155+D156)</f>
        <v>0</v>
      </c>
      <c r="E157" s="1404">
        <f>SUM(E149+E150+E151+E152+E154+E155+E156)</f>
        <v>0</v>
      </c>
    </row>
    <row r="158" spans="1:6" ht="15.75" thickBot="1" x14ac:dyDescent="0.3">
      <c r="A158" s="1917"/>
      <c r="B158" s="2049"/>
      <c r="C158" s="2049"/>
      <c r="D158" s="2049"/>
      <c r="E158" s="1918"/>
      <c r="F158" s="168"/>
    </row>
    <row r="159" spans="1:6" ht="30" customHeight="1" thickBot="1" x14ac:dyDescent="0.3">
      <c r="A159" s="1962" t="s">
        <v>640</v>
      </c>
      <c r="B159" s="1862"/>
      <c r="C159" s="1862"/>
      <c r="D159" s="1963"/>
      <c r="E159" s="1964"/>
    </row>
    <row r="160" spans="1:6" ht="15.75" thickBot="1" x14ac:dyDescent="0.3">
      <c r="A160" s="1941" t="s">
        <v>468</v>
      </c>
      <c r="B160" s="420" t="s">
        <v>503</v>
      </c>
      <c r="C160" s="421" t="s">
        <v>504</v>
      </c>
      <c r="D160" s="1945" t="s">
        <v>505</v>
      </c>
      <c r="E160" s="1946"/>
    </row>
    <row r="161" spans="1:5" ht="15.75" thickBot="1" x14ac:dyDescent="0.3">
      <c r="A161" s="1942"/>
      <c r="B161" s="797" t="s">
        <v>507</v>
      </c>
      <c r="C161" s="241" t="s">
        <v>974</v>
      </c>
      <c r="D161" s="797" t="s">
        <v>975</v>
      </c>
      <c r="E161" s="797" t="s">
        <v>978</v>
      </c>
    </row>
    <row r="162" spans="1:5" ht="23.1" customHeight="1" thickBot="1" x14ac:dyDescent="0.3">
      <c r="A162" s="196" t="s">
        <v>481</v>
      </c>
      <c r="B162" s="1972"/>
      <c r="C162" s="1973"/>
      <c r="D162" s="1973"/>
      <c r="E162" s="1974"/>
    </row>
    <row r="163" spans="1:5" ht="15.75" thickBot="1" x14ac:dyDescent="0.3">
      <c r="A163" s="198" t="s">
        <v>470</v>
      </c>
      <c r="B163" s="197">
        <v>0</v>
      </c>
      <c r="C163" s="653">
        <f>TRADE!V17</f>
        <v>0</v>
      </c>
      <c r="D163" s="197">
        <f t="shared" ref="D163:E170" si="9">C163*5/100+C163</f>
        <v>0</v>
      </c>
      <c r="E163" s="197">
        <f t="shared" si="9"/>
        <v>0</v>
      </c>
    </row>
    <row r="164" spans="1:5" ht="15.75" thickBot="1" x14ac:dyDescent="0.3">
      <c r="A164" s="198" t="s">
        <v>471</v>
      </c>
      <c r="B164" s="197">
        <v>0</v>
      </c>
      <c r="C164" s="653">
        <f>TRADE!V116</f>
        <v>0</v>
      </c>
      <c r="D164" s="197">
        <f t="shared" si="9"/>
        <v>0</v>
      </c>
      <c r="E164" s="197">
        <f>D164*5/100+D164</f>
        <v>0</v>
      </c>
    </row>
    <row r="165" spans="1:5" ht="15.75" thickBot="1" x14ac:dyDescent="0.3">
      <c r="A165" s="198" t="s">
        <v>472</v>
      </c>
      <c r="B165" s="197">
        <v>0</v>
      </c>
      <c r="C165" s="653">
        <v>0</v>
      </c>
      <c r="D165" s="197">
        <f t="shared" si="9"/>
        <v>0</v>
      </c>
      <c r="E165" s="197">
        <f>D165*5/100+D165</f>
        <v>0</v>
      </c>
    </row>
    <row r="166" spans="1:5" ht="15.75" thickBot="1" x14ac:dyDescent="0.3">
      <c r="A166" s="198" t="s">
        <v>473</v>
      </c>
      <c r="B166" s="197">
        <v>0</v>
      </c>
      <c r="C166" s="653">
        <f>TRADE!V131</f>
        <v>0</v>
      </c>
      <c r="D166" s="197">
        <f t="shared" si="9"/>
        <v>0</v>
      </c>
      <c r="E166" s="197">
        <f>D166*5/100+D166</f>
        <v>0</v>
      </c>
    </row>
    <row r="167" spans="1:5" ht="24" customHeight="1" thickBot="1" x14ac:dyDescent="0.3">
      <c r="A167" s="196" t="s">
        <v>474</v>
      </c>
      <c r="B167" s="1981"/>
      <c r="C167" s="1982"/>
      <c r="D167" s="1982"/>
      <c r="E167" s="1983"/>
    </row>
    <row r="168" spans="1:5" ht="15.75" thickBot="1" x14ac:dyDescent="0.3">
      <c r="A168" s="198" t="s">
        <v>475</v>
      </c>
      <c r="B168" s="197">
        <v>0</v>
      </c>
      <c r="C168" s="653">
        <v>0</v>
      </c>
      <c r="D168" s="245">
        <f t="shared" si="9"/>
        <v>0</v>
      </c>
      <c r="E168" s="245">
        <f>D168*5/100+D168</f>
        <v>0</v>
      </c>
    </row>
    <row r="169" spans="1:5" ht="15.75" thickBot="1" x14ac:dyDescent="0.3">
      <c r="A169" s="198" t="s">
        <v>482</v>
      </c>
      <c r="B169" s="197">
        <v>0</v>
      </c>
      <c r="C169" s="653">
        <v>0</v>
      </c>
      <c r="D169" s="245">
        <f t="shared" si="9"/>
        <v>0</v>
      </c>
      <c r="E169" s="245">
        <f>D169*5/100+D169</f>
        <v>0</v>
      </c>
    </row>
    <row r="170" spans="1:5" ht="15.75" thickBot="1" x14ac:dyDescent="0.3">
      <c r="A170" s="206" t="s">
        <v>477</v>
      </c>
      <c r="B170" s="210">
        <v>0</v>
      </c>
      <c r="C170" s="659">
        <f>TRADE!V142</f>
        <v>0</v>
      </c>
      <c r="D170" s="245">
        <f t="shared" si="9"/>
        <v>0</v>
      </c>
      <c r="E170" s="245">
        <f>D170*5/100+D170</f>
        <v>0</v>
      </c>
    </row>
    <row r="171" spans="1:5" ht="26.1" customHeight="1" thickBot="1" x14ac:dyDescent="0.3">
      <c r="A171" s="196" t="s">
        <v>483</v>
      </c>
      <c r="B171" s="195">
        <f>SUM(B163+B164+B165+B166+B168+B169+B170)</f>
        <v>0</v>
      </c>
      <c r="C171" s="662">
        <f>SUM(C163+C164+C165+C166+C168+C169+C170)</f>
        <v>0</v>
      </c>
      <c r="D171" s="230">
        <f>SUM(D163+D164+D165+D166+D168+D169+D170)</f>
        <v>0</v>
      </c>
      <c r="E171" s="230">
        <f>SUM(E163+E164+E165+E166+E168+E169+E170)</f>
        <v>0</v>
      </c>
    </row>
    <row r="172" spans="1:5" ht="15.75" x14ac:dyDescent="0.25">
      <c r="A172" s="221"/>
    </row>
  </sheetData>
  <mergeCells count="73">
    <mergeCell ref="A116:E116"/>
    <mergeCell ref="A130:E130"/>
    <mergeCell ref="A144:E144"/>
    <mergeCell ref="D104:E104"/>
    <mergeCell ref="D118:E118"/>
    <mergeCell ref="A117:E117"/>
    <mergeCell ref="B106:E106"/>
    <mergeCell ref="B167:E167"/>
    <mergeCell ref="B83:E83"/>
    <mergeCell ref="B97:E97"/>
    <mergeCell ref="A90:A91"/>
    <mergeCell ref="B111:E111"/>
    <mergeCell ref="A104:A105"/>
    <mergeCell ref="A131:E131"/>
    <mergeCell ref="A145:E145"/>
    <mergeCell ref="A118:A119"/>
    <mergeCell ref="D132:E132"/>
    <mergeCell ref="A132:A133"/>
    <mergeCell ref="B120:E120"/>
    <mergeCell ref="B125:E125"/>
    <mergeCell ref="B139:E139"/>
    <mergeCell ref="D160:E160"/>
    <mergeCell ref="A102:E102"/>
    <mergeCell ref="A15:E15"/>
    <mergeCell ref="A21:E21"/>
    <mergeCell ref="A103:E103"/>
    <mergeCell ref="B55:E55"/>
    <mergeCell ref="A10:A11"/>
    <mergeCell ref="D10:E10"/>
    <mergeCell ref="A31:A32"/>
    <mergeCell ref="D31:E31"/>
    <mergeCell ref="A60:E60"/>
    <mergeCell ref="A47:A48"/>
    <mergeCell ref="D47:E47"/>
    <mergeCell ref="A49:E49"/>
    <mergeCell ref="A16:E16"/>
    <mergeCell ref="A17:A18"/>
    <mergeCell ref="D17:E17"/>
    <mergeCell ref="A22:E22"/>
    <mergeCell ref="A2:B2"/>
    <mergeCell ref="A3:A4"/>
    <mergeCell ref="D3:E3"/>
    <mergeCell ref="A5:E5"/>
    <mergeCell ref="A9:E9"/>
    <mergeCell ref="B6:E6"/>
    <mergeCell ref="A23:A24"/>
    <mergeCell ref="D23:E23"/>
    <mergeCell ref="B38:E38"/>
    <mergeCell ref="B33:E33"/>
    <mergeCell ref="B50:E50"/>
    <mergeCell ref="B92:E92"/>
    <mergeCell ref="B78:E78"/>
    <mergeCell ref="B64:E64"/>
    <mergeCell ref="A75:E75"/>
    <mergeCell ref="A89:E89"/>
    <mergeCell ref="A88:E88"/>
    <mergeCell ref="A74:E74"/>
    <mergeCell ref="A61:E61"/>
    <mergeCell ref="B162:E162"/>
    <mergeCell ref="B148:E148"/>
    <mergeCell ref="B134:E134"/>
    <mergeCell ref="A159:E159"/>
    <mergeCell ref="D146:E146"/>
    <mergeCell ref="A146:A147"/>
    <mergeCell ref="B153:E153"/>
    <mergeCell ref="A160:A161"/>
    <mergeCell ref="A158:E158"/>
    <mergeCell ref="D62:E62"/>
    <mergeCell ref="D76:E76"/>
    <mergeCell ref="D90:E90"/>
    <mergeCell ref="A62:A63"/>
    <mergeCell ref="B69:E69"/>
    <mergeCell ref="A76:A77"/>
  </mergeCells>
  <hyperlinks>
    <hyperlink ref="A5" r:id="rId1" location="Sheet1!_ftn1" xr:uid="{00000000-0004-0000-0F00-000000000000}"/>
  </hyperlink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52"/>
  <sheetViews>
    <sheetView topLeftCell="A32" zoomScale="80" zoomScaleNormal="80" workbookViewId="0">
      <selection activeCell="A26" sqref="A26:E52"/>
    </sheetView>
  </sheetViews>
  <sheetFormatPr defaultColWidth="11.42578125" defaultRowHeight="15" x14ac:dyDescent="0.25"/>
  <cols>
    <col min="1" max="1" width="38" customWidth="1"/>
    <col min="2" max="2" width="21.7109375" bestFit="1" customWidth="1"/>
    <col min="3" max="3" width="11.42578125" style="51"/>
  </cols>
  <sheetData>
    <row r="1" spans="1:5" ht="16.5" x14ac:dyDescent="0.25">
      <c r="A1" s="219" t="s">
        <v>981</v>
      </c>
    </row>
    <row r="2" spans="1:5" ht="21" customHeight="1" thickBot="1" x14ac:dyDescent="0.3">
      <c r="A2" s="192" t="s">
        <v>641</v>
      </c>
      <c r="B2" s="2068"/>
      <c r="C2" s="2068"/>
      <c r="D2" s="2069"/>
      <c r="E2" s="2069"/>
    </row>
    <row r="3" spans="1:5" ht="15.75" thickBot="1" x14ac:dyDescent="0.3">
      <c r="A3" s="1941" t="s">
        <v>450</v>
      </c>
      <c r="B3" s="420" t="s">
        <v>503</v>
      </c>
      <c r="C3" s="421" t="s">
        <v>504</v>
      </c>
      <c r="D3" s="1945" t="s">
        <v>505</v>
      </c>
      <c r="E3" s="1946"/>
    </row>
    <row r="4" spans="1:5" ht="15.75" thickBot="1" x14ac:dyDescent="0.3">
      <c r="A4" s="1942"/>
      <c r="B4" s="797" t="s">
        <v>507</v>
      </c>
      <c r="C4" s="241" t="s">
        <v>974</v>
      </c>
      <c r="D4" s="797" t="s">
        <v>975</v>
      </c>
      <c r="E4" s="797" t="s">
        <v>978</v>
      </c>
    </row>
    <row r="5" spans="1:5" ht="29.1" customHeight="1" thickBot="1" x14ac:dyDescent="0.3">
      <c r="A5" s="1959" t="s">
        <v>455</v>
      </c>
      <c r="B5" s="1960"/>
      <c r="C5" s="1960"/>
      <c r="D5" s="1960"/>
      <c r="E5" s="1961"/>
    </row>
    <row r="6" spans="1:5" ht="26.1" customHeight="1" thickBot="1" x14ac:dyDescent="0.3">
      <c r="A6" s="220" t="s">
        <v>456</v>
      </c>
      <c r="B6" s="2065"/>
      <c r="C6" s="2066"/>
      <c r="D6" s="2066"/>
      <c r="E6" s="2067"/>
    </row>
    <row r="7" spans="1:5" ht="30.75" thickBot="1" x14ac:dyDescent="0.3">
      <c r="A7" s="198" t="s">
        <v>492</v>
      </c>
      <c r="B7" s="199">
        <v>61991289</v>
      </c>
      <c r="C7" s="654">
        <f>PSB!E144</f>
        <v>35271703</v>
      </c>
      <c r="D7" s="199">
        <f>C7*5/100+C7</f>
        <v>37035288.149999999</v>
      </c>
      <c r="E7" s="199">
        <f>D7*5/100+D7</f>
        <v>38887052.557499997</v>
      </c>
    </row>
    <row r="8" spans="1:5" ht="26.1" customHeight="1" thickBot="1" x14ac:dyDescent="0.3">
      <c r="A8" s="196" t="s">
        <v>457</v>
      </c>
      <c r="B8" s="200">
        <f>SUM(B7)</f>
        <v>61991289</v>
      </c>
      <c r="C8" s="249">
        <f t="shared" ref="C8:E9" si="0">SUM(C7)</f>
        <v>35271703</v>
      </c>
      <c r="D8" s="200">
        <f t="shared" si="0"/>
        <v>37035288.149999999</v>
      </c>
      <c r="E8" s="200">
        <f t="shared" si="0"/>
        <v>38887052.557499997</v>
      </c>
    </row>
    <row r="9" spans="1:5" ht="32.1" customHeight="1" thickBot="1" x14ac:dyDescent="0.3">
      <c r="A9" s="196" t="s">
        <v>467</v>
      </c>
      <c r="B9" s="200">
        <f>SUM(B8)</f>
        <v>61991289</v>
      </c>
      <c r="C9" s="249">
        <f t="shared" si="0"/>
        <v>35271703</v>
      </c>
      <c r="D9" s="200">
        <f t="shared" si="0"/>
        <v>37035288.149999999</v>
      </c>
      <c r="E9" s="200">
        <f t="shared" si="0"/>
        <v>38887052.557499997</v>
      </c>
    </row>
    <row r="10" spans="1:5" x14ac:dyDescent="0.25">
      <c r="A10" s="176"/>
    </row>
    <row r="11" spans="1:5" ht="17.25" thickBot="1" x14ac:dyDescent="0.3">
      <c r="A11" s="182" t="s">
        <v>642</v>
      </c>
    </row>
    <row r="12" spans="1:5" ht="15.75" thickBot="1" x14ac:dyDescent="0.3">
      <c r="A12" s="1941" t="s">
        <v>468</v>
      </c>
      <c r="B12" s="422" t="s">
        <v>503</v>
      </c>
      <c r="C12" s="424" t="s">
        <v>504</v>
      </c>
      <c r="D12" s="1943" t="s">
        <v>505</v>
      </c>
      <c r="E12" s="1944"/>
    </row>
    <row r="13" spans="1:5" ht="15.75" thickBot="1" x14ac:dyDescent="0.3">
      <c r="A13" s="1942"/>
      <c r="B13" s="797" t="s">
        <v>507</v>
      </c>
      <c r="C13" s="241" t="s">
        <v>974</v>
      </c>
      <c r="D13" s="797" t="s">
        <v>975</v>
      </c>
      <c r="E13" s="797" t="s">
        <v>978</v>
      </c>
    </row>
    <row r="14" spans="1:5" ht="24" customHeight="1" thickBot="1" x14ac:dyDescent="0.3">
      <c r="A14" s="202" t="s">
        <v>469</v>
      </c>
      <c r="B14" s="2053"/>
      <c r="C14" s="2054"/>
      <c r="D14" s="2054"/>
      <c r="E14" s="2055"/>
    </row>
    <row r="15" spans="1:5" ht="15.75" thickBot="1" x14ac:dyDescent="0.3">
      <c r="A15" s="198" t="s">
        <v>470</v>
      </c>
      <c r="B15" s="225">
        <v>32606688</v>
      </c>
      <c r="C15" s="656">
        <f>PSB!F18</f>
        <v>6987903</v>
      </c>
      <c r="D15" s="203">
        <f>C15*5/100+C15</f>
        <v>7337298.1500000004</v>
      </c>
      <c r="E15" s="203">
        <f>D15*5/100+D15</f>
        <v>7704163.0575000001</v>
      </c>
    </row>
    <row r="16" spans="1:5" ht="15.75" thickBot="1" x14ac:dyDescent="0.3">
      <c r="A16" s="198" t="s">
        <v>471</v>
      </c>
      <c r="B16" s="203">
        <v>29064601</v>
      </c>
      <c r="C16" s="656">
        <f>PSB!F122</f>
        <v>28133800</v>
      </c>
      <c r="D16" s="203">
        <f t="shared" ref="D16:E22" si="1">C16*5/100+C16</f>
        <v>29540490</v>
      </c>
      <c r="E16" s="203">
        <f t="shared" si="1"/>
        <v>31017514.5</v>
      </c>
    </row>
    <row r="17" spans="1:5" ht="15.75" thickBot="1" x14ac:dyDescent="0.3">
      <c r="A17" s="198" t="s">
        <v>472</v>
      </c>
      <c r="B17" s="204">
        <v>0</v>
      </c>
      <c r="C17" s="657">
        <v>0</v>
      </c>
      <c r="D17" s="203">
        <f t="shared" si="1"/>
        <v>0</v>
      </c>
      <c r="E17" s="203">
        <f t="shared" si="1"/>
        <v>0</v>
      </c>
    </row>
    <row r="18" spans="1:5" ht="15.75" thickBot="1" x14ac:dyDescent="0.3">
      <c r="A18" s="198" t="s">
        <v>473</v>
      </c>
      <c r="B18" s="203">
        <v>320000</v>
      </c>
      <c r="C18" s="656">
        <f>PSB!F137</f>
        <v>150000</v>
      </c>
      <c r="D18" s="203">
        <f t="shared" si="1"/>
        <v>157500</v>
      </c>
      <c r="E18" s="203">
        <f t="shared" si="1"/>
        <v>165375</v>
      </c>
    </row>
    <row r="19" spans="1:5" ht="26.1" customHeight="1" thickBot="1" x14ac:dyDescent="0.3">
      <c r="A19" s="196" t="s">
        <v>474</v>
      </c>
      <c r="B19" s="1951"/>
      <c r="C19" s="1952"/>
      <c r="D19" s="1952"/>
      <c r="E19" s="1953"/>
    </row>
    <row r="20" spans="1:5" ht="15.75" thickBot="1" x14ac:dyDescent="0.3">
      <c r="A20" s="198" t="s">
        <v>475</v>
      </c>
      <c r="B20" s="204">
        <v>0</v>
      </c>
      <c r="C20" s="657">
        <v>0</v>
      </c>
      <c r="D20" s="204">
        <f t="shared" si="1"/>
        <v>0</v>
      </c>
      <c r="E20" s="204">
        <f t="shared" si="1"/>
        <v>0</v>
      </c>
    </row>
    <row r="21" spans="1:5" ht="30.75" thickBot="1" x14ac:dyDescent="0.3">
      <c r="A21" s="198" t="s">
        <v>476</v>
      </c>
      <c r="B21" s="204">
        <v>0</v>
      </c>
      <c r="C21" s="657">
        <v>0</v>
      </c>
      <c r="D21" s="204">
        <f t="shared" si="1"/>
        <v>0</v>
      </c>
      <c r="E21" s="204">
        <f>D21*5/100+D21</f>
        <v>0</v>
      </c>
    </row>
    <row r="22" spans="1:5" ht="15.75" thickBot="1" x14ac:dyDescent="0.3">
      <c r="A22" s="198" t="s">
        <v>477</v>
      </c>
      <c r="B22" s="204">
        <v>0</v>
      </c>
      <c r="C22" s="656">
        <f>PSB!F142</f>
        <v>0</v>
      </c>
      <c r="D22" s="204">
        <f t="shared" si="1"/>
        <v>0</v>
      </c>
      <c r="E22" s="204">
        <f>D22*5/100+D22</f>
        <v>0</v>
      </c>
    </row>
    <row r="23" spans="1:5" ht="33.950000000000003" customHeight="1" thickBot="1" x14ac:dyDescent="0.3">
      <c r="A23" s="196" t="s">
        <v>478</v>
      </c>
      <c r="B23" s="205">
        <f>SUM(B15+B16+B17+B18+B20+B21+B22)</f>
        <v>61991289</v>
      </c>
      <c r="C23" s="658">
        <f>SUM(C15+C16+C17+C18+C20+C21+C22)</f>
        <v>35271703</v>
      </c>
      <c r="D23" s="205">
        <f>SUM(D15+D16+D17+D18+D20+D21+D22)</f>
        <v>37035288.149999999</v>
      </c>
      <c r="E23" s="205">
        <f>SUM(E15+E16+E17+E18+E20+E21+E22)</f>
        <v>38887052.557499997</v>
      </c>
    </row>
    <row r="24" spans="1:5" ht="20.25" x14ac:dyDescent="0.25">
      <c r="A24" s="226"/>
    </row>
    <row r="25" spans="1:5" ht="17.25" thickBot="1" x14ac:dyDescent="0.3">
      <c r="A25" s="179" t="s">
        <v>494</v>
      </c>
    </row>
    <row r="26" spans="1:5" ht="24" customHeight="1" thickBot="1" x14ac:dyDescent="0.3">
      <c r="A26" s="1941" t="s">
        <v>468</v>
      </c>
      <c r="B26" s="420" t="s">
        <v>503</v>
      </c>
      <c r="C26" s="421" t="s">
        <v>504</v>
      </c>
      <c r="D26" s="1945" t="s">
        <v>505</v>
      </c>
      <c r="E26" s="1946"/>
    </row>
    <row r="27" spans="1:5" ht="15.75" thickBot="1" x14ac:dyDescent="0.3">
      <c r="A27" s="1942"/>
      <c r="B27" s="797" t="s">
        <v>507</v>
      </c>
      <c r="C27" s="241" t="s">
        <v>974</v>
      </c>
      <c r="D27" s="797" t="s">
        <v>975</v>
      </c>
      <c r="E27" s="797" t="s">
        <v>978</v>
      </c>
    </row>
    <row r="28" spans="1:5" ht="24.95" customHeight="1" thickBot="1" x14ac:dyDescent="0.3">
      <c r="A28" s="2070" t="s">
        <v>480</v>
      </c>
      <c r="B28" s="2071"/>
      <c r="C28" s="2071"/>
      <c r="D28" s="2071"/>
      <c r="E28" s="2072"/>
    </row>
    <row r="29" spans="1:5" ht="27.95" customHeight="1" thickBot="1" x14ac:dyDescent="0.3">
      <c r="A29" s="196" t="s">
        <v>481</v>
      </c>
      <c r="B29" s="2059"/>
      <c r="C29" s="2060"/>
      <c r="D29" s="2060"/>
      <c r="E29" s="2061"/>
    </row>
    <row r="30" spans="1:5" ht="15.75" thickBot="1" x14ac:dyDescent="0.3">
      <c r="A30" s="198" t="s">
        <v>470</v>
      </c>
      <c r="B30" s="225">
        <v>32606688</v>
      </c>
      <c r="C30" s="654">
        <f>PSB!E18</f>
        <v>6987903</v>
      </c>
      <c r="D30" s="199">
        <f t="shared" ref="D30:E37" si="2">C30*5/100+C30</f>
        <v>7337298.1500000004</v>
      </c>
      <c r="E30" s="199">
        <f t="shared" si="2"/>
        <v>7704163.0575000001</v>
      </c>
    </row>
    <row r="31" spans="1:5" ht="15.75" thickBot="1" x14ac:dyDescent="0.3">
      <c r="A31" s="198" t="s">
        <v>471</v>
      </c>
      <c r="B31" s="203">
        <v>29064601</v>
      </c>
      <c r="C31" s="654">
        <f>PSB!E122</f>
        <v>28133800</v>
      </c>
      <c r="D31" s="199">
        <f t="shared" si="2"/>
        <v>29540490</v>
      </c>
      <c r="E31" s="199">
        <f>D31*5/100+D31</f>
        <v>31017514.5</v>
      </c>
    </row>
    <row r="32" spans="1:5" ht="15.75" thickBot="1" x14ac:dyDescent="0.3">
      <c r="A32" s="198" t="s">
        <v>472</v>
      </c>
      <c r="B32" s="204">
        <v>0</v>
      </c>
      <c r="C32" s="653">
        <v>0</v>
      </c>
      <c r="D32" s="199">
        <f t="shared" si="2"/>
        <v>0</v>
      </c>
      <c r="E32" s="199">
        <f>D32*5/100+D32</f>
        <v>0</v>
      </c>
    </row>
    <row r="33" spans="1:6" ht="15.75" thickBot="1" x14ac:dyDescent="0.3">
      <c r="A33" s="198" t="s">
        <v>473</v>
      </c>
      <c r="B33" s="203">
        <v>320000</v>
      </c>
      <c r="C33" s="654">
        <f>PSB!E137</f>
        <v>150000</v>
      </c>
      <c r="D33" s="199">
        <f t="shared" si="2"/>
        <v>157500</v>
      </c>
      <c r="E33" s="199">
        <f>D33*5/100+D33</f>
        <v>165375</v>
      </c>
    </row>
    <row r="34" spans="1:6" ht="27.95" customHeight="1" thickBot="1" x14ac:dyDescent="0.3">
      <c r="A34" s="196" t="s">
        <v>474</v>
      </c>
      <c r="B34" s="1951"/>
      <c r="C34" s="1952"/>
      <c r="D34" s="1952"/>
      <c r="E34" s="1953"/>
    </row>
    <row r="35" spans="1:6" ht="15.75" thickBot="1" x14ac:dyDescent="0.3">
      <c r="A35" s="198" t="s">
        <v>475</v>
      </c>
      <c r="B35" s="204">
        <v>0</v>
      </c>
      <c r="C35" s="653">
        <v>0</v>
      </c>
      <c r="D35" s="197">
        <f t="shared" si="2"/>
        <v>0</v>
      </c>
      <c r="E35" s="197">
        <f>D35*5/100+D35</f>
        <v>0</v>
      </c>
    </row>
    <row r="36" spans="1:6" ht="15.75" thickBot="1" x14ac:dyDescent="0.3">
      <c r="A36" s="198" t="s">
        <v>482</v>
      </c>
      <c r="B36" s="204">
        <v>0</v>
      </c>
      <c r="C36" s="653">
        <v>0</v>
      </c>
      <c r="D36" s="197">
        <f t="shared" si="2"/>
        <v>0</v>
      </c>
      <c r="E36" s="197">
        <f>D36*5/100+D36</f>
        <v>0</v>
      </c>
    </row>
    <row r="37" spans="1:6" ht="15.75" thickBot="1" x14ac:dyDescent="0.3">
      <c r="A37" s="198" t="s">
        <v>477</v>
      </c>
      <c r="B37" s="204">
        <v>0</v>
      </c>
      <c r="C37" s="654">
        <f>PSB!E142</f>
        <v>0</v>
      </c>
      <c r="D37" s="197">
        <f t="shared" si="2"/>
        <v>0</v>
      </c>
      <c r="E37" s="197">
        <f>D37*5/100+D37</f>
        <v>0</v>
      </c>
    </row>
    <row r="38" spans="1:6" ht="27.95" customHeight="1" thickBot="1" x14ac:dyDescent="0.3">
      <c r="A38" s="1398" t="s">
        <v>483</v>
      </c>
      <c r="B38" s="1399">
        <f>SUM(B30+B31+B32+B33+B35+B36+B37)</f>
        <v>61991289</v>
      </c>
      <c r="C38" s="1396">
        <f>SUM(C30+C31+C32+C33+C35+C36+C37)</f>
        <v>35271703</v>
      </c>
      <c r="D38" s="1399">
        <f>SUM(D30+D31+D32+D33+D35+D36+D37)</f>
        <v>37035288.149999999</v>
      </c>
      <c r="E38" s="1399">
        <f>SUM(E30+E31+E32+E33+E35+E36+E37)</f>
        <v>38887052.557499997</v>
      </c>
    </row>
    <row r="39" spans="1:6" ht="15.75" thickBot="1" x14ac:dyDescent="0.3">
      <c r="A39" s="1766"/>
      <c r="B39" s="1785"/>
      <c r="C39" s="1785"/>
      <c r="D39" s="1785"/>
      <c r="E39" s="1767"/>
      <c r="F39" s="168"/>
    </row>
    <row r="40" spans="1:6" ht="30.95" customHeight="1" thickBot="1" x14ac:dyDescent="0.3">
      <c r="A40" s="1962" t="s">
        <v>484</v>
      </c>
      <c r="B40" s="1862"/>
      <c r="C40" s="1862"/>
      <c r="D40" s="1963"/>
      <c r="E40" s="1964"/>
    </row>
    <row r="41" spans="1:6" ht="15.75" thickBot="1" x14ac:dyDescent="0.3">
      <c r="A41" s="1941" t="s">
        <v>468</v>
      </c>
      <c r="B41" s="420" t="s">
        <v>503</v>
      </c>
      <c r="C41" s="421" t="s">
        <v>504</v>
      </c>
      <c r="D41" s="1945" t="s">
        <v>505</v>
      </c>
      <c r="E41" s="1946"/>
    </row>
    <row r="42" spans="1:6" ht="15.75" thickBot="1" x14ac:dyDescent="0.3">
      <c r="A42" s="1942"/>
      <c r="B42" s="797" t="s">
        <v>507</v>
      </c>
      <c r="C42" s="241" t="s">
        <v>974</v>
      </c>
      <c r="D42" s="797" t="s">
        <v>975</v>
      </c>
      <c r="E42" s="797" t="s">
        <v>978</v>
      </c>
    </row>
    <row r="43" spans="1:6" ht="21" customHeight="1" thickBot="1" x14ac:dyDescent="0.3">
      <c r="A43" s="196" t="s">
        <v>481</v>
      </c>
      <c r="B43" s="1981"/>
      <c r="C43" s="1982"/>
      <c r="D43" s="1982"/>
      <c r="E43" s="1983"/>
    </row>
    <row r="44" spans="1:6" ht="15.75" thickBot="1" x14ac:dyDescent="0.3">
      <c r="A44" s="208" t="s">
        <v>470</v>
      </c>
      <c r="B44" s="225">
        <v>32606688</v>
      </c>
      <c r="C44" s="654">
        <f>PSB!D18</f>
        <v>6987903</v>
      </c>
      <c r="D44" s="209">
        <f t="shared" ref="D44:E51" si="3">C44*5/100+C44</f>
        <v>7337298.1500000004</v>
      </c>
      <c r="E44" s="209">
        <f t="shared" si="3"/>
        <v>7704163.0575000001</v>
      </c>
    </row>
    <row r="45" spans="1:6" ht="15.75" thickBot="1" x14ac:dyDescent="0.3">
      <c r="A45" s="198" t="s">
        <v>471</v>
      </c>
      <c r="B45" s="203">
        <v>29064601</v>
      </c>
      <c r="C45" s="654">
        <f>PSB!D122</f>
        <v>28133800</v>
      </c>
      <c r="D45" s="209">
        <f t="shared" si="3"/>
        <v>29540490</v>
      </c>
      <c r="E45" s="209">
        <f>D45*5/100+D45</f>
        <v>31017514.5</v>
      </c>
    </row>
    <row r="46" spans="1:6" ht="15.75" thickBot="1" x14ac:dyDescent="0.3">
      <c r="A46" s="198" t="s">
        <v>472</v>
      </c>
      <c r="B46" s="204">
        <v>0</v>
      </c>
      <c r="C46" s="653">
        <v>0</v>
      </c>
      <c r="D46" s="209">
        <f t="shared" si="3"/>
        <v>0</v>
      </c>
      <c r="E46" s="209">
        <f>D46*5/100+D46</f>
        <v>0</v>
      </c>
    </row>
    <row r="47" spans="1:6" ht="15.75" thickBot="1" x14ac:dyDescent="0.3">
      <c r="A47" s="198" t="s">
        <v>473</v>
      </c>
      <c r="B47" s="203">
        <v>320000</v>
      </c>
      <c r="C47" s="654">
        <f>PSB!D137</f>
        <v>150000</v>
      </c>
      <c r="D47" s="209">
        <f t="shared" si="3"/>
        <v>157500</v>
      </c>
      <c r="E47" s="209">
        <f>D47*5/100+D47</f>
        <v>165375</v>
      </c>
    </row>
    <row r="48" spans="1:6" ht="24" customHeight="1" thickBot="1" x14ac:dyDescent="0.3">
      <c r="A48" s="196" t="s">
        <v>474</v>
      </c>
      <c r="B48" s="1951"/>
      <c r="C48" s="1952"/>
      <c r="D48" s="1952"/>
      <c r="E48" s="1953"/>
    </row>
    <row r="49" spans="1:5" ht="15.75" thickBot="1" x14ac:dyDescent="0.3">
      <c r="A49" s="198" t="s">
        <v>475</v>
      </c>
      <c r="B49" s="204">
        <v>0</v>
      </c>
      <c r="C49" s="653">
        <v>0</v>
      </c>
      <c r="D49" s="197">
        <f t="shared" si="3"/>
        <v>0</v>
      </c>
      <c r="E49" s="197">
        <f>D49*5/100+D49</f>
        <v>0</v>
      </c>
    </row>
    <row r="50" spans="1:5" ht="15.75" thickBot="1" x14ac:dyDescent="0.3">
      <c r="A50" s="198" t="s">
        <v>482</v>
      </c>
      <c r="B50" s="204">
        <v>0</v>
      </c>
      <c r="C50" s="653">
        <v>0</v>
      </c>
      <c r="D50" s="197">
        <f t="shared" si="3"/>
        <v>0</v>
      </c>
      <c r="E50" s="197">
        <f>D50*5/100+D50</f>
        <v>0</v>
      </c>
    </row>
    <row r="51" spans="1:5" ht="15.75" thickBot="1" x14ac:dyDescent="0.3">
      <c r="A51" s="198" t="s">
        <v>477</v>
      </c>
      <c r="B51" s="204">
        <v>0</v>
      </c>
      <c r="C51" s="654">
        <f>PSB!D142</f>
        <v>0</v>
      </c>
      <c r="D51" s="197">
        <f t="shared" si="3"/>
        <v>0</v>
      </c>
      <c r="E51" s="197">
        <f>D51*5/100+D51</f>
        <v>0</v>
      </c>
    </row>
    <row r="52" spans="1:5" ht="30.95" customHeight="1" thickBot="1" x14ac:dyDescent="0.3">
      <c r="A52" s="196" t="s">
        <v>483</v>
      </c>
      <c r="B52" s="200">
        <f>SUM(B44+B45+B46+B47+B49+B50+B51)</f>
        <v>61991289</v>
      </c>
      <c r="C52" s="249">
        <f>SUM(C44+C45+C46+C47+C49+C50+C51)</f>
        <v>35271703</v>
      </c>
      <c r="D52" s="200">
        <f>SUM(D44+D45+D46+D47+D49+D50+D51)</f>
        <v>37035288.149999999</v>
      </c>
      <c r="E52" s="200">
        <f>SUM(E44+E45+E46+E47+E49+E50+E51)</f>
        <v>38887052.557499997</v>
      </c>
    </row>
  </sheetData>
  <mergeCells count="20">
    <mergeCell ref="B43:E43"/>
    <mergeCell ref="B48:E48"/>
    <mergeCell ref="D41:E41"/>
    <mergeCell ref="A41:A42"/>
    <mergeCell ref="B19:E19"/>
    <mergeCell ref="B29:E29"/>
    <mergeCell ref="B34:E34"/>
    <mergeCell ref="A26:A27"/>
    <mergeCell ref="D26:E26"/>
    <mergeCell ref="A28:E28"/>
    <mergeCell ref="A40:E40"/>
    <mergeCell ref="A39:E39"/>
    <mergeCell ref="B14:E14"/>
    <mergeCell ref="B2:E2"/>
    <mergeCell ref="A3:A4"/>
    <mergeCell ref="D3:E3"/>
    <mergeCell ref="A5:E5"/>
    <mergeCell ref="A12:A13"/>
    <mergeCell ref="D12:E12"/>
    <mergeCell ref="B6:E6"/>
  </mergeCells>
  <hyperlinks>
    <hyperlink ref="A5" r:id="rId1" location="Sheet1!_ftn1" xr:uid="{00000000-0004-0000-1000-000000000000}"/>
  </hyperlinks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N196"/>
  <sheetViews>
    <sheetView view="pageBreakPreview" topLeftCell="A90" zoomScale="124" zoomScaleSheetLayoutView="124" workbookViewId="0">
      <selection activeCell="I35" sqref="I35"/>
    </sheetView>
  </sheetViews>
  <sheetFormatPr defaultColWidth="8.85546875" defaultRowHeight="12.75" x14ac:dyDescent="0.2"/>
  <cols>
    <col min="1" max="1" width="10.140625" style="1057" customWidth="1"/>
    <col min="2" max="2" width="34.42578125" style="5" customWidth="1"/>
    <col min="3" max="3" width="17.5703125" style="5" hidden="1" customWidth="1"/>
    <col min="4" max="4" width="16.85546875" style="56" hidden="1" customWidth="1"/>
    <col min="5" max="5" width="16.42578125" style="1508" customWidth="1"/>
    <col min="6" max="6" width="14" style="1508" customWidth="1"/>
    <col min="7" max="7" width="12.5703125" style="5" customWidth="1"/>
    <col min="8" max="8" width="12" style="18" customWidth="1"/>
    <col min="9" max="16384" width="8.85546875" style="5"/>
  </cols>
  <sheetData>
    <row r="1" spans="1:8" s="1110" customFormat="1" ht="29.25" customHeight="1" x14ac:dyDescent="0.4">
      <c r="A1" s="2074" t="s">
        <v>287</v>
      </c>
      <c r="B1" s="2074"/>
      <c r="C1" s="2074"/>
      <c r="D1" s="2074"/>
      <c r="E1" s="2074"/>
      <c r="F1" s="2074"/>
      <c r="H1" s="1108"/>
    </row>
    <row r="2" spans="1:8" x14ac:dyDescent="0.2">
      <c r="A2" s="1035" t="s">
        <v>0</v>
      </c>
      <c r="B2" s="8" t="s">
        <v>1</v>
      </c>
      <c r="C2" s="46" t="s">
        <v>321</v>
      </c>
      <c r="D2" s="2073" t="s">
        <v>288</v>
      </c>
      <c r="E2" s="2073"/>
      <c r="F2" s="1505"/>
    </row>
    <row r="3" spans="1:8" ht="38.25" x14ac:dyDescent="0.2">
      <c r="A3" s="1035" t="s">
        <v>0</v>
      </c>
      <c r="B3" s="8" t="s">
        <v>1</v>
      </c>
      <c r="C3" s="76" t="s">
        <v>919</v>
      </c>
      <c r="D3" s="49" t="s">
        <v>270</v>
      </c>
      <c r="E3" s="1506" t="s">
        <v>273</v>
      </c>
      <c r="F3" s="1507" t="s">
        <v>5</v>
      </c>
      <c r="G3" s="5" t="s">
        <v>5</v>
      </c>
    </row>
    <row r="4" spans="1:8" x14ac:dyDescent="0.2">
      <c r="A4" s="1085"/>
      <c r="B4" s="6" t="s">
        <v>20</v>
      </c>
      <c r="C4" s="7"/>
      <c r="D4" s="44"/>
      <c r="E4" s="1514"/>
      <c r="F4" s="27"/>
    </row>
    <row r="5" spans="1:8" x14ac:dyDescent="0.2">
      <c r="A5" s="1086">
        <v>2110101</v>
      </c>
      <c r="B5" s="10" t="s">
        <v>21</v>
      </c>
      <c r="C5" s="10">
        <v>26000000</v>
      </c>
      <c r="D5" s="15">
        <v>6022043</v>
      </c>
      <c r="E5" s="1517">
        <f>SUM(D5)</f>
        <v>6022043</v>
      </c>
      <c r="F5" s="27">
        <f>SUM(E5)</f>
        <v>6022043</v>
      </c>
      <c r="G5" s="5">
        <v>6022043</v>
      </c>
      <c r="H5" s="18">
        <f>SUM(F5-G5)</f>
        <v>0</v>
      </c>
    </row>
    <row r="6" spans="1:8" hidden="1" x14ac:dyDescent="0.2">
      <c r="A6" s="1086">
        <v>2110102</v>
      </c>
      <c r="B6" s="10" t="s">
        <v>22</v>
      </c>
      <c r="C6" s="10">
        <v>0</v>
      </c>
      <c r="D6" s="15">
        <v>0</v>
      </c>
      <c r="E6" s="1517">
        <f t="shared" ref="E6:F17" si="0">SUM(D6)</f>
        <v>0</v>
      </c>
      <c r="F6" s="27">
        <f t="shared" si="0"/>
        <v>0</v>
      </c>
      <c r="G6" s="5">
        <v>0</v>
      </c>
      <c r="H6" s="18">
        <f t="shared" ref="H6:H69" si="1">SUM(F6-G6)</f>
        <v>0</v>
      </c>
    </row>
    <row r="7" spans="1:8" hidden="1" x14ac:dyDescent="0.2">
      <c r="A7" s="1086"/>
      <c r="B7" s="10" t="s">
        <v>23</v>
      </c>
      <c r="C7" s="10">
        <v>0</v>
      </c>
      <c r="D7" s="15">
        <v>0</v>
      </c>
      <c r="E7" s="1517">
        <f t="shared" si="0"/>
        <v>0</v>
      </c>
      <c r="F7" s="27">
        <f t="shared" si="0"/>
        <v>0</v>
      </c>
      <c r="G7" s="5">
        <v>0</v>
      </c>
      <c r="H7" s="18">
        <f t="shared" si="1"/>
        <v>0</v>
      </c>
    </row>
    <row r="8" spans="1:8" hidden="1" x14ac:dyDescent="0.2">
      <c r="A8" s="1086"/>
      <c r="B8" s="12" t="s">
        <v>24</v>
      </c>
      <c r="C8" s="10">
        <v>0</v>
      </c>
      <c r="D8" s="15">
        <v>0</v>
      </c>
      <c r="E8" s="1517">
        <f t="shared" si="0"/>
        <v>0</v>
      </c>
      <c r="F8" s="27">
        <f t="shared" si="0"/>
        <v>0</v>
      </c>
      <c r="G8" s="5">
        <v>0</v>
      </c>
      <c r="H8" s="18">
        <f t="shared" si="1"/>
        <v>0</v>
      </c>
    </row>
    <row r="9" spans="1:8" hidden="1" x14ac:dyDescent="0.2">
      <c r="A9" s="1086">
        <v>2110309</v>
      </c>
      <c r="B9" s="12" t="s">
        <v>25</v>
      </c>
      <c r="C9" s="10">
        <v>0</v>
      </c>
      <c r="D9" s="15">
        <v>0</v>
      </c>
      <c r="E9" s="1517">
        <f t="shared" si="0"/>
        <v>0</v>
      </c>
      <c r="F9" s="27">
        <f t="shared" si="0"/>
        <v>0</v>
      </c>
      <c r="G9" s="5">
        <v>0</v>
      </c>
      <c r="H9" s="18">
        <f t="shared" si="1"/>
        <v>0</v>
      </c>
    </row>
    <row r="10" spans="1:8" x14ac:dyDescent="0.2">
      <c r="A10" s="1086">
        <v>2110301</v>
      </c>
      <c r="B10" s="10" t="s">
        <v>26</v>
      </c>
      <c r="C10" s="10">
        <v>500948</v>
      </c>
      <c r="D10" s="15">
        <v>500948</v>
      </c>
      <c r="E10" s="1517">
        <f t="shared" si="0"/>
        <v>500948</v>
      </c>
      <c r="F10" s="27">
        <f t="shared" si="0"/>
        <v>500948</v>
      </c>
      <c r="G10" s="5">
        <v>500948</v>
      </c>
      <c r="H10" s="18">
        <f t="shared" si="1"/>
        <v>0</v>
      </c>
    </row>
    <row r="11" spans="1:8" x14ac:dyDescent="0.2">
      <c r="A11" s="1086">
        <v>2110320</v>
      </c>
      <c r="B11" s="10" t="s">
        <v>27</v>
      </c>
      <c r="C11" s="47">
        <v>214912</v>
      </c>
      <c r="D11" s="15">
        <v>214912</v>
      </c>
      <c r="E11" s="1517">
        <f t="shared" si="0"/>
        <v>214912</v>
      </c>
      <c r="F11" s="27">
        <f t="shared" si="0"/>
        <v>214912</v>
      </c>
      <c r="G11" s="5">
        <v>214912</v>
      </c>
      <c r="H11" s="18">
        <f t="shared" si="1"/>
        <v>0</v>
      </c>
    </row>
    <row r="12" spans="1:8" x14ac:dyDescent="0.2">
      <c r="A12" s="1086">
        <v>2110314</v>
      </c>
      <c r="B12" s="12" t="s">
        <v>28</v>
      </c>
      <c r="C12" s="47">
        <v>250000</v>
      </c>
      <c r="D12" s="15">
        <v>250000</v>
      </c>
      <c r="E12" s="1517">
        <f t="shared" si="0"/>
        <v>250000</v>
      </c>
      <c r="F12" s="27">
        <f t="shared" si="0"/>
        <v>250000</v>
      </c>
      <c r="G12" s="5">
        <v>250000</v>
      </c>
      <c r="H12" s="18">
        <f t="shared" si="1"/>
        <v>0</v>
      </c>
    </row>
    <row r="13" spans="1:8" hidden="1" x14ac:dyDescent="0.2">
      <c r="A13" s="1086">
        <v>2110322</v>
      </c>
      <c r="B13" s="10" t="s">
        <v>29</v>
      </c>
      <c r="C13" s="10">
        <v>0</v>
      </c>
      <c r="D13" s="15">
        <v>0</v>
      </c>
      <c r="E13" s="1515">
        <f t="shared" si="0"/>
        <v>0</v>
      </c>
      <c r="F13" s="27">
        <f t="shared" si="0"/>
        <v>0</v>
      </c>
      <c r="G13" s="5">
        <v>0</v>
      </c>
      <c r="H13" s="18">
        <f t="shared" si="1"/>
        <v>0</v>
      </c>
    </row>
    <row r="14" spans="1:8" hidden="1" x14ac:dyDescent="0.2">
      <c r="A14" s="1086">
        <v>2110318</v>
      </c>
      <c r="B14" s="10" t="s">
        <v>30</v>
      </c>
      <c r="C14" s="47">
        <v>450000</v>
      </c>
      <c r="D14" s="15">
        <v>0</v>
      </c>
      <c r="E14" s="1515">
        <f t="shared" si="0"/>
        <v>0</v>
      </c>
      <c r="F14" s="27">
        <f t="shared" si="0"/>
        <v>0</v>
      </c>
      <c r="G14" s="5">
        <v>0</v>
      </c>
      <c r="H14" s="18">
        <f t="shared" si="1"/>
        <v>0</v>
      </c>
    </row>
    <row r="15" spans="1:8" ht="15.75" hidden="1" x14ac:dyDescent="0.2">
      <c r="A15" s="1086">
        <v>2110315</v>
      </c>
      <c r="B15" s="1265" t="s">
        <v>31</v>
      </c>
      <c r="C15" s="10">
        <v>300000</v>
      </c>
      <c r="D15" s="15">
        <v>0</v>
      </c>
      <c r="E15" s="1515">
        <f t="shared" si="0"/>
        <v>0</v>
      </c>
      <c r="F15" s="27">
        <f t="shared" si="0"/>
        <v>0</v>
      </c>
      <c r="G15" s="5">
        <v>0</v>
      </c>
      <c r="H15" s="18">
        <f t="shared" si="1"/>
        <v>0</v>
      </c>
    </row>
    <row r="16" spans="1:8" hidden="1" x14ac:dyDescent="0.2">
      <c r="A16" s="68">
        <v>2110402</v>
      </c>
      <c r="B16" s="30" t="s">
        <v>289</v>
      </c>
      <c r="C16" s="77">
        <v>500000</v>
      </c>
      <c r="D16" s="15">
        <v>0</v>
      </c>
      <c r="E16" s="1515">
        <f t="shared" si="0"/>
        <v>0</v>
      </c>
      <c r="F16" s="27">
        <f t="shared" si="0"/>
        <v>0</v>
      </c>
      <c r="G16" s="5">
        <v>0</v>
      </c>
      <c r="H16" s="18">
        <f t="shared" si="1"/>
        <v>0</v>
      </c>
    </row>
    <row r="17" spans="1:8" hidden="1" x14ac:dyDescent="0.2">
      <c r="A17" s="1086">
        <v>2110317</v>
      </c>
      <c r="B17" s="12" t="s">
        <v>32</v>
      </c>
      <c r="C17" s="10">
        <v>0</v>
      </c>
      <c r="D17" s="15">
        <v>0</v>
      </c>
      <c r="E17" s="1515">
        <f t="shared" si="0"/>
        <v>0</v>
      </c>
      <c r="F17" s="27">
        <f t="shared" si="0"/>
        <v>0</v>
      </c>
      <c r="G17" s="5">
        <v>0</v>
      </c>
      <c r="H17" s="18">
        <f t="shared" si="1"/>
        <v>0</v>
      </c>
    </row>
    <row r="18" spans="1:8" x14ac:dyDescent="0.2">
      <c r="A18" s="1087"/>
      <c r="B18" s="14" t="s">
        <v>33</v>
      </c>
      <c r="C18" s="74">
        <f>SUM(C5:C17)</f>
        <v>28215860</v>
      </c>
      <c r="D18" s="757">
        <f>SUM(D5:D17)</f>
        <v>6987903</v>
      </c>
      <c r="E18" s="757">
        <f>SUM(E5:E17)</f>
        <v>6987903</v>
      </c>
      <c r="F18" s="1516">
        <f>SUM(F5:F17)</f>
        <v>6987903</v>
      </c>
      <c r="G18" s="5">
        <v>6987903</v>
      </c>
      <c r="H18" s="18">
        <f t="shared" si="1"/>
        <v>0</v>
      </c>
    </row>
    <row r="19" spans="1:8" x14ac:dyDescent="0.2">
      <c r="A19" s="1086"/>
      <c r="B19" s="67" t="s">
        <v>34</v>
      </c>
      <c r="C19" s="10"/>
      <c r="D19" s="44"/>
      <c r="E19" s="1517"/>
      <c r="F19" s="27"/>
    </row>
    <row r="20" spans="1:8" hidden="1" x14ac:dyDescent="0.2">
      <c r="A20" s="1088">
        <v>2110201</v>
      </c>
      <c r="B20" s="12" t="s">
        <v>35</v>
      </c>
      <c r="C20" s="10">
        <v>0</v>
      </c>
      <c r="D20" s="15">
        <v>0</v>
      </c>
      <c r="E20" s="1515">
        <f>SUM(D20)</f>
        <v>0</v>
      </c>
      <c r="F20" s="27">
        <f>SUM(E20)</f>
        <v>0</v>
      </c>
      <c r="G20" s="5">
        <v>0</v>
      </c>
      <c r="H20" s="18">
        <f t="shared" si="1"/>
        <v>0</v>
      </c>
    </row>
    <row r="21" spans="1:8" hidden="1" x14ac:dyDescent="0.2">
      <c r="A21" s="1086">
        <v>2110202</v>
      </c>
      <c r="B21" s="10" t="s">
        <v>36</v>
      </c>
      <c r="C21" s="10">
        <v>0</v>
      </c>
      <c r="D21" s="15">
        <v>0</v>
      </c>
      <c r="E21" s="1515">
        <f t="shared" ref="E21:F84" si="2">SUM(D21)</f>
        <v>0</v>
      </c>
      <c r="F21" s="27">
        <f t="shared" si="2"/>
        <v>0</v>
      </c>
      <c r="G21" s="5">
        <v>0</v>
      </c>
      <c r="H21" s="18">
        <f t="shared" si="1"/>
        <v>0</v>
      </c>
    </row>
    <row r="22" spans="1:8" hidden="1" x14ac:dyDescent="0.2">
      <c r="A22" s="1086">
        <v>2110302</v>
      </c>
      <c r="B22" s="10" t="s">
        <v>37</v>
      </c>
      <c r="C22" s="10">
        <v>0</v>
      </c>
      <c r="D22" s="15">
        <v>0</v>
      </c>
      <c r="E22" s="1515">
        <f t="shared" si="2"/>
        <v>0</v>
      </c>
      <c r="F22" s="27">
        <f t="shared" si="2"/>
        <v>0</v>
      </c>
      <c r="G22" s="5">
        <v>0</v>
      </c>
      <c r="H22" s="18">
        <f t="shared" si="1"/>
        <v>0</v>
      </c>
    </row>
    <row r="23" spans="1:8" hidden="1" x14ac:dyDescent="0.2">
      <c r="A23" s="1088">
        <v>2110312</v>
      </c>
      <c r="B23" s="12" t="s">
        <v>38</v>
      </c>
      <c r="C23" s="10">
        <v>0</v>
      </c>
      <c r="D23" s="15">
        <v>0</v>
      </c>
      <c r="E23" s="1515">
        <f t="shared" si="2"/>
        <v>0</v>
      </c>
      <c r="F23" s="27">
        <f t="shared" si="2"/>
        <v>0</v>
      </c>
      <c r="G23" s="5">
        <v>0</v>
      </c>
      <c r="H23" s="18">
        <f t="shared" si="1"/>
        <v>0</v>
      </c>
    </row>
    <row r="24" spans="1:8" ht="11.25" hidden="1" customHeight="1" x14ac:dyDescent="0.2">
      <c r="A24" s="1086">
        <v>2110314</v>
      </c>
      <c r="B24" s="10" t="s">
        <v>39</v>
      </c>
      <c r="C24" s="10">
        <v>0</v>
      </c>
      <c r="D24" s="15">
        <v>0</v>
      </c>
      <c r="E24" s="1515">
        <f t="shared" si="2"/>
        <v>0</v>
      </c>
      <c r="F24" s="27">
        <f t="shared" si="2"/>
        <v>0</v>
      </c>
      <c r="G24" s="5">
        <v>0</v>
      </c>
      <c r="H24" s="18">
        <f t="shared" si="1"/>
        <v>0</v>
      </c>
    </row>
    <row r="25" spans="1:8" x14ac:dyDescent="0.2">
      <c r="A25" s="1086">
        <v>2110316</v>
      </c>
      <c r="B25" s="10" t="s">
        <v>40</v>
      </c>
      <c r="C25" s="10">
        <v>0</v>
      </c>
      <c r="D25" s="15">
        <v>0</v>
      </c>
      <c r="E25" s="1517">
        <f t="shared" si="2"/>
        <v>0</v>
      </c>
      <c r="F25" s="27">
        <f t="shared" si="2"/>
        <v>0</v>
      </c>
      <c r="G25" s="5">
        <v>0</v>
      </c>
      <c r="H25" s="18">
        <f t="shared" si="1"/>
        <v>0</v>
      </c>
    </row>
    <row r="26" spans="1:8" ht="25.5" x14ac:dyDescent="0.2">
      <c r="A26" s="1088">
        <v>2120103</v>
      </c>
      <c r="B26" s="12" t="s">
        <v>41</v>
      </c>
      <c r="C26" s="10">
        <v>1653248</v>
      </c>
      <c r="D26" s="15">
        <v>1653248</v>
      </c>
      <c r="E26" s="1517">
        <f t="shared" si="2"/>
        <v>1653248</v>
      </c>
      <c r="F26" s="27">
        <f t="shared" si="2"/>
        <v>1653248</v>
      </c>
      <c r="G26" s="5">
        <v>1653248</v>
      </c>
      <c r="H26" s="18">
        <f t="shared" si="1"/>
        <v>0</v>
      </c>
    </row>
    <row r="27" spans="1:8" hidden="1" x14ac:dyDescent="0.2">
      <c r="A27" s="1086">
        <v>2210101</v>
      </c>
      <c r="B27" s="10" t="s">
        <v>42</v>
      </c>
      <c r="C27" s="47">
        <v>0</v>
      </c>
      <c r="D27" s="15">
        <v>0</v>
      </c>
      <c r="E27" s="1517">
        <f t="shared" si="2"/>
        <v>0</v>
      </c>
      <c r="F27" s="27">
        <f t="shared" si="2"/>
        <v>0</v>
      </c>
      <c r="G27" s="5">
        <v>0</v>
      </c>
      <c r="H27" s="18">
        <f t="shared" si="1"/>
        <v>0</v>
      </c>
    </row>
    <row r="28" spans="1:8" hidden="1" x14ac:dyDescent="0.2">
      <c r="A28" s="1088">
        <v>2210102</v>
      </c>
      <c r="B28" s="12" t="s">
        <v>43</v>
      </c>
      <c r="C28" s="47">
        <v>0</v>
      </c>
      <c r="D28" s="15">
        <v>0</v>
      </c>
      <c r="E28" s="1517">
        <f t="shared" si="2"/>
        <v>0</v>
      </c>
      <c r="F28" s="27">
        <f t="shared" si="2"/>
        <v>0</v>
      </c>
      <c r="G28" s="5">
        <v>0</v>
      </c>
      <c r="H28" s="18">
        <f t="shared" si="1"/>
        <v>0</v>
      </c>
    </row>
    <row r="29" spans="1:8" hidden="1" x14ac:dyDescent="0.2">
      <c r="A29" s="1086">
        <v>2210103</v>
      </c>
      <c r="B29" s="10" t="s">
        <v>44</v>
      </c>
      <c r="C29" s="47">
        <v>0</v>
      </c>
      <c r="D29" s="15">
        <v>0</v>
      </c>
      <c r="E29" s="1517">
        <f t="shared" si="2"/>
        <v>0</v>
      </c>
      <c r="F29" s="27">
        <f t="shared" si="2"/>
        <v>0</v>
      </c>
      <c r="G29" s="5">
        <v>0</v>
      </c>
      <c r="H29" s="18">
        <f t="shared" si="1"/>
        <v>0</v>
      </c>
    </row>
    <row r="30" spans="1:8" hidden="1" x14ac:dyDescent="0.2">
      <c r="A30" s="1088">
        <v>2210104</v>
      </c>
      <c r="B30" s="12" t="s">
        <v>45</v>
      </c>
      <c r="C30" s="47">
        <v>0</v>
      </c>
      <c r="D30" s="15">
        <v>0</v>
      </c>
      <c r="E30" s="1517">
        <f t="shared" si="2"/>
        <v>0</v>
      </c>
      <c r="F30" s="27">
        <f t="shared" si="2"/>
        <v>0</v>
      </c>
      <c r="G30" s="5">
        <v>0</v>
      </c>
      <c r="H30" s="18">
        <f t="shared" si="1"/>
        <v>0</v>
      </c>
    </row>
    <row r="31" spans="1:8" ht="25.5" hidden="1" x14ac:dyDescent="0.2">
      <c r="A31" s="1088">
        <v>2210105</v>
      </c>
      <c r="B31" s="12" t="s">
        <v>46</v>
      </c>
      <c r="C31" s="47">
        <v>0</v>
      </c>
      <c r="D31" s="15">
        <v>0</v>
      </c>
      <c r="E31" s="1517">
        <f t="shared" si="2"/>
        <v>0</v>
      </c>
      <c r="F31" s="27">
        <f t="shared" si="2"/>
        <v>0</v>
      </c>
      <c r="G31" s="5">
        <v>0</v>
      </c>
      <c r="H31" s="18">
        <f t="shared" si="1"/>
        <v>0</v>
      </c>
    </row>
    <row r="32" spans="1:8" hidden="1" x14ac:dyDescent="0.2">
      <c r="A32" s="1088">
        <v>2210106</v>
      </c>
      <c r="B32" s="12" t="s">
        <v>47</v>
      </c>
      <c r="C32" s="47">
        <v>0</v>
      </c>
      <c r="D32" s="15">
        <v>0</v>
      </c>
      <c r="E32" s="1517">
        <f t="shared" si="2"/>
        <v>0</v>
      </c>
      <c r="F32" s="27">
        <f t="shared" si="2"/>
        <v>0</v>
      </c>
      <c r="G32" s="5">
        <v>0</v>
      </c>
      <c r="H32" s="18">
        <f t="shared" si="1"/>
        <v>0</v>
      </c>
    </row>
    <row r="33" spans="1:8" ht="25.5" hidden="1" x14ac:dyDescent="0.2">
      <c r="A33" s="1088">
        <v>2210201</v>
      </c>
      <c r="B33" s="12" t="s">
        <v>48</v>
      </c>
      <c r="C33" s="47">
        <v>0</v>
      </c>
      <c r="D33" s="15">
        <v>0</v>
      </c>
      <c r="E33" s="1517">
        <f t="shared" si="2"/>
        <v>0</v>
      </c>
      <c r="F33" s="27">
        <f t="shared" si="2"/>
        <v>0</v>
      </c>
      <c r="G33" s="5">
        <v>0</v>
      </c>
      <c r="H33" s="18">
        <f t="shared" si="1"/>
        <v>0</v>
      </c>
    </row>
    <row r="34" spans="1:8" x14ac:dyDescent="0.2">
      <c r="A34" s="1086">
        <v>2210202</v>
      </c>
      <c r="B34" s="10" t="s">
        <v>49</v>
      </c>
      <c r="C34" s="47">
        <v>0</v>
      </c>
      <c r="D34" s="15">
        <v>0</v>
      </c>
      <c r="E34" s="1517">
        <f t="shared" si="2"/>
        <v>0</v>
      </c>
      <c r="F34" s="27">
        <f t="shared" si="2"/>
        <v>0</v>
      </c>
      <c r="G34" s="5">
        <v>0</v>
      </c>
      <c r="H34" s="18">
        <f t="shared" si="1"/>
        <v>0</v>
      </c>
    </row>
    <row r="35" spans="1:8" x14ac:dyDescent="0.2">
      <c r="A35" s="1088">
        <v>2210203</v>
      </c>
      <c r="B35" s="12" t="s">
        <v>50</v>
      </c>
      <c r="C35" s="47">
        <v>100000</v>
      </c>
      <c r="D35" s="15">
        <v>9450</v>
      </c>
      <c r="E35" s="1517">
        <f t="shared" si="2"/>
        <v>9450</v>
      </c>
      <c r="F35" s="27">
        <f t="shared" si="2"/>
        <v>9450</v>
      </c>
      <c r="G35" s="5">
        <v>9450</v>
      </c>
      <c r="H35" s="18">
        <f t="shared" si="1"/>
        <v>0</v>
      </c>
    </row>
    <row r="36" spans="1:8" x14ac:dyDescent="0.2">
      <c r="A36" s="1088">
        <v>2210207</v>
      </c>
      <c r="B36" s="12" t="s">
        <v>51</v>
      </c>
      <c r="C36" s="47">
        <v>0</v>
      </c>
      <c r="D36" s="15">
        <v>0</v>
      </c>
      <c r="E36" s="1517">
        <f t="shared" si="2"/>
        <v>0</v>
      </c>
      <c r="F36" s="27">
        <f t="shared" si="2"/>
        <v>0</v>
      </c>
      <c r="G36" s="5">
        <v>0</v>
      </c>
      <c r="H36" s="18">
        <f t="shared" si="1"/>
        <v>0</v>
      </c>
    </row>
    <row r="37" spans="1:8" ht="25.5" x14ac:dyDescent="0.2">
      <c r="A37" s="1088">
        <v>2210301</v>
      </c>
      <c r="B37" s="12" t="s">
        <v>52</v>
      </c>
      <c r="C37" s="47">
        <v>0</v>
      </c>
      <c r="D37" s="15">
        <v>0</v>
      </c>
      <c r="E37" s="1517">
        <f t="shared" si="2"/>
        <v>0</v>
      </c>
      <c r="F37" s="27">
        <f t="shared" si="2"/>
        <v>0</v>
      </c>
      <c r="G37" s="5">
        <v>0</v>
      </c>
      <c r="H37" s="18">
        <f t="shared" si="1"/>
        <v>0</v>
      </c>
    </row>
    <row r="38" spans="1:8" x14ac:dyDescent="0.2">
      <c r="A38" s="1088">
        <v>2210302</v>
      </c>
      <c r="B38" s="12" t="s">
        <v>53</v>
      </c>
      <c r="C38" s="47">
        <v>2000000</v>
      </c>
      <c r="D38" s="15">
        <v>3000000</v>
      </c>
      <c r="E38" s="1517">
        <f t="shared" si="2"/>
        <v>3000000</v>
      </c>
      <c r="F38" s="27">
        <f t="shared" si="2"/>
        <v>3000000</v>
      </c>
      <c r="G38" s="5">
        <v>3000000</v>
      </c>
      <c r="H38" s="18">
        <f t="shared" si="1"/>
        <v>0</v>
      </c>
    </row>
    <row r="39" spans="1:8" x14ac:dyDescent="0.2">
      <c r="A39" s="1088">
        <v>2210303</v>
      </c>
      <c r="B39" s="12" t="s">
        <v>54</v>
      </c>
      <c r="C39" s="47">
        <v>0</v>
      </c>
      <c r="D39" s="15">
        <v>0</v>
      </c>
      <c r="E39" s="1517">
        <f t="shared" si="2"/>
        <v>0</v>
      </c>
      <c r="F39" s="27">
        <f t="shared" si="2"/>
        <v>0</v>
      </c>
      <c r="G39" s="5">
        <v>0</v>
      </c>
      <c r="H39" s="18">
        <f t="shared" si="1"/>
        <v>0</v>
      </c>
    </row>
    <row r="40" spans="1:8" ht="25.5" x14ac:dyDescent="0.2">
      <c r="A40" s="1088">
        <v>2210304</v>
      </c>
      <c r="B40" s="12" t="s">
        <v>55</v>
      </c>
      <c r="C40" s="47">
        <v>0</v>
      </c>
      <c r="D40" s="15">
        <v>0</v>
      </c>
      <c r="E40" s="1517">
        <f t="shared" si="2"/>
        <v>0</v>
      </c>
      <c r="F40" s="27">
        <f t="shared" si="2"/>
        <v>0</v>
      </c>
      <c r="G40" s="5">
        <v>0</v>
      </c>
      <c r="H40" s="18">
        <f t="shared" si="1"/>
        <v>0</v>
      </c>
    </row>
    <row r="41" spans="1:8" x14ac:dyDescent="0.2">
      <c r="A41" s="1088">
        <v>2210399</v>
      </c>
      <c r="B41" s="12" t="s">
        <v>56</v>
      </c>
      <c r="C41" s="47">
        <v>3000000</v>
      </c>
      <c r="D41" s="15">
        <v>2687970</v>
      </c>
      <c r="E41" s="1517">
        <f t="shared" si="2"/>
        <v>2687970</v>
      </c>
      <c r="F41" s="27">
        <f t="shared" si="2"/>
        <v>2687970</v>
      </c>
      <c r="G41" s="5">
        <v>2687970</v>
      </c>
      <c r="H41" s="18">
        <f t="shared" si="1"/>
        <v>0</v>
      </c>
    </row>
    <row r="42" spans="1:8" x14ac:dyDescent="0.2">
      <c r="A42" s="1088">
        <v>2210401</v>
      </c>
      <c r="B42" s="10" t="s">
        <v>57</v>
      </c>
      <c r="C42" s="47">
        <v>1000000</v>
      </c>
      <c r="D42" s="15">
        <v>2300000</v>
      </c>
      <c r="E42" s="1517">
        <f t="shared" si="2"/>
        <v>2300000</v>
      </c>
      <c r="F42" s="27">
        <f t="shared" si="2"/>
        <v>2300000</v>
      </c>
      <c r="G42" s="5">
        <v>2300000</v>
      </c>
      <c r="H42" s="18">
        <f t="shared" si="1"/>
        <v>0</v>
      </c>
    </row>
    <row r="43" spans="1:8" x14ac:dyDescent="0.2">
      <c r="A43" s="1088">
        <v>2210403</v>
      </c>
      <c r="B43" s="12" t="s">
        <v>54</v>
      </c>
      <c r="C43" s="47">
        <v>2150000</v>
      </c>
      <c r="D43" s="15">
        <v>4150000</v>
      </c>
      <c r="E43" s="1517">
        <f t="shared" si="2"/>
        <v>4150000</v>
      </c>
      <c r="F43" s="27">
        <f t="shared" si="2"/>
        <v>4150000</v>
      </c>
      <c r="G43" s="5">
        <v>4150000</v>
      </c>
      <c r="H43" s="18">
        <f t="shared" si="1"/>
        <v>0</v>
      </c>
    </row>
    <row r="44" spans="1:8" x14ac:dyDescent="0.2">
      <c r="A44" s="1088">
        <v>2210499</v>
      </c>
      <c r="B44" s="12" t="s">
        <v>58</v>
      </c>
      <c r="C44" s="47">
        <v>500000</v>
      </c>
      <c r="D44" s="15">
        <v>0</v>
      </c>
      <c r="E44" s="1517">
        <f t="shared" si="2"/>
        <v>0</v>
      </c>
      <c r="F44" s="27">
        <f t="shared" si="2"/>
        <v>0</v>
      </c>
      <c r="G44" s="5">
        <v>0</v>
      </c>
      <c r="H44" s="18">
        <f t="shared" si="1"/>
        <v>0</v>
      </c>
    </row>
    <row r="45" spans="1:8" x14ac:dyDescent="0.2">
      <c r="A45" s="1088">
        <v>2210502</v>
      </c>
      <c r="B45" s="12" t="s">
        <v>59</v>
      </c>
      <c r="C45" s="10">
        <v>100000</v>
      </c>
      <c r="D45" s="15">
        <v>100000</v>
      </c>
      <c r="E45" s="1517">
        <f t="shared" si="2"/>
        <v>100000</v>
      </c>
      <c r="F45" s="27">
        <f t="shared" si="2"/>
        <v>100000</v>
      </c>
      <c r="G45" s="5">
        <v>100000</v>
      </c>
      <c r="H45" s="18">
        <f t="shared" si="1"/>
        <v>0</v>
      </c>
    </row>
    <row r="46" spans="1:8" ht="25.5" x14ac:dyDescent="0.2">
      <c r="A46" s="1088">
        <v>2210503</v>
      </c>
      <c r="B46" s="12" t="s">
        <v>60</v>
      </c>
      <c r="C46" s="47">
        <v>255000</v>
      </c>
      <c r="D46" s="15">
        <v>255000</v>
      </c>
      <c r="E46" s="1517">
        <f t="shared" si="2"/>
        <v>255000</v>
      </c>
      <c r="F46" s="27">
        <f t="shared" si="2"/>
        <v>255000</v>
      </c>
      <c r="G46" s="5">
        <v>255000</v>
      </c>
      <c r="H46" s="18">
        <f t="shared" si="1"/>
        <v>0</v>
      </c>
    </row>
    <row r="47" spans="1:8" ht="25.5" x14ac:dyDescent="0.2">
      <c r="A47" s="1088">
        <v>2210504</v>
      </c>
      <c r="B47" s="12" t="s">
        <v>61</v>
      </c>
      <c r="C47" s="47">
        <v>2000000</v>
      </c>
      <c r="D47" s="15">
        <v>200000</v>
      </c>
      <c r="E47" s="1517">
        <f t="shared" si="2"/>
        <v>200000</v>
      </c>
      <c r="F47" s="27">
        <f t="shared" si="2"/>
        <v>200000</v>
      </c>
      <c r="G47" s="5">
        <v>200000</v>
      </c>
      <c r="H47" s="18">
        <f t="shared" si="1"/>
        <v>0</v>
      </c>
    </row>
    <row r="48" spans="1:8" x14ac:dyDescent="0.2">
      <c r="A48" s="1088">
        <v>2210505</v>
      </c>
      <c r="B48" s="12" t="s">
        <v>62</v>
      </c>
      <c r="C48" s="47">
        <v>0</v>
      </c>
      <c r="D48" s="15">
        <v>0</v>
      </c>
      <c r="E48" s="1517">
        <f t="shared" si="2"/>
        <v>0</v>
      </c>
      <c r="F48" s="27">
        <f t="shared" si="2"/>
        <v>0</v>
      </c>
      <c r="G48" s="5">
        <v>0</v>
      </c>
      <c r="H48" s="18">
        <f t="shared" si="1"/>
        <v>0</v>
      </c>
    </row>
    <row r="49" spans="1:8" x14ac:dyDescent="0.2">
      <c r="A49" s="1088">
        <v>2210599</v>
      </c>
      <c r="B49" s="12" t="s">
        <v>63</v>
      </c>
      <c r="C49" s="10">
        <v>0</v>
      </c>
      <c r="D49" s="15">
        <v>0</v>
      </c>
      <c r="E49" s="1517">
        <f t="shared" si="2"/>
        <v>0</v>
      </c>
      <c r="F49" s="27">
        <f t="shared" si="2"/>
        <v>0</v>
      </c>
      <c r="G49" s="5">
        <v>0</v>
      </c>
      <c r="H49" s="18">
        <f t="shared" si="1"/>
        <v>0</v>
      </c>
    </row>
    <row r="50" spans="1:8" x14ac:dyDescent="0.2">
      <c r="A50" s="1088">
        <v>2210602</v>
      </c>
      <c r="B50" s="12" t="s">
        <v>64</v>
      </c>
      <c r="C50" s="10">
        <v>0</v>
      </c>
      <c r="D50" s="15">
        <v>0</v>
      </c>
      <c r="E50" s="1517">
        <f t="shared" si="2"/>
        <v>0</v>
      </c>
      <c r="F50" s="27">
        <f t="shared" si="2"/>
        <v>0</v>
      </c>
      <c r="G50" s="5">
        <v>0</v>
      </c>
      <c r="H50" s="18">
        <f t="shared" si="1"/>
        <v>0</v>
      </c>
    </row>
    <row r="51" spans="1:8" x14ac:dyDescent="0.2">
      <c r="A51" s="1088">
        <v>2210603</v>
      </c>
      <c r="B51" s="12" t="s">
        <v>65</v>
      </c>
      <c r="C51" s="10">
        <v>2000000</v>
      </c>
      <c r="D51" s="760">
        <v>2600000</v>
      </c>
      <c r="E51" s="1517">
        <f t="shared" si="2"/>
        <v>2600000</v>
      </c>
      <c r="F51" s="27">
        <f t="shared" si="2"/>
        <v>2600000</v>
      </c>
      <c r="G51" s="5">
        <v>2600000</v>
      </c>
      <c r="H51" s="18">
        <f t="shared" si="1"/>
        <v>0</v>
      </c>
    </row>
    <row r="52" spans="1:8" hidden="1" x14ac:dyDescent="0.2">
      <c r="A52" s="1088">
        <v>2210604</v>
      </c>
      <c r="B52" s="12" t="s">
        <v>66</v>
      </c>
      <c r="C52" s="10">
        <v>0</v>
      </c>
      <c r="D52" s="15">
        <v>0</v>
      </c>
      <c r="E52" s="1517">
        <f t="shared" si="2"/>
        <v>0</v>
      </c>
      <c r="F52" s="27">
        <f t="shared" si="2"/>
        <v>0</v>
      </c>
      <c r="G52" s="5">
        <v>0</v>
      </c>
      <c r="H52" s="18">
        <f t="shared" si="1"/>
        <v>0</v>
      </c>
    </row>
    <row r="53" spans="1:8" hidden="1" x14ac:dyDescent="0.2">
      <c r="A53" s="1088">
        <v>2210606</v>
      </c>
      <c r="B53" s="12" t="s">
        <v>67</v>
      </c>
      <c r="C53" s="10">
        <v>0</v>
      </c>
      <c r="D53" s="15">
        <v>0</v>
      </c>
      <c r="E53" s="1517">
        <f t="shared" si="2"/>
        <v>0</v>
      </c>
      <c r="F53" s="27">
        <f t="shared" si="2"/>
        <v>0</v>
      </c>
      <c r="G53" s="5">
        <v>0</v>
      </c>
      <c r="H53" s="18">
        <f t="shared" si="1"/>
        <v>0</v>
      </c>
    </row>
    <row r="54" spans="1:8" hidden="1" x14ac:dyDescent="0.2">
      <c r="A54" s="1088">
        <v>2210701</v>
      </c>
      <c r="B54" s="12" t="s">
        <v>68</v>
      </c>
      <c r="C54" s="10">
        <v>0</v>
      </c>
      <c r="D54" s="15">
        <v>0</v>
      </c>
      <c r="E54" s="1517">
        <f t="shared" si="2"/>
        <v>0</v>
      </c>
      <c r="F54" s="27">
        <f t="shared" si="2"/>
        <v>0</v>
      </c>
      <c r="G54" s="5">
        <v>0</v>
      </c>
      <c r="H54" s="18">
        <f t="shared" si="1"/>
        <v>0</v>
      </c>
    </row>
    <row r="55" spans="1:8" ht="25.5" hidden="1" x14ac:dyDescent="0.2">
      <c r="A55" s="1088">
        <v>2210702</v>
      </c>
      <c r="B55" s="12" t="s">
        <v>69</v>
      </c>
      <c r="C55" s="10">
        <v>0</v>
      </c>
      <c r="D55" s="15">
        <v>0</v>
      </c>
      <c r="E55" s="1517">
        <f t="shared" si="2"/>
        <v>0</v>
      </c>
      <c r="F55" s="27">
        <f t="shared" si="2"/>
        <v>0</v>
      </c>
      <c r="G55" s="5">
        <v>0</v>
      </c>
      <c r="H55" s="18">
        <f t="shared" si="1"/>
        <v>0</v>
      </c>
    </row>
    <row r="56" spans="1:8" ht="25.5" hidden="1" x14ac:dyDescent="0.2">
      <c r="A56" s="1088">
        <v>2210703</v>
      </c>
      <c r="B56" s="12" t="s">
        <v>70</v>
      </c>
      <c r="C56" s="10">
        <v>0</v>
      </c>
      <c r="D56" s="15">
        <v>0</v>
      </c>
      <c r="E56" s="1517">
        <f t="shared" si="2"/>
        <v>0</v>
      </c>
      <c r="F56" s="27">
        <f t="shared" si="2"/>
        <v>0</v>
      </c>
      <c r="G56" s="5">
        <v>0</v>
      </c>
      <c r="H56" s="18">
        <f t="shared" si="1"/>
        <v>0</v>
      </c>
    </row>
    <row r="57" spans="1:8" hidden="1" x14ac:dyDescent="0.2">
      <c r="A57" s="1088">
        <v>2210710</v>
      </c>
      <c r="B57" s="10" t="s">
        <v>290</v>
      </c>
      <c r="C57" s="47">
        <v>0</v>
      </c>
      <c r="D57" s="15">
        <v>0</v>
      </c>
      <c r="E57" s="1517">
        <f t="shared" si="2"/>
        <v>0</v>
      </c>
      <c r="F57" s="27">
        <f t="shared" si="2"/>
        <v>0</v>
      </c>
      <c r="G57" s="5">
        <v>0</v>
      </c>
      <c r="H57" s="18">
        <f t="shared" si="1"/>
        <v>0</v>
      </c>
    </row>
    <row r="58" spans="1:8" hidden="1" x14ac:dyDescent="0.2">
      <c r="A58" s="1088">
        <v>2210711</v>
      </c>
      <c r="B58" s="10" t="s">
        <v>291</v>
      </c>
      <c r="C58" s="47">
        <v>1000000</v>
      </c>
      <c r="D58" s="760">
        <v>0</v>
      </c>
      <c r="E58" s="1517">
        <f t="shared" si="2"/>
        <v>0</v>
      </c>
      <c r="F58" s="27">
        <f t="shared" si="2"/>
        <v>0</v>
      </c>
      <c r="G58" s="5">
        <v>0</v>
      </c>
      <c r="H58" s="18">
        <f t="shared" si="1"/>
        <v>0</v>
      </c>
    </row>
    <row r="59" spans="1:8" hidden="1" x14ac:dyDescent="0.2">
      <c r="A59" s="1088">
        <v>2210714</v>
      </c>
      <c r="B59" s="12" t="s">
        <v>71</v>
      </c>
      <c r="C59" s="10">
        <v>0</v>
      </c>
      <c r="D59" s="15">
        <v>0</v>
      </c>
      <c r="E59" s="1517">
        <f t="shared" si="2"/>
        <v>0</v>
      </c>
      <c r="F59" s="27">
        <f t="shared" si="2"/>
        <v>0</v>
      </c>
      <c r="G59" s="5">
        <v>0</v>
      </c>
      <c r="H59" s="18">
        <f t="shared" si="1"/>
        <v>0</v>
      </c>
    </row>
    <row r="60" spans="1:8" hidden="1" x14ac:dyDescent="0.2">
      <c r="A60" s="1088">
        <v>2210799</v>
      </c>
      <c r="B60" s="12" t="s">
        <v>72</v>
      </c>
      <c r="C60" s="10">
        <v>0</v>
      </c>
      <c r="D60" s="15">
        <v>0</v>
      </c>
      <c r="E60" s="1517">
        <f t="shared" si="2"/>
        <v>0</v>
      </c>
      <c r="F60" s="27">
        <f t="shared" si="2"/>
        <v>0</v>
      </c>
      <c r="G60" s="5">
        <v>0</v>
      </c>
      <c r="H60" s="18">
        <f t="shared" si="1"/>
        <v>0</v>
      </c>
    </row>
    <row r="61" spans="1:8" ht="25.5" x14ac:dyDescent="0.2">
      <c r="A61" s="1088">
        <v>2210801</v>
      </c>
      <c r="B61" s="12" t="s">
        <v>73</v>
      </c>
      <c r="C61" s="47">
        <v>100000</v>
      </c>
      <c r="D61" s="760">
        <v>1172254</v>
      </c>
      <c r="E61" s="1517">
        <f t="shared" si="2"/>
        <v>1172254</v>
      </c>
      <c r="F61" s="27">
        <f t="shared" si="2"/>
        <v>1172254</v>
      </c>
      <c r="G61" s="5">
        <v>1172254</v>
      </c>
      <c r="H61" s="18">
        <f t="shared" si="1"/>
        <v>0</v>
      </c>
    </row>
    <row r="62" spans="1:8" ht="25.5" x14ac:dyDescent="0.2">
      <c r="A62" s="1088">
        <v>2210802</v>
      </c>
      <c r="B62" s="12" t="s">
        <v>74</v>
      </c>
      <c r="C62" s="10">
        <v>0</v>
      </c>
      <c r="D62" s="15">
        <v>500000</v>
      </c>
      <c r="E62" s="1517">
        <f t="shared" si="2"/>
        <v>500000</v>
      </c>
      <c r="F62" s="27">
        <f t="shared" si="2"/>
        <v>500000</v>
      </c>
      <c r="G62" s="5">
        <v>500000</v>
      </c>
      <c r="H62" s="18">
        <f t="shared" si="1"/>
        <v>0</v>
      </c>
    </row>
    <row r="63" spans="1:8" x14ac:dyDescent="0.2">
      <c r="A63" s="1086">
        <v>2210805</v>
      </c>
      <c r="B63" s="10" t="s">
        <v>75</v>
      </c>
      <c r="C63" s="10">
        <v>0</v>
      </c>
      <c r="D63" s="15">
        <v>0</v>
      </c>
      <c r="E63" s="1517">
        <f t="shared" si="2"/>
        <v>0</v>
      </c>
      <c r="F63" s="27">
        <f t="shared" si="2"/>
        <v>0</v>
      </c>
      <c r="G63" s="5">
        <v>0</v>
      </c>
      <c r="H63" s="18">
        <f t="shared" si="1"/>
        <v>0</v>
      </c>
    </row>
    <row r="64" spans="1:8" x14ac:dyDescent="0.2">
      <c r="A64" s="1086">
        <v>2210809</v>
      </c>
      <c r="B64" s="10" t="s">
        <v>76</v>
      </c>
      <c r="C64" s="10">
        <v>0</v>
      </c>
      <c r="D64" s="15">
        <v>0</v>
      </c>
      <c r="E64" s="1517">
        <f t="shared" si="2"/>
        <v>0</v>
      </c>
      <c r="F64" s="27">
        <f t="shared" si="2"/>
        <v>0</v>
      </c>
      <c r="G64" s="5">
        <v>0</v>
      </c>
      <c r="H64" s="18">
        <f t="shared" si="1"/>
        <v>0</v>
      </c>
    </row>
    <row r="65" spans="1:8" x14ac:dyDescent="0.2">
      <c r="A65" s="1088">
        <v>2210904</v>
      </c>
      <c r="B65" s="12" t="s">
        <v>77</v>
      </c>
      <c r="C65" s="10">
        <v>100000</v>
      </c>
      <c r="D65" s="760">
        <v>10000</v>
      </c>
      <c r="E65" s="1517">
        <f t="shared" si="2"/>
        <v>10000</v>
      </c>
      <c r="F65" s="27">
        <f t="shared" si="2"/>
        <v>10000</v>
      </c>
      <c r="G65" s="5">
        <v>10000</v>
      </c>
      <c r="H65" s="18">
        <f t="shared" si="1"/>
        <v>0</v>
      </c>
    </row>
    <row r="66" spans="1:8" hidden="1" x14ac:dyDescent="0.2">
      <c r="A66" s="1086">
        <v>2210910</v>
      </c>
      <c r="B66" s="10" t="s">
        <v>78</v>
      </c>
      <c r="C66" s="10">
        <v>1000000</v>
      </c>
      <c r="D66" s="760">
        <v>0</v>
      </c>
      <c r="E66" s="1517">
        <f t="shared" si="2"/>
        <v>0</v>
      </c>
      <c r="F66" s="27">
        <f t="shared" si="2"/>
        <v>0</v>
      </c>
      <c r="G66" s="5">
        <v>0</v>
      </c>
      <c r="H66" s="18">
        <f t="shared" si="1"/>
        <v>0</v>
      </c>
    </row>
    <row r="67" spans="1:8" hidden="1" x14ac:dyDescent="0.2">
      <c r="A67" s="1086">
        <v>2211001</v>
      </c>
      <c r="B67" s="10" t="s">
        <v>79</v>
      </c>
      <c r="C67" s="10">
        <v>0</v>
      </c>
      <c r="D67" s="15">
        <v>0</v>
      </c>
      <c r="E67" s="1517">
        <f t="shared" si="2"/>
        <v>0</v>
      </c>
      <c r="F67" s="27">
        <f t="shared" si="2"/>
        <v>0</v>
      </c>
      <c r="G67" s="5">
        <v>0</v>
      </c>
      <c r="H67" s="18">
        <f t="shared" si="1"/>
        <v>0</v>
      </c>
    </row>
    <row r="68" spans="1:8" ht="25.5" hidden="1" x14ac:dyDescent="0.2">
      <c r="A68" s="1088">
        <v>2211002</v>
      </c>
      <c r="B68" s="12" t="s">
        <v>80</v>
      </c>
      <c r="C68" s="10">
        <v>0</v>
      </c>
      <c r="D68" s="15">
        <v>0</v>
      </c>
      <c r="E68" s="1517">
        <f t="shared" si="2"/>
        <v>0</v>
      </c>
      <c r="F68" s="27">
        <f t="shared" si="2"/>
        <v>0</v>
      </c>
      <c r="G68" s="5">
        <v>0</v>
      </c>
      <c r="H68" s="18">
        <f t="shared" si="1"/>
        <v>0</v>
      </c>
    </row>
    <row r="69" spans="1:8" hidden="1" x14ac:dyDescent="0.2">
      <c r="A69" s="1088">
        <v>2211003</v>
      </c>
      <c r="B69" s="12" t="s">
        <v>81</v>
      </c>
      <c r="C69" s="10">
        <v>0</v>
      </c>
      <c r="D69" s="15">
        <v>0</v>
      </c>
      <c r="E69" s="1517">
        <f t="shared" si="2"/>
        <v>0</v>
      </c>
      <c r="F69" s="27">
        <f t="shared" si="2"/>
        <v>0</v>
      </c>
      <c r="G69" s="5">
        <v>0</v>
      </c>
      <c r="H69" s="18">
        <f t="shared" si="1"/>
        <v>0</v>
      </c>
    </row>
    <row r="70" spans="1:8" hidden="1" x14ac:dyDescent="0.2">
      <c r="A70" s="1088">
        <v>2211004</v>
      </c>
      <c r="B70" s="12" t="s">
        <v>82</v>
      </c>
      <c r="C70" s="10">
        <v>0</v>
      </c>
      <c r="D70" s="15">
        <v>0</v>
      </c>
      <c r="E70" s="1517">
        <f t="shared" si="2"/>
        <v>0</v>
      </c>
      <c r="F70" s="27">
        <f t="shared" si="2"/>
        <v>0</v>
      </c>
      <c r="G70" s="5">
        <v>0</v>
      </c>
      <c r="H70" s="18">
        <f t="shared" ref="H70:H133" si="3">SUM(F70-G70)</f>
        <v>0</v>
      </c>
    </row>
    <row r="71" spans="1:8" hidden="1" x14ac:dyDescent="0.2">
      <c r="A71" s="1088">
        <v>2211005</v>
      </c>
      <c r="B71" s="12" t="s">
        <v>83</v>
      </c>
      <c r="C71" s="10">
        <v>0</v>
      </c>
      <c r="D71" s="15">
        <v>0</v>
      </c>
      <c r="E71" s="1517">
        <f t="shared" si="2"/>
        <v>0</v>
      </c>
      <c r="F71" s="27">
        <f t="shared" si="2"/>
        <v>0</v>
      </c>
      <c r="G71" s="5">
        <v>0</v>
      </c>
      <c r="H71" s="18">
        <f t="shared" si="3"/>
        <v>0</v>
      </c>
    </row>
    <row r="72" spans="1:8" ht="25.5" hidden="1" x14ac:dyDescent="0.2">
      <c r="A72" s="1088">
        <v>2211006</v>
      </c>
      <c r="B72" s="12" t="s">
        <v>84</v>
      </c>
      <c r="C72" s="10">
        <v>0</v>
      </c>
      <c r="D72" s="15">
        <v>0</v>
      </c>
      <c r="E72" s="1517">
        <f t="shared" si="2"/>
        <v>0</v>
      </c>
      <c r="F72" s="27">
        <f t="shared" si="2"/>
        <v>0</v>
      </c>
      <c r="G72" s="5">
        <v>0</v>
      </c>
      <c r="H72" s="18">
        <f t="shared" si="3"/>
        <v>0</v>
      </c>
    </row>
    <row r="73" spans="1:8" ht="25.5" hidden="1" x14ac:dyDescent="0.2">
      <c r="A73" s="1088">
        <v>2211007</v>
      </c>
      <c r="B73" s="12" t="s">
        <v>85</v>
      </c>
      <c r="C73" s="10">
        <v>0</v>
      </c>
      <c r="D73" s="15">
        <v>0</v>
      </c>
      <c r="E73" s="1517">
        <f t="shared" si="2"/>
        <v>0</v>
      </c>
      <c r="F73" s="27">
        <f t="shared" si="2"/>
        <v>0</v>
      </c>
      <c r="G73" s="5">
        <v>0</v>
      </c>
      <c r="H73" s="18">
        <f t="shared" si="3"/>
        <v>0</v>
      </c>
    </row>
    <row r="74" spans="1:8" ht="25.5" hidden="1" x14ac:dyDescent="0.2">
      <c r="A74" s="1088">
        <v>2211008</v>
      </c>
      <c r="B74" s="12" t="s">
        <v>86</v>
      </c>
      <c r="C74" s="10">
        <v>0</v>
      </c>
      <c r="D74" s="15">
        <v>0</v>
      </c>
      <c r="E74" s="1517">
        <f t="shared" si="2"/>
        <v>0</v>
      </c>
      <c r="F74" s="27">
        <f t="shared" si="2"/>
        <v>0</v>
      </c>
      <c r="G74" s="5">
        <v>0</v>
      </c>
      <c r="H74" s="18">
        <f t="shared" si="3"/>
        <v>0</v>
      </c>
    </row>
    <row r="75" spans="1:8" hidden="1" x14ac:dyDescent="0.2">
      <c r="A75" s="1088">
        <v>2211009</v>
      </c>
      <c r="B75" s="12" t="s">
        <v>87</v>
      </c>
      <c r="C75" s="47">
        <v>10000</v>
      </c>
      <c r="D75" s="15">
        <v>0</v>
      </c>
      <c r="E75" s="1517">
        <f t="shared" si="2"/>
        <v>0</v>
      </c>
      <c r="F75" s="27">
        <f t="shared" si="2"/>
        <v>0</v>
      </c>
      <c r="G75" s="5">
        <v>0</v>
      </c>
      <c r="H75" s="18">
        <f t="shared" si="3"/>
        <v>0</v>
      </c>
    </row>
    <row r="76" spans="1:8" hidden="1" x14ac:dyDescent="0.2">
      <c r="A76" s="1088">
        <v>2211015</v>
      </c>
      <c r="B76" s="12" t="s">
        <v>88</v>
      </c>
      <c r="C76" s="10">
        <v>0</v>
      </c>
      <c r="D76" s="15">
        <v>0</v>
      </c>
      <c r="E76" s="1517">
        <f t="shared" si="2"/>
        <v>0</v>
      </c>
      <c r="F76" s="27">
        <f t="shared" si="2"/>
        <v>0</v>
      </c>
      <c r="G76" s="5">
        <v>0</v>
      </c>
      <c r="H76" s="18">
        <f t="shared" si="3"/>
        <v>0</v>
      </c>
    </row>
    <row r="77" spans="1:8" hidden="1" x14ac:dyDescent="0.2">
      <c r="A77" s="1088">
        <v>2211016</v>
      </c>
      <c r="B77" s="12" t="s">
        <v>89</v>
      </c>
      <c r="C77" s="47">
        <v>0</v>
      </c>
      <c r="D77" s="15">
        <v>0</v>
      </c>
      <c r="E77" s="1517">
        <f t="shared" si="2"/>
        <v>0</v>
      </c>
      <c r="F77" s="27">
        <f t="shared" si="2"/>
        <v>0</v>
      </c>
      <c r="G77" s="5">
        <v>0</v>
      </c>
      <c r="H77" s="18">
        <f t="shared" si="3"/>
        <v>0</v>
      </c>
    </row>
    <row r="78" spans="1:8" ht="30" x14ac:dyDescent="0.2">
      <c r="A78" s="1053">
        <v>4130299</v>
      </c>
      <c r="B78" s="1034" t="s">
        <v>1115</v>
      </c>
      <c r="C78" s="10">
        <v>0</v>
      </c>
      <c r="D78" s="15">
        <v>5980741</v>
      </c>
      <c r="E78" s="1517">
        <f t="shared" si="2"/>
        <v>5980741</v>
      </c>
      <c r="F78" s="27">
        <f t="shared" si="2"/>
        <v>5980741</v>
      </c>
      <c r="G78" s="5">
        <v>5980741</v>
      </c>
      <c r="H78" s="18">
        <f t="shared" si="3"/>
        <v>0</v>
      </c>
    </row>
    <row r="79" spans="1:8" hidden="1" x14ac:dyDescent="0.2">
      <c r="A79" s="1088">
        <v>2211021</v>
      </c>
      <c r="B79" s="12" t="s">
        <v>91</v>
      </c>
      <c r="C79" s="10">
        <v>0</v>
      </c>
      <c r="D79" s="15">
        <v>0</v>
      </c>
      <c r="E79" s="1517">
        <f t="shared" si="2"/>
        <v>0</v>
      </c>
      <c r="F79" s="27">
        <f t="shared" si="2"/>
        <v>0</v>
      </c>
      <c r="G79" s="5">
        <v>0</v>
      </c>
      <c r="H79" s="18">
        <f t="shared" si="3"/>
        <v>0</v>
      </c>
    </row>
    <row r="80" spans="1:8" hidden="1" x14ac:dyDescent="0.2">
      <c r="A80" s="1088">
        <v>2211023</v>
      </c>
      <c r="B80" s="12" t="s">
        <v>92</v>
      </c>
      <c r="C80" s="10">
        <v>0</v>
      </c>
      <c r="D80" s="15">
        <v>0</v>
      </c>
      <c r="E80" s="1517">
        <f t="shared" si="2"/>
        <v>0</v>
      </c>
      <c r="F80" s="27">
        <f t="shared" si="2"/>
        <v>0</v>
      </c>
      <c r="G80" s="5">
        <v>0</v>
      </c>
      <c r="H80" s="18">
        <f t="shared" si="3"/>
        <v>0</v>
      </c>
    </row>
    <row r="81" spans="1:8" hidden="1" x14ac:dyDescent="0.2">
      <c r="A81" s="1088">
        <v>2211026</v>
      </c>
      <c r="B81" s="12" t="s">
        <v>93</v>
      </c>
      <c r="C81" s="10">
        <v>0</v>
      </c>
      <c r="D81" s="15">
        <v>0</v>
      </c>
      <c r="E81" s="1517">
        <f t="shared" si="2"/>
        <v>0</v>
      </c>
      <c r="F81" s="27">
        <f t="shared" si="2"/>
        <v>0</v>
      </c>
      <c r="G81" s="5">
        <v>0</v>
      </c>
      <c r="H81" s="18">
        <f t="shared" si="3"/>
        <v>0</v>
      </c>
    </row>
    <row r="82" spans="1:8" hidden="1" x14ac:dyDescent="0.2">
      <c r="A82" s="1088">
        <v>2211028</v>
      </c>
      <c r="B82" s="12" t="s">
        <v>94</v>
      </c>
      <c r="C82" s="10">
        <v>0</v>
      </c>
      <c r="D82" s="15">
        <v>0</v>
      </c>
      <c r="E82" s="1517">
        <f t="shared" si="2"/>
        <v>0</v>
      </c>
      <c r="F82" s="27">
        <f t="shared" si="2"/>
        <v>0</v>
      </c>
      <c r="G82" s="5">
        <v>0</v>
      </c>
      <c r="H82" s="18">
        <f t="shared" si="3"/>
        <v>0</v>
      </c>
    </row>
    <row r="83" spans="1:8" hidden="1" x14ac:dyDescent="0.2">
      <c r="A83" s="1088">
        <v>2211029</v>
      </c>
      <c r="B83" s="12" t="s">
        <v>95</v>
      </c>
      <c r="C83" s="10">
        <v>0</v>
      </c>
      <c r="D83" s="15">
        <v>0</v>
      </c>
      <c r="E83" s="1517">
        <f t="shared" si="2"/>
        <v>0</v>
      </c>
      <c r="F83" s="27">
        <f t="shared" si="2"/>
        <v>0</v>
      </c>
      <c r="G83" s="5">
        <v>0</v>
      </c>
      <c r="H83" s="18">
        <f t="shared" si="3"/>
        <v>0</v>
      </c>
    </row>
    <row r="84" spans="1:8" ht="25.5" x14ac:dyDescent="0.2">
      <c r="A84" s="1088">
        <v>2211101</v>
      </c>
      <c r="B84" s="12" t="s">
        <v>96</v>
      </c>
      <c r="C84" s="47">
        <v>1000000</v>
      </c>
      <c r="D84" s="760">
        <v>700000</v>
      </c>
      <c r="E84" s="1517">
        <f t="shared" si="2"/>
        <v>700000</v>
      </c>
      <c r="F84" s="27">
        <f t="shared" si="2"/>
        <v>700000</v>
      </c>
      <c r="G84" s="5">
        <v>700000</v>
      </c>
      <c r="H84" s="18">
        <f t="shared" si="3"/>
        <v>0</v>
      </c>
    </row>
    <row r="85" spans="1:8" ht="25.5" hidden="1" x14ac:dyDescent="0.2">
      <c r="A85" s="1088">
        <v>2211102</v>
      </c>
      <c r="B85" s="12" t="s">
        <v>97</v>
      </c>
      <c r="C85" s="10">
        <v>0</v>
      </c>
      <c r="D85" s="760">
        <f t="shared" ref="D85:D90" si="4">SUM(C85)</f>
        <v>0</v>
      </c>
      <c r="E85" s="1517">
        <f t="shared" ref="E85:F121" si="5">SUM(D85)</f>
        <v>0</v>
      </c>
      <c r="F85" s="27">
        <f t="shared" si="5"/>
        <v>0</v>
      </c>
      <c r="G85" s="5">
        <v>0</v>
      </c>
      <c r="H85" s="18">
        <f t="shared" si="3"/>
        <v>0</v>
      </c>
    </row>
    <row r="86" spans="1:8" ht="25.5" hidden="1" x14ac:dyDescent="0.2">
      <c r="A86" s="1088">
        <v>2211103</v>
      </c>
      <c r="B86" s="12" t="s">
        <v>98</v>
      </c>
      <c r="C86" s="47">
        <v>0</v>
      </c>
      <c r="D86" s="760">
        <f t="shared" si="4"/>
        <v>0</v>
      </c>
      <c r="E86" s="1517">
        <f t="shared" si="5"/>
        <v>0</v>
      </c>
      <c r="F86" s="27">
        <f t="shared" si="5"/>
        <v>0</v>
      </c>
      <c r="G86" s="5">
        <v>0</v>
      </c>
      <c r="H86" s="18">
        <f t="shared" si="3"/>
        <v>0</v>
      </c>
    </row>
    <row r="87" spans="1:8" hidden="1" x14ac:dyDescent="0.2">
      <c r="A87" s="1088">
        <v>2211199</v>
      </c>
      <c r="B87" s="12" t="s">
        <v>165</v>
      </c>
      <c r="C87" s="10">
        <v>0</v>
      </c>
      <c r="D87" s="760">
        <f t="shared" si="4"/>
        <v>0</v>
      </c>
      <c r="E87" s="1517">
        <f t="shared" si="5"/>
        <v>0</v>
      </c>
      <c r="F87" s="27">
        <f t="shared" si="5"/>
        <v>0</v>
      </c>
      <c r="G87" s="5">
        <v>0</v>
      </c>
      <c r="H87" s="18">
        <f t="shared" si="3"/>
        <v>0</v>
      </c>
    </row>
    <row r="88" spans="1:8" ht="25.5" x14ac:dyDescent="0.2">
      <c r="A88" s="1088">
        <v>2211201</v>
      </c>
      <c r="B88" s="12" t="s">
        <v>100</v>
      </c>
      <c r="C88" s="47">
        <v>65000</v>
      </c>
      <c r="D88" s="760">
        <v>100000</v>
      </c>
      <c r="E88" s="1517">
        <f t="shared" si="5"/>
        <v>100000</v>
      </c>
      <c r="F88" s="27">
        <f t="shared" si="5"/>
        <v>100000</v>
      </c>
      <c r="G88" s="5">
        <v>100000</v>
      </c>
      <c r="H88" s="18">
        <f t="shared" si="3"/>
        <v>0</v>
      </c>
    </row>
    <row r="89" spans="1:8" x14ac:dyDescent="0.2">
      <c r="A89" s="1088">
        <v>2211203</v>
      </c>
      <c r="B89" s="12" t="s">
        <v>101</v>
      </c>
      <c r="C89" s="10">
        <v>125458</v>
      </c>
      <c r="D89" s="760">
        <v>0</v>
      </c>
      <c r="E89" s="1517">
        <f t="shared" si="5"/>
        <v>0</v>
      </c>
      <c r="F89" s="27">
        <f t="shared" si="5"/>
        <v>0</v>
      </c>
      <c r="G89" s="5">
        <v>0</v>
      </c>
      <c r="H89" s="18">
        <f t="shared" si="3"/>
        <v>0</v>
      </c>
    </row>
    <row r="90" spans="1:8" ht="25.5" x14ac:dyDescent="0.2">
      <c r="A90" s="1088">
        <v>2211204</v>
      </c>
      <c r="B90" s="12" t="s">
        <v>102</v>
      </c>
      <c r="C90" s="10">
        <v>10000</v>
      </c>
      <c r="D90" s="760">
        <f t="shared" si="4"/>
        <v>10000</v>
      </c>
      <c r="E90" s="1517">
        <f t="shared" si="5"/>
        <v>10000</v>
      </c>
      <c r="F90" s="27">
        <f t="shared" si="5"/>
        <v>10000</v>
      </c>
      <c r="G90" s="5">
        <v>10000</v>
      </c>
      <c r="H90" s="18">
        <f t="shared" si="3"/>
        <v>0</v>
      </c>
    </row>
    <row r="91" spans="1:8" x14ac:dyDescent="0.2">
      <c r="A91" s="1088">
        <v>2211301</v>
      </c>
      <c r="B91" s="12" t="s">
        <v>103</v>
      </c>
      <c r="C91" s="10">
        <v>100000</v>
      </c>
      <c r="D91" s="760">
        <v>10000</v>
      </c>
      <c r="E91" s="1517">
        <f t="shared" si="5"/>
        <v>10000</v>
      </c>
      <c r="F91" s="27">
        <f t="shared" si="5"/>
        <v>10000</v>
      </c>
      <c r="G91" s="5">
        <v>10000</v>
      </c>
      <c r="H91" s="18">
        <f t="shared" si="3"/>
        <v>0</v>
      </c>
    </row>
    <row r="92" spans="1:8" x14ac:dyDescent="0.2">
      <c r="A92" s="1088">
        <v>2211305</v>
      </c>
      <c r="B92" s="12" t="s">
        <v>104</v>
      </c>
      <c r="C92" s="47">
        <v>0</v>
      </c>
      <c r="D92" s="760">
        <f>SUM(C92)</f>
        <v>0</v>
      </c>
      <c r="E92" s="1517">
        <f t="shared" si="5"/>
        <v>0</v>
      </c>
      <c r="F92" s="27">
        <f t="shared" si="5"/>
        <v>0</v>
      </c>
      <c r="G92" s="5">
        <v>0</v>
      </c>
      <c r="H92" s="18">
        <f t="shared" si="3"/>
        <v>0</v>
      </c>
    </row>
    <row r="93" spans="1:8" ht="38.25" x14ac:dyDescent="0.2">
      <c r="A93" s="1088">
        <v>2211306</v>
      </c>
      <c r="B93" s="12" t="s">
        <v>105</v>
      </c>
      <c r="C93" s="47">
        <v>200000</v>
      </c>
      <c r="D93" s="760">
        <f>SUM(C93)</f>
        <v>200000</v>
      </c>
      <c r="E93" s="1517">
        <f t="shared" si="5"/>
        <v>200000</v>
      </c>
      <c r="F93" s="27">
        <f t="shared" si="5"/>
        <v>200000</v>
      </c>
      <c r="G93" s="5">
        <v>200000</v>
      </c>
      <c r="H93" s="18">
        <f t="shared" si="3"/>
        <v>0</v>
      </c>
    </row>
    <row r="94" spans="1:8" ht="25.5" hidden="1" x14ac:dyDescent="0.2">
      <c r="A94" s="1088">
        <v>2211308</v>
      </c>
      <c r="B94" s="12" t="s">
        <v>106</v>
      </c>
      <c r="C94" s="47">
        <v>0</v>
      </c>
      <c r="D94" s="15">
        <v>0</v>
      </c>
      <c r="E94" s="1517">
        <f t="shared" si="5"/>
        <v>0</v>
      </c>
      <c r="F94" s="27">
        <f t="shared" si="5"/>
        <v>0</v>
      </c>
      <c r="G94" s="5">
        <v>0</v>
      </c>
      <c r="H94" s="18">
        <f t="shared" si="3"/>
        <v>0</v>
      </c>
    </row>
    <row r="95" spans="1:8" hidden="1" x14ac:dyDescent="0.2">
      <c r="A95" s="1088">
        <v>2211310</v>
      </c>
      <c r="B95" s="12" t="s">
        <v>107</v>
      </c>
      <c r="C95" s="47">
        <v>0</v>
      </c>
      <c r="D95" s="15">
        <v>0</v>
      </c>
      <c r="E95" s="1517">
        <f t="shared" si="5"/>
        <v>0</v>
      </c>
      <c r="F95" s="27">
        <f t="shared" si="5"/>
        <v>0</v>
      </c>
      <c r="G95" s="5">
        <v>0</v>
      </c>
      <c r="H95" s="18">
        <f t="shared" si="3"/>
        <v>0</v>
      </c>
    </row>
    <row r="96" spans="1:8" hidden="1" x14ac:dyDescent="0.2">
      <c r="A96" s="1088">
        <v>2211320</v>
      </c>
      <c r="B96" s="12" t="s">
        <v>108</v>
      </c>
      <c r="C96" s="10">
        <v>0</v>
      </c>
      <c r="D96" s="15">
        <v>0</v>
      </c>
      <c r="E96" s="1517">
        <f t="shared" si="5"/>
        <v>0</v>
      </c>
      <c r="F96" s="27">
        <f t="shared" si="5"/>
        <v>0</v>
      </c>
      <c r="G96" s="5">
        <v>0</v>
      </c>
      <c r="H96" s="18">
        <f t="shared" si="3"/>
        <v>0</v>
      </c>
    </row>
    <row r="97" spans="1:8" hidden="1" x14ac:dyDescent="0.2">
      <c r="A97" s="1086">
        <v>2211323</v>
      </c>
      <c r="B97" s="10" t="s">
        <v>109</v>
      </c>
      <c r="C97" s="10">
        <v>0</v>
      </c>
      <c r="D97" s="15">
        <v>0</v>
      </c>
      <c r="E97" s="1517">
        <f t="shared" si="5"/>
        <v>0</v>
      </c>
      <c r="F97" s="27">
        <f t="shared" si="5"/>
        <v>0</v>
      </c>
      <c r="G97" s="5">
        <v>0</v>
      </c>
      <c r="H97" s="18">
        <f t="shared" si="3"/>
        <v>0</v>
      </c>
    </row>
    <row r="98" spans="1:8" hidden="1" x14ac:dyDescent="0.2">
      <c r="A98" s="1086">
        <v>2211329</v>
      </c>
      <c r="B98" s="10" t="s">
        <v>110</v>
      </c>
      <c r="C98" s="10">
        <v>0</v>
      </c>
      <c r="D98" s="15">
        <v>0</v>
      </c>
      <c r="E98" s="1517">
        <f t="shared" si="5"/>
        <v>0</v>
      </c>
      <c r="F98" s="27">
        <f t="shared" si="5"/>
        <v>0</v>
      </c>
      <c r="G98" s="5">
        <v>0</v>
      </c>
      <c r="H98" s="18">
        <f t="shared" si="3"/>
        <v>0</v>
      </c>
    </row>
    <row r="99" spans="1:8" hidden="1" x14ac:dyDescent="0.2">
      <c r="A99" s="1088">
        <v>2211332</v>
      </c>
      <c r="B99" s="12" t="s">
        <v>111</v>
      </c>
      <c r="C99" s="10">
        <v>0</v>
      </c>
      <c r="D99" s="15">
        <v>0</v>
      </c>
      <c r="E99" s="1517">
        <f t="shared" si="5"/>
        <v>0</v>
      </c>
      <c r="F99" s="27">
        <f t="shared" si="5"/>
        <v>0</v>
      </c>
      <c r="G99" s="5">
        <v>0</v>
      </c>
      <c r="H99" s="18">
        <f t="shared" si="3"/>
        <v>0</v>
      </c>
    </row>
    <row r="100" spans="1:8" hidden="1" x14ac:dyDescent="0.2">
      <c r="A100" s="1088">
        <v>2640201</v>
      </c>
      <c r="B100" s="12" t="s">
        <v>112</v>
      </c>
      <c r="C100" s="10">
        <v>0</v>
      </c>
      <c r="D100" s="15">
        <v>0</v>
      </c>
      <c r="E100" s="1517">
        <f t="shared" si="5"/>
        <v>0</v>
      </c>
      <c r="F100" s="27">
        <f t="shared" si="5"/>
        <v>0</v>
      </c>
      <c r="G100" s="5">
        <v>0</v>
      </c>
      <c r="H100" s="18">
        <f t="shared" si="3"/>
        <v>0</v>
      </c>
    </row>
    <row r="101" spans="1:8" hidden="1" x14ac:dyDescent="0.2">
      <c r="A101" s="1086">
        <v>2640402</v>
      </c>
      <c r="B101" s="10" t="s">
        <v>113</v>
      </c>
      <c r="C101" s="10">
        <v>0</v>
      </c>
      <c r="D101" s="15">
        <v>0</v>
      </c>
      <c r="E101" s="1517">
        <f t="shared" si="5"/>
        <v>0</v>
      </c>
      <c r="F101" s="27">
        <f t="shared" si="5"/>
        <v>0</v>
      </c>
      <c r="G101" s="5">
        <v>0</v>
      </c>
      <c r="H101" s="18">
        <f t="shared" si="3"/>
        <v>0</v>
      </c>
    </row>
    <row r="102" spans="1:8" hidden="1" x14ac:dyDescent="0.2">
      <c r="A102" s="1088">
        <v>2640403</v>
      </c>
      <c r="B102" s="12" t="s">
        <v>114</v>
      </c>
      <c r="C102" s="10">
        <v>0</v>
      </c>
      <c r="D102" s="15">
        <v>0</v>
      </c>
      <c r="E102" s="1517">
        <f t="shared" si="5"/>
        <v>0</v>
      </c>
      <c r="F102" s="27">
        <f t="shared" si="5"/>
        <v>0</v>
      </c>
      <c r="G102" s="5">
        <v>0</v>
      </c>
      <c r="H102" s="18">
        <f t="shared" si="3"/>
        <v>0</v>
      </c>
    </row>
    <row r="103" spans="1:8" hidden="1" x14ac:dyDescent="0.2">
      <c r="A103" s="1088">
        <v>2640599</v>
      </c>
      <c r="B103" s="12" t="s">
        <v>115</v>
      </c>
      <c r="C103" s="10">
        <v>0</v>
      </c>
      <c r="D103" s="15">
        <v>0</v>
      </c>
      <c r="E103" s="1517">
        <f t="shared" si="5"/>
        <v>0</v>
      </c>
      <c r="F103" s="27">
        <f t="shared" si="5"/>
        <v>0</v>
      </c>
      <c r="G103" s="5">
        <v>0</v>
      </c>
      <c r="H103" s="18">
        <f t="shared" si="3"/>
        <v>0</v>
      </c>
    </row>
    <row r="104" spans="1:8" ht="25.5" hidden="1" x14ac:dyDescent="0.2">
      <c r="A104" s="1088">
        <v>2649999</v>
      </c>
      <c r="B104" s="12" t="s">
        <v>116</v>
      </c>
      <c r="C104" s="10">
        <v>0</v>
      </c>
      <c r="D104" s="15">
        <v>0</v>
      </c>
      <c r="E104" s="1517">
        <f t="shared" si="5"/>
        <v>0</v>
      </c>
      <c r="F104" s="27">
        <f t="shared" si="5"/>
        <v>0</v>
      </c>
      <c r="G104" s="5">
        <v>0</v>
      </c>
      <c r="H104" s="18">
        <f t="shared" si="3"/>
        <v>0</v>
      </c>
    </row>
    <row r="105" spans="1:8" x14ac:dyDescent="0.2">
      <c r="A105" s="1088">
        <v>2710102</v>
      </c>
      <c r="B105" s="12" t="s">
        <v>117</v>
      </c>
      <c r="C105" s="47">
        <v>5682382</v>
      </c>
      <c r="D105" s="760">
        <v>2495137</v>
      </c>
      <c r="E105" s="1517">
        <f t="shared" si="5"/>
        <v>2495137</v>
      </c>
      <c r="F105" s="27">
        <f t="shared" si="5"/>
        <v>2495137</v>
      </c>
      <c r="G105" s="16">
        <v>2495137</v>
      </c>
      <c r="H105" s="18">
        <f t="shared" si="3"/>
        <v>0</v>
      </c>
    </row>
    <row r="106" spans="1:8" hidden="1" x14ac:dyDescent="0.2">
      <c r="A106" s="1086">
        <v>2990105</v>
      </c>
      <c r="B106" s="10" t="s">
        <v>786</v>
      </c>
      <c r="C106" s="10">
        <v>0</v>
      </c>
      <c r="D106" s="15">
        <v>0</v>
      </c>
      <c r="E106" s="1515">
        <f t="shared" si="5"/>
        <v>0</v>
      </c>
      <c r="F106" s="27">
        <f t="shared" si="5"/>
        <v>0</v>
      </c>
      <c r="G106" s="5">
        <v>0</v>
      </c>
      <c r="H106" s="18">
        <f t="shared" si="3"/>
        <v>0</v>
      </c>
    </row>
    <row r="107" spans="1:8" ht="25.5" hidden="1" x14ac:dyDescent="0.2">
      <c r="A107" s="1088">
        <v>3110902</v>
      </c>
      <c r="B107" s="12" t="s">
        <v>219</v>
      </c>
      <c r="C107" s="10">
        <v>0</v>
      </c>
      <c r="D107" s="15">
        <v>0</v>
      </c>
      <c r="E107" s="1515">
        <f t="shared" si="5"/>
        <v>0</v>
      </c>
      <c r="F107" s="27">
        <f t="shared" si="5"/>
        <v>0</v>
      </c>
      <c r="G107" s="5">
        <v>0</v>
      </c>
      <c r="H107" s="18">
        <f t="shared" si="3"/>
        <v>0</v>
      </c>
    </row>
    <row r="108" spans="1:8" hidden="1" x14ac:dyDescent="0.2">
      <c r="A108" s="1088">
        <v>3111001</v>
      </c>
      <c r="B108" s="12" t="s">
        <v>119</v>
      </c>
      <c r="C108" s="47">
        <v>0</v>
      </c>
      <c r="D108" s="15">
        <v>0</v>
      </c>
      <c r="E108" s="1515">
        <f t="shared" si="5"/>
        <v>0</v>
      </c>
      <c r="F108" s="27">
        <f t="shared" si="5"/>
        <v>0</v>
      </c>
      <c r="G108" s="5">
        <v>0</v>
      </c>
      <c r="H108" s="18">
        <f t="shared" si="3"/>
        <v>0</v>
      </c>
    </row>
    <row r="109" spans="1:8" hidden="1" x14ac:dyDescent="0.2">
      <c r="A109" s="1088">
        <v>3111002</v>
      </c>
      <c r="B109" s="12" t="s">
        <v>120</v>
      </c>
      <c r="C109" s="47">
        <v>0</v>
      </c>
      <c r="D109" s="15">
        <v>0</v>
      </c>
      <c r="E109" s="1515">
        <f t="shared" si="5"/>
        <v>0</v>
      </c>
      <c r="F109" s="27">
        <f t="shared" si="5"/>
        <v>0</v>
      </c>
      <c r="G109" s="5">
        <v>0</v>
      </c>
      <c r="H109" s="18">
        <f t="shared" si="3"/>
        <v>0</v>
      </c>
    </row>
    <row r="110" spans="1:8" ht="25.5" hidden="1" x14ac:dyDescent="0.2">
      <c r="A110" s="1088">
        <v>3111003</v>
      </c>
      <c r="B110" s="12" t="s">
        <v>121</v>
      </c>
      <c r="C110" s="47">
        <v>0</v>
      </c>
      <c r="D110" s="15">
        <v>0</v>
      </c>
      <c r="E110" s="1515">
        <f t="shared" si="5"/>
        <v>0</v>
      </c>
      <c r="F110" s="27">
        <f t="shared" si="5"/>
        <v>0</v>
      </c>
      <c r="G110" s="5">
        <v>0</v>
      </c>
      <c r="H110" s="18">
        <f t="shared" si="3"/>
        <v>0</v>
      </c>
    </row>
    <row r="111" spans="1:8" ht="25.5" hidden="1" x14ac:dyDescent="0.2">
      <c r="A111" s="68">
        <v>3111104</v>
      </c>
      <c r="B111" s="24" t="s">
        <v>292</v>
      </c>
      <c r="C111" s="30">
        <v>0</v>
      </c>
      <c r="D111" s="15">
        <v>0</v>
      </c>
      <c r="E111" s="1515">
        <f t="shared" si="5"/>
        <v>0</v>
      </c>
      <c r="F111" s="27">
        <f t="shared" si="5"/>
        <v>0</v>
      </c>
      <c r="G111" s="5">
        <v>0</v>
      </c>
      <c r="H111" s="18">
        <f t="shared" si="3"/>
        <v>0</v>
      </c>
    </row>
    <row r="112" spans="1:8" hidden="1" x14ac:dyDescent="0.2">
      <c r="A112" s="1088">
        <v>3111005</v>
      </c>
      <c r="B112" s="12" t="s">
        <v>168</v>
      </c>
      <c r="C112" s="47">
        <v>0</v>
      </c>
      <c r="D112" s="15">
        <v>0</v>
      </c>
      <c r="E112" s="1515">
        <f t="shared" si="5"/>
        <v>0</v>
      </c>
      <c r="F112" s="27">
        <f t="shared" si="5"/>
        <v>0</v>
      </c>
      <c r="G112" s="5">
        <v>0</v>
      </c>
      <c r="H112" s="18">
        <f t="shared" si="3"/>
        <v>0</v>
      </c>
    </row>
    <row r="113" spans="1:8" hidden="1" x14ac:dyDescent="0.2">
      <c r="A113" s="1088">
        <v>3111006</v>
      </c>
      <c r="B113" s="12" t="s">
        <v>293</v>
      </c>
      <c r="C113" s="47">
        <v>0</v>
      </c>
      <c r="D113" s="15">
        <v>0</v>
      </c>
      <c r="E113" s="1515">
        <f t="shared" si="5"/>
        <v>0</v>
      </c>
      <c r="F113" s="27">
        <f t="shared" si="5"/>
        <v>0</v>
      </c>
      <c r="G113" s="5">
        <v>0</v>
      </c>
      <c r="H113" s="18">
        <f t="shared" si="3"/>
        <v>0</v>
      </c>
    </row>
    <row r="114" spans="1:8" hidden="1" x14ac:dyDescent="0.2">
      <c r="A114" s="1088">
        <v>3111107</v>
      </c>
      <c r="B114" s="12" t="s">
        <v>122</v>
      </c>
      <c r="C114" s="10">
        <v>0</v>
      </c>
      <c r="D114" s="15">
        <v>0</v>
      </c>
      <c r="E114" s="1515">
        <f t="shared" si="5"/>
        <v>0</v>
      </c>
      <c r="F114" s="27">
        <f t="shared" si="5"/>
        <v>0</v>
      </c>
      <c r="G114" s="5">
        <v>0</v>
      </c>
      <c r="H114" s="18">
        <f t="shared" si="3"/>
        <v>0</v>
      </c>
    </row>
    <row r="115" spans="1:8" hidden="1" x14ac:dyDescent="0.2">
      <c r="A115" s="1086">
        <v>3111112</v>
      </c>
      <c r="B115" s="10" t="s">
        <v>123</v>
      </c>
      <c r="C115" s="10">
        <v>0</v>
      </c>
      <c r="D115" s="15">
        <v>0</v>
      </c>
      <c r="E115" s="1515">
        <f t="shared" si="5"/>
        <v>0</v>
      </c>
      <c r="F115" s="27">
        <f t="shared" si="5"/>
        <v>0</v>
      </c>
      <c r="G115" s="5">
        <v>0</v>
      </c>
      <c r="H115" s="18">
        <f t="shared" si="3"/>
        <v>0</v>
      </c>
    </row>
    <row r="116" spans="1:8" hidden="1" x14ac:dyDescent="0.2">
      <c r="A116" s="1088">
        <v>3111305</v>
      </c>
      <c r="B116" s="12" t="s">
        <v>124</v>
      </c>
      <c r="C116" s="10">
        <v>0</v>
      </c>
      <c r="D116" s="15">
        <v>0</v>
      </c>
      <c r="E116" s="1515">
        <f t="shared" si="5"/>
        <v>0</v>
      </c>
      <c r="F116" s="27">
        <f t="shared" si="5"/>
        <v>0</v>
      </c>
      <c r="G116" s="5">
        <v>0</v>
      </c>
      <c r="H116" s="18">
        <f t="shared" si="3"/>
        <v>0</v>
      </c>
    </row>
    <row r="117" spans="1:8" ht="25.5" hidden="1" x14ac:dyDescent="0.2">
      <c r="A117" s="1088">
        <v>3111401</v>
      </c>
      <c r="B117" s="12" t="s">
        <v>125</v>
      </c>
      <c r="C117" s="10">
        <v>0</v>
      </c>
      <c r="D117" s="15">
        <v>0</v>
      </c>
      <c r="E117" s="1515">
        <f t="shared" si="5"/>
        <v>0</v>
      </c>
      <c r="F117" s="27">
        <f t="shared" si="5"/>
        <v>0</v>
      </c>
      <c r="G117" s="5">
        <v>0</v>
      </c>
      <c r="H117" s="18">
        <f t="shared" si="3"/>
        <v>0</v>
      </c>
    </row>
    <row r="118" spans="1:8" hidden="1" x14ac:dyDescent="0.2">
      <c r="A118" s="1088">
        <v>3111403</v>
      </c>
      <c r="B118" s="12" t="s">
        <v>126</v>
      </c>
      <c r="C118" s="10">
        <v>0</v>
      </c>
      <c r="D118" s="15">
        <v>0</v>
      </c>
      <c r="E118" s="1515">
        <f t="shared" si="5"/>
        <v>0</v>
      </c>
      <c r="F118" s="27">
        <f t="shared" si="5"/>
        <v>0</v>
      </c>
      <c r="G118" s="5">
        <v>0</v>
      </c>
      <c r="H118" s="18">
        <f t="shared" si="3"/>
        <v>0</v>
      </c>
    </row>
    <row r="119" spans="1:8" hidden="1" x14ac:dyDescent="0.2">
      <c r="A119" s="1088">
        <v>3111499</v>
      </c>
      <c r="B119" s="12" t="s">
        <v>127</v>
      </c>
      <c r="C119" s="10">
        <v>0</v>
      </c>
      <c r="D119" s="15">
        <v>0</v>
      </c>
      <c r="E119" s="1515">
        <f t="shared" si="5"/>
        <v>0</v>
      </c>
      <c r="F119" s="27">
        <f t="shared" si="5"/>
        <v>0</v>
      </c>
      <c r="G119" s="5">
        <v>0</v>
      </c>
      <c r="H119" s="18">
        <f t="shared" si="3"/>
        <v>0</v>
      </c>
    </row>
    <row r="120" spans="1:8" hidden="1" x14ac:dyDescent="0.2">
      <c r="A120" s="1088">
        <v>3110701</v>
      </c>
      <c r="B120" s="12" t="s">
        <v>128</v>
      </c>
      <c r="C120" s="10">
        <v>0</v>
      </c>
      <c r="D120" s="15">
        <v>0</v>
      </c>
      <c r="E120" s="1515">
        <f t="shared" si="5"/>
        <v>0</v>
      </c>
      <c r="F120" s="27">
        <f t="shared" si="5"/>
        <v>0</v>
      </c>
      <c r="G120" s="5">
        <v>0</v>
      </c>
      <c r="H120" s="18">
        <f t="shared" si="3"/>
        <v>0</v>
      </c>
    </row>
    <row r="121" spans="1:8" hidden="1" x14ac:dyDescent="0.2">
      <c r="A121" s="1088">
        <v>3110704</v>
      </c>
      <c r="B121" s="12" t="s">
        <v>129</v>
      </c>
      <c r="C121" s="10">
        <v>0</v>
      </c>
      <c r="D121" s="15">
        <v>0</v>
      </c>
      <c r="E121" s="1515">
        <f t="shared" si="5"/>
        <v>0</v>
      </c>
      <c r="F121" s="27">
        <f t="shared" si="5"/>
        <v>0</v>
      </c>
      <c r="G121" s="5">
        <v>0</v>
      </c>
      <c r="H121" s="18">
        <f t="shared" si="3"/>
        <v>0</v>
      </c>
    </row>
    <row r="122" spans="1:8" x14ac:dyDescent="0.2">
      <c r="A122" s="1087"/>
      <c r="B122" s="14" t="s">
        <v>130</v>
      </c>
      <c r="C122" s="78">
        <f>SUM(C20:C121)</f>
        <v>24151088</v>
      </c>
      <c r="D122" s="78">
        <f>SUM(D20:D121)</f>
        <v>28133800</v>
      </c>
      <c r="E122" s="78">
        <f>SUM(E20:E121)</f>
        <v>28133800</v>
      </c>
      <c r="F122" s="1075">
        <f>SUM(F20:F121)</f>
        <v>28133800</v>
      </c>
      <c r="G122" s="5">
        <v>28133800</v>
      </c>
      <c r="H122" s="18">
        <f t="shared" si="3"/>
        <v>0</v>
      </c>
    </row>
    <row r="123" spans="1:8" x14ac:dyDescent="0.2">
      <c r="A123" s="1086"/>
      <c r="B123" s="6" t="s">
        <v>131</v>
      </c>
      <c r="C123" s="10"/>
      <c r="D123" s="44"/>
      <c r="E123" s="1517"/>
      <c r="F123" s="27"/>
    </row>
    <row r="124" spans="1:8" x14ac:dyDescent="0.2">
      <c r="A124" s="1088">
        <v>2220101</v>
      </c>
      <c r="B124" s="12" t="s">
        <v>132</v>
      </c>
      <c r="C124" s="47">
        <v>200000</v>
      </c>
      <c r="D124" s="760">
        <v>150000</v>
      </c>
      <c r="E124" s="1517">
        <f>SUM(D124)</f>
        <v>150000</v>
      </c>
      <c r="F124" s="27">
        <f>SUM(E124)</f>
        <v>150000</v>
      </c>
      <c r="G124" s="5">
        <v>150000</v>
      </c>
      <c r="H124" s="18">
        <f t="shared" si="3"/>
        <v>0</v>
      </c>
    </row>
    <row r="125" spans="1:8" ht="18.75" hidden="1" x14ac:dyDescent="0.3">
      <c r="A125" s="1088">
        <v>2220103</v>
      </c>
      <c r="B125" s="12" t="s">
        <v>133</v>
      </c>
      <c r="C125" s="10">
        <v>0</v>
      </c>
      <c r="D125" s="758">
        <v>0</v>
      </c>
      <c r="E125" s="1515">
        <f t="shared" ref="E125:F136" si="6">SUM(D125)</f>
        <v>0</v>
      </c>
      <c r="F125" s="27">
        <f t="shared" si="6"/>
        <v>0</v>
      </c>
      <c r="G125" s="5">
        <v>0</v>
      </c>
      <c r="H125" s="18">
        <f t="shared" si="3"/>
        <v>0</v>
      </c>
    </row>
    <row r="126" spans="1:8" ht="25.5" hidden="1" x14ac:dyDescent="0.3">
      <c r="A126" s="1088">
        <v>2220201</v>
      </c>
      <c r="B126" s="12" t="s">
        <v>134</v>
      </c>
      <c r="C126" s="10">
        <v>0</v>
      </c>
      <c r="D126" s="758">
        <v>0</v>
      </c>
      <c r="E126" s="1515">
        <f t="shared" si="6"/>
        <v>0</v>
      </c>
      <c r="F126" s="27">
        <f t="shared" si="6"/>
        <v>0</v>
      </c>
      <c r="G126" s="5">
        <v>0</v>
      </c>
      <c r="H126" s="18">
        <f t="shared" si="3"/>
        <v>0</v>
      </c>
    </row>
    <row r="127" spans="1:8" ht="18.75" hidden="1" x14ac:dyDescent="0.3">
      <c r="A127" s="1088">
        <v>2220202</v>
      </c>
      <c r="B127" s="12" t="s">
        <v>135</v>
      </c>
      <c r="C127" s="47">
        <v>0</v>
      </c>
      <c r="D127" s="758">
        <v>0</v>
      </c>
      <c r="E127" s="1515">
        <f t="shared" si="6"/>
        <v>0</v>
      </c>
      <c r="F127" s="27">
        <f t="shared" si="6"/>
        <v>0</v>
      </c>
      <c r="G127" s="5">
        <v>0</v>
      </c>
      <c r="H127" s="18">
        <f t="shared" si="3"/>
        <v>0</v>
      </c>
    </row>
    <row r="128" spans="1:8" ht="25.5" hidden="1" x14ac:dyDescent="0.3">
      <c r="A128" s="1088">
        <v>2220203</v>
      </c>
      <c r="B128" s="12" t="s">
        <v>136</v>
      </c>
      <c r="C128" s="10">
        <v>0</v>
      </c>
      <c r="D128" s="758">
        <v>0</v>
      </c>
      <c r="E128" s="1515">
        <f t="shared" si="6"/>
        <v>0</v>
      </c>
      <c r="F128" s="27">
        <f t="shared" si="6"/>
        <v>0</v>
      </c>
      <c r="G128" s="5">
        <v>0</v>
      </c>
      <c r="H128" s="18">
        <f t="shared" si="3"/>
        <v>0</v>
      </c>
    </row>
    <row r="129" spans="1:8" ht="18.75" hidden="1" x14ac:dyDescent="0.3">
      <c r="A129" s="1088">
        <v>2220204</v>
      </c>
      <c r="B129" s="12" t="s">
        <v>137</v>
      </c>
      <c r="C129" s="10">
        <v>0</v>
      </c>
      <c r="D129" s="758">
        <v>0</v>
      </c>
      <c r="E129" s="1515">
        <f t="shared" si="6"/>
        <v>0</v>
      </c>
      <c r="F129" s="27">
        <f t="shared" si="6"/>
        <v>0</v>
      </c>
      <c r="G129" s="5">
        <v>0</v>
      </c>
      <c r="H129" s="18">
        <f t="shared" si="3"/>
        <v>0</v>
      </c>
    </row>
    <row r="130" spans="1:8" ht="18.75" hidden="1" x14ac:dyDescent="0.3">
      <c r="A130" s="1088">
        <v>2220205</v>
      </c>
      <c r="B130" s="12" t="s">
        <v>138</v>
      </c>
      <c r="C130" s="10">
        <v>0</v>
      </c>
      <c r="D130" s="758">
        <v>0</v>
      </c>
      <c r="E130" s="1515">
        <f t="shared" si="6"/>
        <v>0</v>
      </c>
      <c r="F130" s="27">
        <f t="shared" si="6"/>
        <v>0</v>
      </c>
      <c r="G130" s="5">
        <v>0</v>
      </c>
      <c r="H130" s="18">
        <f t="shared" si="3"/>
        <v>0</v>
      </c>
    </row>
    <row r="131" spans="1:8" ht="25.5" hidden="1" x14ac:dyDescent="0.3">
      <c r="A131" s="1088">
        <v>2220205</v>
      </c>
      <c r="B131" s="12" t="s">
        <v>139</v>
      </c>
      <c r="C131" s="10">
        <v>0</v>
      </c>
      <c r="D131" s="758">
        <v>0</v>
      </c>
      <c r="E131" s="1515">
        <f t="shared" si="6"/>
        <v>0</v>
      </c>
      <c r="F131" s="27">
        <f t="shared" si="6"/>
        <v>0</v>
      </c>
      <c r="G131" s="5">
        <v>0</v>
      </c>
      <c r="H131" s="18">
        <f t="shared" si="3"/>
        <v>0</v>
      </c>
    </row>
    <row r="132" spans="1:8" ht="25.5" hidden="1" x14ac:dyDescent="0.3">
      <c r="A132" s="1088">
        <v>2220209</v>
      </c>
      <c r="B132" s="12" t="s">
        <v>140</v>
      </c>
      <c r="C132" s="10">
        <v>0</v>
      </c>
      <c r="D132" s="758">
        <v>0</v>
      </c>
      <c r="E132" s="1515">
        <f t="shared" si="6"/>
        <v>0</v>
      </c>
      <c r="F132" s="27">
        <f t="shared" si="6"/>
        <v>0</v>
      </c>
      <c r="G132" s="5">
        <v>0</v>
      </c>
      <c r="H132" s="18">
        <f t="shared" si="3"/>
        <v>0</v>
      </c>
    </row>
    <row r="133" spans="1:8" ht="25.5" hidden="1" x14ac:dyDescent="0.3">
      <c r="A133" s="1088">
        <v>2220210</v>
      </c>
      <c r="B133" s="12" t="s">
        <v>141</v>
      </c>
      <c r="C133" s="47">
        <v>0</v>
      </c>
      <c r="D133" s="758">
        <v>0</v>
      </c>
      <c r="E133" s="1515">
        <f t="shared" si="6"/>
        <v>0</v>
      </c>
      <c r="F133" s="27">
        <f t="shared" si="6"/>
        <v>0</v>
      </c>
      <c r="G133" s="5">
        <v>0</v>
      </c>
      <c r="H133" s="18">
        <f t="shared" si="3"/>
        <v>0</v>
      </c>
    </row>
    <row r="134" spans="1:8" ht="18.75" hidden="1" x14ac:dyDescent="0.3">
      <c r="A134" s="1088">
        <v>2220299</v>
      </c>
      <c r="B134" s="12" t="s">
        <v>142</v>
      </c>
      <c r="C134" s="10">
        <v>0</v>
      </c>
      <c r="D134" s="758">
        <v>0</v>
      </c>
      <c r="E134" s="1515">
        <f t="shared" si="6"/>
        <v>0</v>
      </c>
      <c r="F134" s="27">
        <f t="shared" si="6"/>
        <v>0</v>
      </c>
      <c r="G134" s="5">
        <v>0</v>
      </c>
      <c r="H134" s="18">
        <f t="shared" ref="H134:H137" si="7">SUM(F134-G134)</f>
        <v>0</v>
      </c>
    </row>
    <row r="135" spans="1:8" ht="18.75" hidden="1" x14ac:dyDescent="0.3">
      <c r="A135" s="1088">
        <v>2220299</v>
      </c>
      <c r="B135" s="12" t="s">
        <v>143</v>
      </c>
      <c r="C135" s="10">
        <v>0</v>
      </c>
      <c r="D135" s="758">
        <v>0</v>
      </c>
      <c r="E135" s="1515">
        <f t="shared" si="6"/>
        <v>0</v>
      </c>
      <c r="F135" s="27">
        <f t="shared" si="6"/>
        <v>0</v>
      </c>
      <c r="G135" s="5">
        <v>0</v>
      </c>
      <c r="H135" s="18">
        <f t="shared" si="7"/>
        <v>0</v>
      </c>
    </row>
    <row r="136" spans="1:8" ht="18.75" hidden="1" x14ac:dyDescent="0.3">
      <c r="A136" s="1088">
        <v>2220299</v>
      </c>
      <c r="B136" s="12" t="s">
        <v>144</v>
      </c>
      <c r="C136" s="10">
        <v>0</v>
      </c>
      <c r="D136" s="758">
        <v>0</v>
      </c>
      <c r="E136" s="1515">
        <f t="shared" si="6"/>
        <v>0</v>
      </c>
      <c r="F136" s="27">
        <f t="shared" si="6"/>
        <v>0</v>
      </c>
      <c r="G136" s="5">
        <v>0</v>
      </c>
      <c r="H136" s="18">
        <f t="shared" si="7"/>
        <v>0</v>
      </c>
    </row>
    <row r="137" spans="1:8" x14ac:dyDescent="0.2">
      <c r="A137" s="1087"/>
      <c r="B137" s="14" t="s">
        <v>130</v>
      </c>
      <c r="C137" s="78">
        <f>SUM(C124:C136)</f>
        <v>200000</v>
      </c>
      <c r="D137" s="78">
        <f>SUM(D124:D136)</f>
        <v>150000</v>
      </c>
      <c r="E137" s="78">
        <f>SUM(E124:E136)</f>
        <v>150000</v>
      </c>
      <c r="F137" s="1075">
        <f>SUM(F124:F136)</f>
        <v>150000</v>
      </c>
      <c r="G137" s="5">
        <v>150000</v>
      </c>
      <c r="H137" s="18">
        <f t="shared" si="7"/>
        <v>0</v>
      </c>
    </row>
    <row r="138" spans="1:8" x14ac:dyDescent="0.2">
      <c r="A138" s="1086"/>
      <c r="B138" s="75" t="s">
        <v>145</v>
      </c>
      <c r="C138" s="10">
        <v>0</v>
      </c>
      <c r="D138" s="44"/>
      <c r="E138" s="1517"/>
      <c r="F138" s="27"/>
    </row>
    <row r="139" spans="1:8" ht="18.75" hidden="1" x14ac:dyDescent="0.2">
      <c r="A139" s="1086"/>
      <c r="B139" s="12" t="s">
        <v>146</v>
      </c>
      <c r="C139" s="10">
        <v>0</v>
      </c>
      <c r="D139" s="582">
        <v>0</v>
      </c>
      <c r="E139" s="1515">
        <f t="shared" ref="E139:F141" si="8">SUM(D139)</f>
        <v>0</v>
      </c>
      <c r="F139" s="27">
        <f t="shared" si="8"/>
        <v>0</v>
      </c>
      <c r="G139" s="5">
        <v>0</v>
      </c>
      <c r="H139" s="18">
        <f t="shared" ref="H139:H145" si="9">SUM(F139-G139)</f>
        <v>0</v>
      </c>
    </row>
    <row r="140" spans="1:8" ht="18.75" hidden="1" x14ac:dyDescent="0.2">
      <c r="A140" s="1086"/>
      <c r="B140" s="12" t="s">
        <v>147</v>
      </c>
      <c r="C140" s="10">
        <v>0</v>
      </c>
      <c r="D140" s="582">
        <v>0</v>
      </c>
      <c r="E140" s="1515">
        <f t="shared" si="8"/>
        <v>0</v>
      </c>
      <c r="F140" s="27">
        <f t="shared" si="8"/>
        <v>0</v>
      </c>
      <c r="G140" s="5">
        <v>0</v>
      </c>
      <c r="H140" s="18">
        <f t="shared" si="9"/>
        <v>0</v>
      </c>
    </row>
    <row r="141" spans="1:8" ht="18.75" hidden="1" x14ac:dyDescent="0.2">
      <c r="A141" s="1086"/>
      <c r="B141" s="12" t="s">
        <v>148</v>
      </c>
      <c r="C141" s="10">
        <v>0</v>
      </c>
      <c r="D141" s="582">
        <v>0</v>
      </c>
      <c r="E141" s="1515">
        <f t="shared" si="8"/>
        <v>0</v>
      </c>
      <c r="F141" s="27">
        <f t="shared" si="8"/>
        <v>0</v>
      </c>
      <c r="G141" s="5">
        <v>0</v>
      </c>
      <c r="H141" s="18">
        <f t="shared" si="9"/>
        <v>0</v>
      </c>
    </row>
    <row r="142" spans="1:8" hidden="1" x14ac:dyDescent="0.2">
      <c r="A142" s="1087"/>
      <c r="B142" s="14" t="s">
        <v>130</v>
      </c>
      <c r="C142" s="48">
        <f>SUM(C139:C141)</f>
        <v>0</v>
      </c>
      <c r="D142" s="78">
        <f>SUM(D139:D141)</f>
        <v>0</v>
      </c>
      <c r="E142" s="78">
        <f>SUM(E139:E141)</f>
        <v>0</v>
      </c>
      <c r="F142" s="1075">
        <f>SUM(F139:F141)</f>
        <v>0</v>
      </c>
      <c r="G142" s="5">
        <v>0</v>
      </c>
      <c r="H142" s="18">
        <f t="shared" si="9"/>
        <v>0</v>
      </c>
    </row>
    <row r="143" spans="1:8" hidden="1" x14ac:dyDescent="0.2">
      <c r="A143" s="1086"/>
      <c r="B143" s="10"/>
      <c r="C143" s="10"/>
      <c r="D143" s="44"/>
      <c r="E143" s="1517"/>
      <c r="F143" s="27"/>
      <c r="H143" s="18">
        <f t="shared" si="9"/>
        <v>0</v>
      </c>
    </row>
    <row r="144" spans="1:8" x14ac:dyDescent="0.2">
      <c r="A144" s="1089"/>
      <c r="B144" s="1090" t="s">
        <v>5</v>
      </c>
      <c r="C144" s="1075">
        <f>SUM(C142+C137+C122+C18)</f>
        <v>52566948</v>
      </c>
      <c r="D144" s="1075">
        <f>SUM(D142+D137+D122+D18)</f>
        <v>35271703</v>
      </c>
      <c r="E144" s="1075">
        <f>SUM(E142+E137+E122+E18)</f>
        <v>35271703</v>
      </c>
      <c r="F144" s="1075">
        <f>SUM(F142+F137+F122+F18)</f>
        <v>35271703</v>
      </c>
      <c r="G144" s="5">
        <v>35271703</v>
      </c>
      <c r="H144" s="18">
        <f t="shared" si="9"/>
        <v>0</v>
      </c>
    </row>
    <row r="145" spans="1:40" x14ac:dyDescent="0.2">
      <c r="H145" s="18">
        <f t="shared" si="9"/>
        <v>0</v>
      </c>
    </row>
    <row r="147" spans="1:40" x14ac:dyDescent="0.2">
      <c r="A147" s="1058"/>
      <c r="B147" s="53" t="s">
        <v>317</v>
      </c>
      <c r="C147" s="52"/>
      <c r="D147" s="52"/>
      <c r="E147" s="1509"/>
      <c r="F147" s="1510">
        <f>F144</f>
        <v>35271703</v>
      </c>
      <c r="G147" s="72">
        <v>35271703</v>
      </c>
      <c r="H147" s="72"/>
      <c r="I147" s="72"/>
      <c r="J147" s="72"/>
      <c r="K147" s="58"/>
      <c r="L147" s="58"/>
      <c r="M147" s="58"/>
      <c r="N147" s="58"/>
      <c r="O147" s="58"/>
      <c r="P147" s="58"/>
      <c r="Q147" s="58"/>
      <c r="R147" s="58"/>
      <c r="S147" s="58"/>
      <c r="T147" s="72"/>
      <c r="U147" s="72"/>
      <c r="V147" s="57"/>
      <c r="W147" s="58"/>
      <c r="X147" s="58"/>
      <c r="Y147" s="58"/>
      <c r="Z147" s="58"/>
      <c r="AA147" s="57"/>
      <c r="AB147" s="65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66">
        <f>AN144</f>
        <v>0</v>
      </c>
    </row>
    <row r="148" spans="1:40" x14ac:dyDescent="0.2">
      <c r="A148" s="1058"/>
      <c r="B148" s="53" t="s">
        <v>319</v>
      </c>
      <c r="C148" s="52"/>
      <c r="D148" s="52"/>
      <c r="E148" s="1509"/>
      <c r="F148" s="1510">
        <f>SUM(F137+F122+F18)</f>
        <v>35271703</v>
      </c>
      <c r="G148" s="72">
        <v>35271703</v>
      </c>
      <c r="H148" s="72"/>
      <c r="I148" s="72"/>
      <c r="J148" s="72"/>
      <c r="K148" s="58"/>
      <c r="L148" s="58"/>
      <c r="M148" s="58"/>
      <c r="N148" s="58"/>
      <c r="O148" s="58"/>
      <c r="P148" s="58"/>
      <c r="Q148" s="58"/>
      <c r="R148" s="58"/>
      <c r="S148" s="58"/>
      <c r="T148" s="72"/>
      <c r="U148" s="72"/>
      <c r="V148" s="58"/>
      <c r="W148" s="58"/>
      <c r="X148" s="58"/>
      <c r="Y148" s="58"/>
      <c r="Z148" s="58"/>
      <c r="AA148" s="57"/>
      <c r="AB148" s="65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66">
        <f>SUM(AN134+AN119+AN20)</f>
        <v>0</v>
      </c>
    </row>
    <row r="149" spans="1:40" x14ac:dyDescent="0.2">
      <c r="A149" s="1058"/>
      <c r="B149" s="53" t="s">
        <v>145</v>
      </c>
      <c r="C149" s="52"/>
      <c r="D149" s="52"/>
      <c r="E149" s="1509"/>
      <c r="F149" s="1510">
        <f>F147-F148</f>
        <v>0</v>
      </c>
      <c r="G149" s="72">
        <v>0</v>
      </c>
      <c r="H149" s="72"/>
      <c r="I149" s="72"/>
      <c r="J149" s="72"/>
      <c r="K149" s="58"/>
      <c r="L149" s="58"/>
      <c r="M149" s="58"/>
      <c r="N149" s="58"/>
      <c r="O149" s="58"/>
      <c r="P149" s="58"/>
      <c r="Q149" s="58"/>
      <c r="R149" s="58"/>
      <c r="S149" s="58"/>
      <c r="T149" s="72"/>
      <c r="U149" s="72"/>
      <c r="V149" s="58"/>
      <c r="W149" s="58"/>
      <c r="X149" s="58"/>
      <c r="Y149" s="58"/>
      <c r="Z149" s="58"/>
      <c r="AA149" s="57"/>
      <c r="AB149" s="65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66">
        <f>AN147-AN148</f>
        <v>0</v>
      </c>
    </row>
    <row r="150" spans="1:40" ht="15" x14ac:dyDescent="0.25">
      <c r="A150" s="1058"/>
      <c r="B150" s="53"/>
      <c r="C150" s="52"/>
      <c r="D150" s="52"/>
      <c r="E150" s="1509"/>
      <c r="F150" s="1510"/>
      <c r="G150" s="72"/>
      <c r="H150" s="72"/>
      <c r="I150" s="72"/>
      <c r="J150" s="72"/>
      <c r="K150" s="58"/>
      <c r="L150" s="58"/>
      <c r="M150" s="58"/>
      <c r="N150" s="58"/>
      <c r="O150" s="58"/>
      <c r="P150" s="58"/>
      <c r="Q150" s="58"/>
      <c r="R150" s="58"/>
      <c r="S150" s="58"/>
      <c r="T150" s="1124"/>
      <c r="U150" s="72"/>
      <c r="V150" s="58"/>
      <c r="W150" s="58"/>
      <c r="X150" s="58"/>
      <c r="Y150" s="58"/>
      <c r="Z150" s="58"/>
      <c r="AA150" s="57"/>
      <c r="AB150" s="65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66"/>
    </row>
    <row r="151" spans="1:40" x14ac:dyDescent="0.2">
      <c r="A151" s="1058"/>
      <c r="B151" s="53" t="s">
        <v>149</v>
      </c>
      <c r="C151" s="52"/>
      <c r="D151" s="52"/>
      <c r="E151" s="1509"/>
      <c r="F151" s="1510">
        <f>F148</f>
        <v>35271703</v>
      </c>
      <c r="G151" s="72">
        <v>35271703</v>
      </c>
      <c r="H151" s="72"/>
      <c r="I151" s="72"/>
      <c r="J151" s="72"/>
      <c r="K151" s="58"/>
      <c r="L151" s="58"/>
      <c r="M151" s="58"/>
      <c r="N151" s="58"/>
      <c r="O151" s="58"/>
      <c r="P151" s="58"/>
      <c r="Q151" s="58"/>
      <c r="R151" s="58"/>
      <c r="S151" s="58"/>
      <c r="T151" s="72"/>
      <c r="U151" s="72"/>
      <c r="V151" s="58"/>
      <c r="W151" s="58"/>
      <c r="X151" s="58"/>
      <c r="Y151" s="58"/>
      <c r="Z151" s="58"/>
      <c r="AA151" s="57"/>
      <c r="AB151" s="65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66">
        <f>AN148</f>
        <v>0</v>
      </c>
    </row>
    <row r="152" spans="1:40" x14ac:dyDescent="0.2">
      <c r="A152" s="1058"/>
      <c r="B152" s="53" t="s">
        <v>320</v>
      </c>
      <c r="C152" s="52"/>
      <c r="D152" s="52"/>
      <c r="E152" s="1509"/>
      <c r="F152" s="1510">
        <f>F18</f>
        <v>6987903</v>
      </c>
      <c r="G152" s="72">
        <v>6987903</v>
      </c>
      <c r="H152" s="72"/>
      <c r="I152" s="72"/>
      <c r="J152" s="72"/>
      <c r="K152" s="58"/>
      <c r="L152" s="58"/>
      <c r="M152" s="58"/>
      <c r="N152" s="58"/>
      <c r="O152" s="59"/>
      <c r="P152" s="58"/>
      <c r="Q152" s="58"/>
      <c r="R152" s="58"/>
      <c r="S152" s="58"/>
      <c r="T152" s="72"/>
      <c r="U152" s="72"/>
      <c r="V152" s="58"/>
      <c r="W152" s="58"/>
      <c r="X152" s="58"/>
      <c r="Y152" s="58"/>
      <c r="Z152" s="58"/>
      <c r="AA152" s="57"/>
      <c r="AB152" s="65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66">
        <f>AN20</f>
        <v>0</v>
      </c>
    </row>
    <row r="153" spans="1:40" x14ac:dyDescent="0.2">
      <c r="A153" s="1058"/>
      <c r="B153" s="55" t="s">
        <v>318</v>
      </c>
      <c r="C153" s="55"/>
      <c r="D153" s="55"/>
      <c r="E153" s="1511"/>
      <c r="F153" s="1512">
        <f>F151-F152</f>
        <v>28283800</v>
      </c>
      <c r="G153" s="57">
        <v>28283800</v>
      </c>
      <c r="H153" s="57"/>
      <c r="I153" s="57"/>
      <c r="J153" s="57"/>
      <c r="K153" s="58"/>
      <c r="L153" s="58"/>
      <c r="M153" s="58"/>
      <c r="N153" s="58"/>
      <c r="O153" s="58"/>
      <c r="P153" s="58"/>
      <c r="Q153" s="58"/>
      <c r="R153" s="58"/>
      <c r="S153" s="58"/>
      <c r="T153" s="57"/>
      <c r="U153" s="57"/>
      <c r="V153" s="58"/>
      <c r="W153" s="63"/>
      <c r="X153" s="58"/>
      <c r="Y153" s="58"/>
      <c r="Z153" s="58"/>
      <c r="AA153" s="57"/>
      <c r="AB153" s="65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66">
        <f>AN151-AN152</f>
        <v>0</v>
      </c>
    </row>
    <row r="154" spans="1:40" x14ac:dyDescent="0.2">
      <c r="D154" s="18"/>
      <c r="G154" s="79"/>
      <c r="H154" s="56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</row>
    <row r="155" spans="1:40" x14ac:dyDescent="0.2">
      <c r="D155" s="18"/>
    </row>
    <row r="156" spans="1:40" x14ac:dyDescent="0.2">
      <c r="D156" s="18"/>
    </row>
    <row r="157" spans="1:40" x14ac:dyDescent="0.2">
      <c r="D157" s="18"/>
    </row>
    <row r="158" spans="1:40" x14ac:dyDescent="0.2">
      <c r="D158" s="18"/>
    </row>
    <row r="159" spans="1:40" x14ac:dyDescent="0.2">
      <c r="D159" s="18"/>
    </row>
    <row r="160" spans="1:40" x14ac:dyDescent="0.2">
      <c r="D160" s="18"/>
    </row>
    <row r="161" spans="2:5" x14ac:dyDescent="0.2">
      <c r="D161" s="18"/>
    </row>
    <row r="162" spans="2:5" x14ac:dyDescent="0.2">
      <c r="D162" s="18"/>
    </row>
    <row r="163" spans="2:5" x14ac:dyDescent="0.2">
      <c r="D163" s="18"/>
    </row>
    <row r="164" spans="2:5" x14ac:dyDescent="0.2">
      <c r="D164" s="18"/>
    </row>
    <row r="165" spans="2:5" x14ac:dyDescent="0.2">
      <c r="D165" s="18"/>
    </row>
    <row r="166" spans="2:5" x14ac:dyDescent="0.2">
      <c r="D166" s="18"/>
    </row>
    <row r="167" spans="2:5" x14ac:dyDescent="0.2">
      <c r="D167" s="18"/>
    </row>
    <row r="168" spans="2:5" x14ac:dyDescent="0.2">
      <c r="D168" s="18"/>
    </row>
    <row r="169" spans="2:5" x14ac:dyDescent="0.2">
      <c r="D169" s="18"/>
    </row>
    <row r="170" spans="2:5" x14ac:dyDescent="0.2">
      <c r="D170" s="18"/>
    </row>
    <row r="171" spans="2:5" x14ac:dyDescent="0.2">
      <c r="D171" s="18"/>
    </row>
    <row r="174" spans="2:5" x14ac:dyDescent="0.2">
      <c r="B174" s="80" t="s">
        <v>294</v>
      </c>
      <c r="D174" s="119"/>
    </row>
    <row r="175" spans="2:5" x14ac:dyDescent="0.2">
      <c r="B175" s="81" t="s">
        <v>295</v>
      </c>
      <c r="C175" s="24" t="s">
        <v>296</v>
      </c>
      <c r="D175" s="3" t="s">
        <v>297</v>
      </c>
      <c r="E175" s="1513"/>
    </row>
    <row r="176" spans="2:5" x14ac:dyDescent="0.2">
      <c r="B176" s="81" t="s">
        <v>298</v>
      </c>
      <c r="C176" s="24"/>
      <c r="D176" s="3"/>
      <c r="E176" s="1513"/>
    </row>
    <row r="177" spans="2:5" x14ac:dyDescent="0.2">
      <c r="B177" s="24" t="s">
        <v>299</v>
      </c>
      <c r="C177" s="83">
        <v>282500</v>
      </c>
      <c r="D177" s="3"/>
      <c r="E177" s="1513"/>
    </row>
    <row r="178" spans="2:5" x14ac:dyDescent="0.2">
      <c r="B178" s="24" t="s">
        <v>300</v>
      </c>
      <c r="C178" s="83">
        <v>230000</v>
      </c>
      <c r="D178" s="3"/>
      <c r="E178" s="1513"/>
    </row>
    <row r="179" spans="2:5" x14ac:dyDescent="0.2">
      <c r="B179" s="24" t="s">
        <v>301</v>
      </c>
      <c r="C179" s="83">
        <v>1150000</v>
      </c>
      <c r="D179" s="3"/>
      <c r="E179" s="1513"/>
    </row>
    <row r="180" spans="2:5" x14ac:dyDescent="0.2">
      <c r="B180" s="84" t="s">
        <v>302</v>
      </c>
      <c r="C180" s="83">
        <v>165089</v>
      </c>
      <c r="D180" s="3"/>
      <c r="E180" s="1513"/>
    </row>
    <row r="181" spans="2:5" x14ac:dyDescent="0.2">
      <c r="B181" s="24" t="s">
        <v>303</v>
      </c>
      <c r="C181" s="83">
        <v>160380</v>
      </c>
      <c r="D181" s="3"/>
      <c r="E181" s="1513"/>
    </row>
    <row r="182" spans="2:5" x14ac:dyDescent="0.2">
      <c r="B182" s="24" t="s">
        <v>304</v>
      </c>
      <c r="C182" s="83">
        <v>92040</v>
      </c>
      <c r="D182" s="3"/>
      <c r="E182" s="1513"/>
    </row>
    <row r="183" spans="2:5" x14ac:dyDescent="0.2">
      <c r="B183" s="24" t="s">
        <v>305</v>
      </c>
      <c r="C183" s="83">
        <v>33220</v>
      </c>
      <c r="D183" s="3"/>
      <c r="E183" s="1513"/>
    </row>
    <row r="184" spans="2:5" x14ac:dyDescent="0.2">
      <c r="B184" s="24" t="s">
        <v>306</v>
      </c>
      <c r="C184" s="83">
        <v>26323</v>
      </c>
      <c r="D184" s="3"/>
      <c r="E184" s="1513"/>
    </row>
    <row r="185" spans="2:5" x14ac:dyDescent="0.2">
      <c r="B185" s="24" t="s">
        <v>307</v>
      </c>
      <c r="C185" s="83">
        <v>34440</v>
      </c>
      <c r="D185" s="3"/>
      <c r="E185" s="1513"/>
    </row>
    <row r="186" spans="2:5" x14ac:dyDescent="0.2">
      <c r="B186" s="24" t="s">
        <v>308</v>
      </c>
      <c r="C186" s="83">
        <v>46230</v>
      </c>
      <c r="D186" s="3"/>
      <c r="E186" s="1513"/>
    </row>
    <row r="187" spans="2:5" x14ac:dyDescent="0.2">
      <c r="B187" s="24" t="s">
        <v>309</v>
      </c>
      <c r="C187" s="83">
        <v>23976</v>
      </c>
      <c r="D187" s="3"/>
      <c r="E187" s="1513"/>
    </row>
    <row r="188" spans="2:5" x14ac:dyDescent="0.2">
      <c r="B188" s="24"/>
      <c r="C188" s="83"/>
      <c r="D188" s="3"/>
      <c r="E188" s="1513"/>
    </row>
    <row r="189" spans="2:5" ht="25.5" x14ac:dyDescent="0.2">
      <c r="B189" s="24" t="s">
        <v>310</v>
      </c>
      <c r="C189" s="85">
        <f>SUM(C177:C188)</f>
        <v>2244198</v>
      </c>
      <c r="D189" s="2" t="s">
        <v>311</v>
      </c>
      <c r="E189" s="1513"/>
    </row>
    <row r="190" spans="2:5" x14ac:dyDescent="0.2">
      <c r="B190" s="86"/>
      <c r="C190" s="24"/>
      <c r="D190" s="3"/>
      <c r="E190" s="1513"/>
    </row>
    <row r="191" spans="2:5" x14ac:dyDescent="0.2">
      <c r="B191" s="82"/>
      <c r="C191" s="82"/>
      <c r="D191" s="759"/>
      <c r="E191" s="1513"/>
    </row>
    <row r="192" spans="2:5" x14ac:dyDescent="0.2">
      <c r="B192" s="17" t="s">
        <v>312</v>
      </c>
    </row>
    <row r="193" spans="2:2" x14ac:dyDescent="0.2">
      <c r="B193" s="17" t="s">
        <v>313</v>
      </c>
    </row>
    <row r="194" spans="2:2" x14ac:dyDescent="0.2">
      <c r="B194" s="5" t="s">
        <v>314</v>
      </c>
    </row>
    <row r="195" spans="2:2" x14ac:dyDescent="0.2">
      <c r="B195" s="5" t="s">
        <v>315</v>
      </c>
    </row>
    <row r="196" spans="2:2" x14ac:dyDescent="0.2">
      <c r="B196" s="5" t="s">
        <v>316</v>
      </c>
    </row>
  </sheetData>
  <mergeCells count="2">
    <mergeCell ref="D2:E2"/>
    <mergeCell ref="A1:F1"/>
  </mergeCells>
  <pageMargins left="0.7" right="0.7" top="0.75" bottom="0.75" header="0.3" footer="0.3"/>
  <pageSetup orientation="portrait" r:id="rId1"/>
  <colBreaks count="1" manualBreakCount="1">
    <brk id="6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E163"/>
  <sheetViews>
    <sheetView view="pageBreakPreview" zoomScale="84" zoomScaleNormal="90" zoomScaleSheetLayoutView="84" zoomScalePageLayoutView="125" workbookViewId="0">
      <pane ySplit="1" topLeftCell="A111" activePane="bottomLeft" state="frozen"/>
      <selection pane="bottomLeft" activeCell="AC36" sqref="AC36"/>
    </sheetView>
  </sheetViews>
  <sheetFormatPr defaultColWidth="8.85546875" defaultRowHeight="12.75" x14ac:dyDescent="0.2"/>
  <cols>
    <col min="1" max="1" width="11.140625" style="898" customWidth="1"/>
    <col min="2" max="2" width="40.7109375" style="18" customWidth="1"/>
    <col min="3" max="3" width="16.42578125" style="18" hidden="1" customWidth="1"/>
    <col min="4" max="8" width="18.140625" style="18" hidden="1" customWidth="1"/>
    <col min="9" max="9" width="19.140625" style="18" customWidth="1"/>
    <col min="10" max="12" width="18.140625" style="18" hidden="1" customWidth="1"/>
    <col min="13" max="13" width="18.5703125" style="18" hidden="1" customWidth="1"/>
    <col min="14" max="14" width="18.140625" style="18" hidden="1" customWidth="1"/>
    <col min="15" max="15" width="18.42578125" style="18" customWidth="1"/>
    <col min="16" max="16" width="18.85546875" style="18" hidden="1" customWidth="1"/>
    <col min="17" max="17" width="19" style="18" hidden="1" customWidth="1"/>
    <col min="18" max="19" width="19.5703125" style="18" hidden="1" customWidth="1"/>
    <col min="20" max="21" width="20.28515625" style="18" hidden="1" customWidth="1"/>
    <col min="22" max="22" width="21.140625" style="18" customWidth="1"/>
    <col min="23" max="24" width="15" style="18" hidden="1" customWidth="1"/>
    <col min="25" max="25" width="15.42578125" style="18" hidden="1" customWidth="1"/>
    <col min="26" max="27" width="16" style="18" hidden="1" customWidth="1"/>
    <col min="28" max="28" width="16.42578125" style="18" customWidth="1"/>
    <col min="29" max="29" width="20.5703125" style="18" customWidth="1"/>
    <col min="30" max="30" width="18.5703125" style="18" customWidth="1"/>
    <col min="31" max="31" width="18.7109375" style="18" customWidth="1"/>
    <col min="32" max="16384" width="8.85546875" style="18"/>
  </cols>
  <sheetData>
    <row r="1" spans="1:31" s="1108" customFormat="1" ht="30" x14ac:dyDescent="0.4">
      <c r="A1" s="2076" t="s">
        <v>776</v>
      </c>
      <c r="B1" s="2076"/>
      <c r="C1" s="2076"/>
      <c r="D1" s="2076"/>
      <c r="E1" s="2076"/>
      <c r="F1" s="2076"/>
      <c r="G1" s="2076"/>
      <c r="H1" s="2076"/>
      <c r="I1" s="2076"/>
      <c r="J1" s="2076"/>
      <c r="K1" s="2076"/>
      <c r="L1" s="2076"/>
      <c r="M1" s="2076"/>
      <c r="N1" s="2076"/>
      <c r="O1" s="2076"/>
      <c r="P1" s="2076"/>
      <c r="Q1" s="2076"/>
      <c r="R1" s="2076"/>
      <c r="S1" s="2076"/>
      <c r="T1" s="2076"/>
      <c r="U1" s="2076"/>
      <c r="V1" s="2076"/>
      <c r="W1" s="2076"/>
      <c r="X1" s="2076"/>
      <c r="Y1" s="2076"/>
      <c r="Z1" s="2076"/>
      <c r="AA1" s="2076"/>
      <c r="AB1" s="2076"/>
      <c r="AC1" s="2076"/>
    </row>
    <row r="2" spans="1:31" ht="44.25" customHeight="1" x14ac:dyDescent="0.2">
      <c r="A2" s="1127" t="s">
        <v>0</v>
      </c>
      <c r="B2" s="1128" t="s">
        <v>1</v>
      </c>
      <c r="C2" s="1128" t="s">
        <v>908</v>
      </c>
      <c r="D2" s="2048" t="s">
        <v>246</v>
      </c>
      <c r="E2" s="2048"/>
      <c r="F2" s="2048"/>
      <c r="G2" s="2048"/>
      <c r="H2" s="2048"/>
      <c r="I2" s="1128" t="s">
        <v>2</v>
      </c>
      <c r="J2" s="2048" t="s">
        <v>247</v>
      </c>
      <c r="K2" s="2048"/>
      <c r="L2" s="2048"/>
      <c r="M2" s="2048"/>
      <c r="N2" s="2048"/>
      <c r="O2" s="1128" t="s">
        <v>2</v>
      </c>
      <c r="P2" s="2075" t="s">
        <v>248</v>
      </c>
      <c r="Q2" s="2075"/>
      <c r="R2" s="2075"/>
      <c r="S2" s="2075"/>
      <c r="T2" s="2075"/>
      <c r="U2" s="1129"/>
      <c r="V2" s="1128" t="s">
        <v>2</v>
      </c>
      <c r="W2" s="2048" t="s">
        <v>249</v>
      </c>
      <c r="X2" s="2048"/>
      <c r="Y2" s="2048"/>
      <c r="Z2" s="2048"/>
      <c r="AA2" s="2048"/>
      <c r="AB2" s="1128" t="s">
        <v>2</v>
      </c>
      <c r="AC2" s="1083" t="s">
        <v>5</v>
      </c>
      <c r="AD2" s="18" t="s">
        <v>5</v>
      </c>
    </row>
    <row r="3" spans="1:31" ht="51" customHeight="1" x14ac:dyDescent="0.2">
      <c r="A3" s="1130"/>
      <c r="B3" s="1131"/>
      <c r="C3" s="1132"/>
      <c r="D3" s="1131" t="s">
        <v>909</v>
      </c>
      <c r="E3" s="1131" t="s">
        <v>18</v>
      </c>
      <c r="F3" s="1131" t="s">
        <v>7</v>
      </c>
      <c r="G3" s="1131" t="s">
        <v>8</v>
      </c>
      <c r="H3" s="1131" t="s">
        <v>12</v>
      </c>
      <c r="I3" s="1133" t="s">
        <v>801</v>
      </c>
      <c r="J3" s="1131" t="s">
        <v>910</v>
      </c>
      <c r="K3" s="1131" t="s">
        <v>911</v>
      </c>
      <c r="L3" s="1131" t="s">
        <v>7</v>
      </c>
      <c r="M3" s="1131" t="s">
        <v>8</v>
      </c>
      <c r="N3" s="1131" t="s">
        <v>12</v>
      </c>
      <c r="O3" s="1134" t="s">
        <v>814</v>
      </c>
      <c r="P3" s="1131" t="s">
        <v>912</v>
      </c>
      <c r="Q3" s="1131" t="s">
        <v>907</v>
      </c>
      <c r="R3" s="1131" t="s">
        <v>7</v>
      </c>
      <c r="S3" s="1131" t="s">
        <v>8</v>
      </c>
      <c r="T3" s="1131" t="s">
        <v>12</v>
      </c>
      <c r="U3" s="1131" t="s">
        <v>718</v>
      </c>
      <c r="V3" s="1134" t="s">
        <v>815</v>
      </c>
      <c r="W3" s="1131" t="s">
        <v>913</v>
      </c>
      <c r="X3" s="1131" t="s">
        <v>914</v>
      </c>
      <c r="Y3" s="1131" t="s">
        <v>7</v>
      </c>
      <c r="Z3" s="1131" t="s">
        <v>8</v>
      </c>
      <c r="AA3" s="1131" t="s">
        <v>12</v>
      </c>
      <c r="AB3" s="1134" t="s">
        <v>816</v>
      </c>
      <c r="AC3" s="1083" t="s">
        <v>19</v>
      </c>
      <c r="AD3" s="18" t="s">
        <v>19</v>
      </c>
    </row>
    <row r="4" spans="1:31" ht="15.75" x14ac:dyDescent="0.25">
      <c r="A4" s="1130"/>
      <c r="B4" s="1131" t="s">
        <v>20</v>
      </c>
      <c r="C4" s="1132"/>
      <c r="D4" s="1132"/>
      <c r="E4" s="1131"/>
      <c r="F4" s="1131"/>
      <c r="G4" s="1131"/>
      <c r="H4" s="1131"/>
      <c r="I4" s="1131"/>
      <c r="J4" s="768"/>
      <c r="K4" s="768"/>
      <c r="L4" s="1131"/>
      <c r="M4" s="1131"/>
      <c r="N4" s="1131"/>
      <c r="O4" s="1131"/>
      <c r="P4" s="768"/>
      <c r="Q4" s="1131"/>
      <c r="R4" s="1131"/>
      <c r="S4" s="1131"/>
      <c r="T4" s="1131"/>
      <c r="U4" s="1131"/>
      <c r="V4" s="1131"/>
      <c r="W4" s="768"/>
      <c r="X4" s="1131"/>
      <c r="Y4" s="1131"/>
      <c r="Z4" s="1131"/>
      <c r="AA4" s="1131"/>
      <c r="AB4" s="1131"/>
      <c r="AC4" s="1135"/>
    </row>
    <row r="5" spans="1:31" ht="15.75" x14ac:dyDescent="0.25">
      <c r="A5" s="1136">
        <v>2110101</v>
      </c>
      <c r="B5" s="768" t="s">
        <v>21</v>
      </c>
      <c r="C5" s="1132">
        <v>19528868</v>
      </c>
      <c r="D5" s="768">
        <v>22581754</v>
      </c>
      <c r="E5" s="1137"/>
      <c r="F5" s="1137"/>
      <c r="G5" s="1137"/>
      <c r="H5" s="1137"/>
      <c r="I5" s="1137">
        <f>SUM(D5)</f>
        <v>22581754</v>
      </c>
      <c r="J5" s="768">
        <v>0</v>
      </c>
      <c r="K5" s="768">
        <v>0</v>
      </c>
      <c r="L5" s="1137"/>
      <c r="M5" s="1137"/>
      <c r="N5" s="1137"/>
      <c r="O5" s="1137">
        <f>SUM(J5:K5)</f>
        <v>0</v>
      </c>
      <c r="P5" s="1139">
        <v>0</v>
      </c>
      <c r="Q5" s="1139">
        <v>0</v>
      </c>
      <c r="R5" s="1137"/>
      <c r="S5" s="1137"/>
      <c r="T5" s="1137"/>
      <c r="U5" s="1137"/>
      <c r="V5" s="1137">
        <f>SUM(P5:Q5)</f>
        <v>0</v>
      </c>
      <c r="W5" s="1139">
        <v>0</v>
      </c>
      <c r="X5" s="1139">
        <v>0</v>
      </c>
      <c r="Y5" s="1137"/>
      <c r="Z5" s="1137"/>
      <c r="AA5" s="1137"/>
      <c r="AB5" s="1137">
        <f>SUM(W5:X5)</f>
        <v>0</v>
      </c>
      <c r="AC5" s="1140">
        <f>SUM(AB5+V5+O5+I5)</f>
        <v>22581754</v>
      </c>
      <c r="AD5" s="18">
        <v>22581754</v>
      </c>
      <c r="AE5" s="18">
        <f>SUM(AC5-AD5)</f>
        <v>0</v>
      </c>
    </row>
    <row r="6" spans="1:31" ht="15.75" hidden="1" x14ac:dyDescent="0.25">
      <c r="A6" s="1136">
        <v>2710102</v>
      </c>
      <c r="B6" s="768" t="s">
        <v>22</v>
      </c>
      <c r="C6" s="1132">
        <v>0</v>
      </c>
      <c r="D6" s="768">
        <v>0</v>
      </c>
      <c r="E6" s="1137"/>
      <c r="F6" s="1137"/>
      <c r="G6" s="1137"/>
      <c r="H6" s="1137"/>
      <c r="I6" s="1137">
        <f t="shared" ref="I6:I16" si="0">SUM(D6)</f>
        <v>0</v>
      </c>
      <c r="J6" s="768">
        <v>0</v>
      </c>
      <c r="K6" s="768">
        <v>0</v>
      </c>
      <c r="L6" s="1137"/>
      <c r="M6" s="1137"/>
      <c r="N6" s="1137"/>
      <c r="O6" s="1137">
        <f t="shared" ref="O6:O16" si="1">SUM(J6:K6)</f>
        <v>0</v>
      </c>
      <c r="P6" s="1139">
        <v>0</v>
      </c>
      <c r="Q6" s="1139">
        <v>0</v>
      </c>
      <c r="R6" s="1137"/>
      <c r="S6" s="1137"/>
      <c r="T6" s="1137"/>
      <c r="U6" s="1137"/>
      <c r="V6" s="1137">
        <f t="shared" ref="V6:V16" si="2">SUM(P6:Q6)</f>
        <v>0</v>
      </c>
      <c r="W6" s="1139">
        <v>0</v>
      </c>
      <c r="X6" s="1139">
        <v>0</v>
      </c>
      <c r="Y6" s="1137"/>
      <c r="Z6" s="1137"/>
      <c r="AA6" s="1137"/>
      <c r="AB6" s="1137">
        <f t="shared" ref="AB6:AB16" si="3">SUM(W6:X6)</f>
        <v>0</v>
      </c>
      <c r="AC6" s="1140">
        <f t="shared" ref="AC6:AC16" si="4">SUM(AB6+V6+O6+I6)</f>
        <v>0</v>
      </c>
      <c r="AD6" s="18">
        <v>0</v>
      </c>
      <c r="AE6" s="18">
        <f t="shared" ref="AE6:AE69" si="5">SUM(AC6-AD6)</f>
        <v>0</v>
      </c>
    </row>
    <row r="7" spans="1:31" ht="15.75" hidden="1" x14ac:dyDescent="0.25">
      <c r="A7" s="1136"/>
      <c r="B7" s="768" t="s">
        <v>23</v>
      </c>
      <c r="C7" s="1132">
        <v>0</v>
      </c>
      <c r="D7" s="768">
        <v>0</v>
      </c>
      <c r="E7" s="1137"/>
      <c r="F7" s="1137"/>
      <c r="G7" s="1137"/>
      <c r="H7" s="1137"/>
      <c r="I7" s="1137">
        <f t="shared" si="0"/>
        <v>0</v>
      </c>
      <c r="J7" s="768">
        <v>0</v>
      </c>
      <c r="K7" s="768">
        <v>0</v>
      </c>
      <c r="L7" s="1137"/>
      <c r="M7" s="1137"/>
      <c r="N7" s="1137"/>
      <c r="O7" s="1137">
        <f t="shared" si="1"/>
        <v>0</v>
      </c>
      <c r="P7" s="1139">
        <v>0</v>
      </c>
      <c r="Q7" s="1139">
        <v>0</v>
      </c>
      <c r="R7" s="1137"/>
      <c r="S7" s="1137"/>
      <c r="T7" s="1137"/>
      <c r="U7" s="1137"/>
      <c r="V7" s="1137">
        <f t="shared" si="2"/>
        <v>0</v>
      </c>
      <c r="W7" s="1139">
        <v>0</v>
      </c>
      <c r="X7" s="1139">
        <v>0</v>
      </c>
      <c r="Y7" s="1137"/>
      <c r="Z7" s="1137"/>
      <c r="AA7" s="1137"/>
      <c r="AB7" s="1137">
        <f t="shared" si="3"/>
        <v>0</v>
      </c>
      <c r="AC7" s="1140">
        <f t="shared" si="4"/>
        <v>0</v>
      </c>
      <c r="AD7" s="18">
        <v>0</v>
      </c>
      <c r="AE7" s="18">
        <f t="shared" si="5"/>
        <v>0</v>
      </c>
    </row>
    <row r="8" spans="1:31" ht="15.75" hidden="1" x14ac:dyDescent="0.25">
      <c r="A8" s="1136"/>
      <c r="B8" s="769" t="s">
        <v>24</v>
      </c>
      <c r="C8" s="1132">
        <v>0</v>
      </c>
      <c r="D8" s="768">
        <v>0</v>
      </c>
      <c r="E8" s="1137"/>
      <c r="F8" s="1137"/>
      <c r="G8" s="1137"/>
      <c r="H8" s="1137"/>
      <c r="I8" s="1137">
        <f t="shared" si="0"/>
        <v>0</v>
      </c>
      <c r="J8" s="768">
        <v>0</v>
      </c>
      <c r="K8" s="768">
        <v>0</v>
      </c>
      <c r="L8" s="1137"/>
      <c r="M8" s="1137"/>
      <c r="N8" s="1137"/>
      <c r="O8" s="1137">
        <f t="shared" si="1"/>
        <v>0</v>
      </c>
      <c r="P8" s="1139">
        <v>0</v>
      </c>
      <c r="Q8" s="1139">
        <v>0</v>
      </c>
      <c r="R8" s="1137"/>
      <c r="S8" s="1137"/>
      <c r="T8" s="1137"/>
      <c r="U8" s="1137"/>
      <c r="V8" s="1137">
        <f t="shared" si="2"/>
        <v>0</v>
      </c>
      <c r="W8" s="1139">
        <v>0</v>
      </c>
      <c r="X8" s="1139">
        <v>0</v>
      </c>
      <c r="Y8" s="1137"/>
      <c r="Z8" s="1137"/>
      <c r="AA8" s="1137"/>
      <c r="AB8" s="1137">
        <f t="shared" si="3"/>
        <v>0</v>
      </c>
      <c r="AC8" s="1140">
        <f t="shared" si="4"/>
        <v>0</v>
      </c>
      <c r="AD8" s="18">
        <v>0</v>
      </c>
      <c r="AE8" s="18">
        <f t="shared" si="5"/>
        <v>0</v>
      </c>
    </row>
    <row r="9" spans="1:31" ht="15.75" hidden="1" x14ac:dyDescent="0.25">
      <c r="A9" s="1136">
        <v>2110309</v>
      </c>
      <c r="B9" s="769" t="s">
        <v>25</v>
      </c>
      <c r="C9" s="1132">
        <v>0</v>
      </c>
      <c r="D9" s="768">
        <v>0</v>
      </c>
      <c r="E9" s="1137"/>
      <c r="F9" s="1137"/>
      <c r="G9" s="1137"/>
      <c r="H9" s="1137"/>
      <c r="I9" s="1137">
        <f t="shared" si="0"/>
        <v>0</v>
      </c>
      <c r="J9" s="768">
        <v>0</v>
      </c>
      <c r="K9" s="768">
        <v>0</v>
      </c>
      <c r="L9" s="1137"/>
      <c r="M9" s="1137"/>
      <c r="N9" s="1137"/>
      <c r="O9" s="1137">
        <f t="shared" si="1"/>
        <v>0</v>
      </c>
      <c r="P9" s="1139">
        <v>0</v>
      </c>
      <c r="Q9" s="1139">
        <v>0</v>
      </c>
      <c r="R9" s="1137"/>
      <c r="S9" s="1137"/>
      <c r="T9" s="1137"/>
      <c r="U9" s="1137"/>
      <c r="V9" s="1137">
        <f t="shared" si="2"/>
        <v>0</v>
      </c>
      <c r="W9" s="1139">
        <v>0</v>
      </c>
      <c r="X9" s="1139">
        <v>0</v>
      </c>
      <c r="Y9" s="1137"/>
      <c r="Z9" s="1137"/>
      <c r="AA9" s="1137"/>
      <c r="AB9" s="1137">
        <f t="shared" si="3"/>
        <v>0</v>
      </c>
      <c r="AC9" s="1140">
        <f t="shared" si="4"/>
        <v>0</v>
      </c>
      <c r="AD9" s="18">
        <v>0</v>
      </c>
      <c r="AE9" s="18">
        <f t="shared" si="5"/>
        <v>0</v>
      </c>
    </row>
    <row r="10" spans="1:31" ht="15.75" x14ac:dyDescent="0.25">
      <c r="A10" s="1136">
        <v>2110301</v>
      </c>
      <c r="B10" s="768" t="s">
        <v>26</v>
      </c>
      <c r="C10" s="1132">
        <v>4638244</v>
      </c>
      <c r="D10" s="768">
        <v>4638244</v>
      </c>
      <c r="E10" s="1137"/>
      <c r="F10" s="1137"/>
      <c r="G10" s="1137"/>
      <c r="H10" s="1137"/>
      <c r="I10" s="1137">
        <f t="shared" si="0"/>
        <v>4638244</v>
      </c>
      <c r="J10" s="768">
        <v>0</v>
      </c>
      <c r="K10" s="768">
        <v>0</v>
      </c>
      <c r="L10" s="1137"/>
      <c r="M10" s="1137"/>
      <c r="N10" s="1137"/>
      <c r="O10" s="1137">
        <f t="shared" si="1"/>
        <v>0</v>
      </c>
      <c r="P10" s="1139">
        <v>0</v>
      </c>
      <c r="Q10" s="1139">
        <v>0</v>
      </c>
      <c r="R10" s="1137"/>
      <c r="S10" s="1137"/>
      <c r="T10" s="1137"/>
      <c r="U10" s="1137"/>
      <c r="V10" s="1137">
        <f t="shared" si="2"/>
        <v>0</v>
      </c>
      <c r="W10" s="1139">
        <v>0</v>
      </c>
      <c r="X10" s="1139">
        <v>0</v>
      </c>
      <c r="Y10" s="1137"/>
      <c r="Z10" s="1137"/>
      <c r="AA10" s="1137"/>
      <c r="AB10" s="1137">
        <f t="shared" si="3"/>
        <v>0</v>
      </c>
      <c r="AC10" s="1140">
        <f t="shared" si="4"/>
        <v>4638244</v>
      </c>
      <c r="AD10" s="18">
        <v>4638244</v>
      </c>
      <c r="AE10" s="18">
        <f t="shared" si="5"/>
        <v>0</v>
      </c>
    </row>
    <row r="11" spans="1:31" ht="15.75" x14ac:dyDescent="0.25">
      <c r="A11" s="1136">
        <v>2110320</v>
      </c>
      <c r="B11" s="768" t="s">
        <v>27</v>
      </c>
      <c r="C11" s="1132">
        <v>270000</v>
      </c>
      <c r="D11" s="768">
        <v>270000</v>
      </c>
      <c r="E11" s="1137"/>
      <c r="F11" s="1137"/>
      <c r="G11" s="1137"/>
      <c r="H11" s="1137"/>
      <c r="I11" s="1137">
        <f t="shared" si="0"/>
        <v>270000</v>
      </c>
      <c r="J11" s="768">
        <v>0</v>
      </c>
      <c r="K11" s="768">
        <v>0</v>
      </c>
      <c r="L11" s="1137"/>
      <c r="M11" s="1137"/>
      <c r="N11" s="1137"/>
      <c r="O11" s="1137">
        <f t="shared" si="1"/>
        <v>0</v>
      </c>
      <c r="P11" s="1139">
        <v>0</v>
      </c>
      <c r="Q11" s="1139">
        <v>0</v>
      </c>
      <c r="R11" s="1137"/>
      <c r="S11" s="1137"/>
      <c r="T11" s="1137"/>
      <c r="U11" s="1137"/>
      <c r="V11" s="1137">
        <f t="shared" si="2"/>
        <v>0</v>
      </c>
      <c r="W11" s="1139">
        <v>0</v>
      </c>
      <c r="X11" s="1139">
        <v>0</v>
      </c>
      <c r="Y11" s="1137"/>
      <c r="Z11" s="1137"/>
      <c r="AA11" s="1137"/>
      <c r="AB11" s="1137">
        <f t="shared" si="3"/>
        <v>0</v>
      </c>
      <c r="AC11" s="1140">
        <f t="shared" si="4"/>
        <v>270000</v>
      </c>
      <c r="AD11" s="18">
        <v>270000</v>
      </c>
      <c r="AE11" s="18">
        <f t="shared" si="5"/>
        <v>0</v>
      </c>
    </row>
    <row r="12" spans="1:31" ht="15.75" x14ac:dyDescent="0.25">
      <c r="A12" s="1136">
        <v>2110314</v>
      </c>
      <c r="B12" s="769" t="s">
        <v>28</v>
      </c>
      <c r="C12" s="1132">
        <v>1905536</v>
      </c>
      <c r="D12" s="768">
        <v>1905536</v>
      </c>
      <c r="E12" s="1137"/>
      <c r="F12" s="1137"/>
      <c r="G12" s="1137"/>
      <c r="H12" s="1137"/>
      <c r="I12" s="1137">
        <f t="shared" si="0"/>
        <v>1905536</v>
      </c>
      <c r="J12" s="768">
        <v>0</v>
      </c>
      <c r="K12" s="768">
        <v>0</v>
      </c>
      <c r="L12" s="1137"/>
      <c r="M12" s="1137"/>
      <c r="N12" s="1137"/>
      <c r="O12" s="1137">
        <f t="shared" si="1"/>
        <v>0</v>
      </c>
      <c r="P12" s="1139">
        <v>0</v>
      </c>
      <c r="Q12" s="1139">
        <v>0</v>
      </c>
      <c r="R12" s="1137"/>
      <c r="S12" s="1137"/>
      <c r="T12" s="1137"/>
      <c r="U12" s="1137"/>
      <c r="V12" s="1137">
        <f t="shared" si="2"/>
        <v>0</v>
      </c>
      <c r="W12" s="1139">
        <v>0</v>
      </c>
      <c r="X12" s="1139">
        <v>0</v>
      </c>
      <c r="Y12" s="1137"/>
      <c r="Z12" s="1137"/>
      <c r="AA12" s="1137"/>
      <c r="AB12" s="1137">
        <f t="shared" si="3"/>
        <v>0</v>
      </c>
      <c r="AC12" s="1140">
        <f t="shared" si="4"/>
        <v>1905536</v>
      </c>
      <c r="AD12" s="18">
        <v>1905536</v>
      </c>
      <c r="AE12" s="18">
        <f t="shared" si="5"/>
        <v>0</v>
      </c>
    </row>
    <row r="13" spans="1:31" ht="15.75" x14ac:dyDescent="0.25">
      <c r="A13" s="1136">
        <v>2110322</v>
      </c>
      <c r="B13" s="768" t="s">
        <v>29</v>
      </c>
      <c r="C13" s="1132">
        <v>0</v>
      </c>
      <c r="D13" s="768">
        <v>0</v>
      </c>
      <c r="E13" s="1137"/>
      <c r="F13" s="1137"/>
      <c r="G13" s="1137"/>
      <c r="H13" s="1137"/>
      <c r="I13" s="1137">
        <f t="shared" si="0"/>
        <v>0</v>
      </c>
      <c r="J13" s="768">
        <v>0</v>
      </c>
      <c r="K13" s="768">
        <v>0</v>
      </c>
      <c r="L13" s="1137"/>
      <c r="M13" s="1137"/>
      <c r="N13" s="1137"/>
      <c r="O13" s="1137">
        <f t="shared" si="1"/>
        <v>0</v>
      </c>
      <c r="P13" s="1139">
        <v>0</v>
      </c>
      <c r="Q13" s="1139">
        <v>0</v>
      </c>
      <c r="R13" s="1137"/>
      <c r="S13" s="1137"/>
      <c r="T13" s="1137"/>
      <c r="U13" s="1137"/>
      <c r="V13" s="1137">
        <f t="shared" si="2"/>
        <v>0</v>
      </c>
      <c r="W13" s="1139">
        <v>0</v>
      </c>
      <c r="X13" s="1139">
        <v>0</v>
      </c>
      <c r="Y13" s="1137"/>
      <c r="Z13" s="1137"/>
      <c r="AA13" s="1137"/>
      <c r="AB13" s="1137">
        <f t="shared" si="3"/>
        <v>0</v>
      </c>
      <c r="AC13" s="1140">
        <f t="shared" si="4"/>
        <v>0</v>
      </c>
      <c r="AD13" s="18">
        <v>0</v>
      </c>
      <c r="AE13" s="18">
        <f t="shared" si="5"/>
        <v>0</v>
      </c>
    </row>
    <row r="14" spans="1:31" ht="15.75" x14ac:dyDescent="0.25">
      <c r="A14" s="1136">
        <v>2110318</v>
      </c>
      <c r="B14" s="768" t="s">
        <v>30</v>
      </c>
      <c r="C14" s="1132">
        <v>0</v>
      </c>
      <c r="D14" s="768"/>
      <c r="E14" s="1137"/>
      <c r="F14" s="1137"/>
      <c r="G14" s="1137"/>
      <c r="H14" s="1137"/>
      <c r="I14" s="1137">
        <f t="shared" si="0"/>
        <v>0</v>
      </c>
      <c r="J14" s="768">
        <v>0</v>
      </c>
      <c r="K14" s="768">
        <v>0</v>
      </c>
      <c r="L14" s="1137"/>
      <c r="M14" s="1137"/>
      <c r="N14" s="1137"/>
      <c r="O14" s="1137">
        <f t="shared" si="1"/>
        <v>0</v>
      </c>
      <c r="P14" s="1139">
        <v>0</v>
      </c>
      <c r="Q14" s="1139">
        <v>0</v>
      </c>
      <c r="R14" s="1137"/>
      <c r="S14" s="1137"/>
      <c r="T14" s="1137"/>
      <c r="U14" s="1137"/>
      <c r="V14" s="1137">
        <f t="shared" si="2"/>
        <v>0</v>
      </c>
      <c r="W14" s="1139">
        <v>0</v>
      </c>
      <c r="X14" s="1139">
        <v>0</v>
      </c>
      <c r="Y14" s="1137"/>
      <c r="Z14" s="1137"/>
      <c r="AA14" s="1137"/>
      <c r="AB14" s="1137">
        <f t="shared" si="3"/>
        <v>0</v>
      </c>
      <c r="AC14" s="1140">
        <f t="shared" si="4"/>
        <v>0</v>
      </c>
      <c r="AD14" s="18">
        <v>0</v>
      </c>
      <c r="AE14" s="18">
        <f t="shared" si="5"/>
        <v>0</v>
      </c>
    </row>
    <row r="15" spans="1:31" ht="15.75" x14ac:dyDescent="0.25">
      <c r="A15" s="1136">
        <v>2110315</v>
      </c>
      <c r="B15" s="769" t="s">
        <v>31</v>
      </c>
      <c r="C15" s="1132">
        <v>200000</v>
      </c>
      <c r="D15" s="768">
        <v>200000</v>
      </c>
      <c r="E15" s="1137"/>
      <c r="F15" s="1137"/>
      <c r="G15" s="1137"/>
      <c r="H15" s="1137"/>
      <c r="I15" s="1137">
        <f t="shared" si="0"/>
        <v>200000</v>
      </c>
      <c r="J15" s="768">
        <v>0</v>
      </c>
      <c r="K15" s="768">
        <v>0</v>
      </c>
      <c r="L15" s="1137"/>
      <c r="M15" s="1137"/>
      <c r="N15" s="1137"/>
      <c r="O15" s="1137">
        <f t="shared" si="1"/>
        <v>0</v>
      </c>
      <c r="P15" s="1139">
        <v>0</v>
      </c>
      <c r="Q15" s="1139">
        <v>0</v>
      </c>
      <c r="R15" s="1137"/>
      <c r="S15" s="1137"/>
      <c r="T15" s="1137"/>
      <c r="U15" s="1137"/>
      <c r="V15" s="1137">
        <f t="shared" si="2"/>
        <v>0</v>
      </c>
      <c r="W15" s="1139">
        <v>0</v>
      </c>
      <c r="X15" s="1139">
        <v>0</v>
      </c>
      <c r="Y15" s="1137"/>
      <c r="Z15" s="1137"/>
      <c r="AA15" s="1137"/>
      <c r="AB15" s="1137">
        <f t="shared" si="3"/>
        <v>0</v>
      </c>
      <c r="AC15" s="1140">
        <f t="shared" si="4"/>
        <v>200000</v>
      </c>
      <c r="AD15" s="18">
        <v>200000</v>
      </c>
      <c r="AE15" s="18">
        <f t="shared" si="5"/>
        <v>0</v>
      </c>
    </row>
    <row r="16" spans="1:31" ht="15.75" x14ac:dyDescent="0.25">
      <c r="A16" s="1136">
        <v>2110317</v>
      </c>
      <c r="B16" s="769" t="s">
        <v>32</v>
      </c>
      <c r="C16" s="1132">
        <v>0</v>
      </c>
      <c r="D16" s="1132"/>
      <c r="E16" s="1137"/>
      <c r="F16" s="1137"/>
      <c r="G16" s="1137"/>
      <c r="H16" s="1137"/>
      <c r="I16" s="1137">
        <f t="shared" si="0"/>
        <v>0</v>
      </c>
      <c r="J16" s="768">
        <v>0</v>
      </c>
      <c r="K16" s="768">
        <v>0</v>
      </c>
      <c r="L16" s="1137"/>
      <c r="M16" s="1137"/>
      <c r="N16" s="1137"/>
      <c r="O16" s="1137">
        <f t="shared" si="1"/>
        <v>0</v>
      </c>
      <c r="P16" s="1139">
        <v>0</v>
      </c>
      <c r="Q16" s="1139">
        <v>0</v>
      </c>
      <c r="R16" s="1137"/>
      <c r="S16" s="1137"/>
      <c r="T16" s="1137"/>
      <c r="U16" s="1137"/>
      <c r="V16" s="1137">
        <f t="shared" si="2"/>
        <v>0</v>
      </c>
      <c r="W16" s="1139">
        <v>0</v>
      </c>
      <c r="X16" s="1139">
        <v>0</v>
      </c>
      <c r="Y16" s="1137"/>
      <c r="Z16" s="1137"/>
      <c r="AA16" s="1137"/>
      <c r="AB16" s="1137">
        <f t="shared" si="3"/>
        <v>0</v>
      </c>
      <c r="AC16" s="1140">
        <f t="shared" si="4"/>
        <v>0</v>
      </c>
      <c r="AD16" s="18">
        <v>0</v>
      </c>
      <c r="AE16" s="18">
        <f t="shared" si="5"/>
        <v>0</v>
      </c>
    </row>
    <row r="17" spans="1:31" ht="15.75" x14ac:dyDescent="0.2">
      <c r="A17" s="1141"/>
      <c r="B17" s="1142" t="s">
        <v>33</v>
      </c>
      <c r="C17" s="1143">
        <f>SUM(C5:C16)</f>
        <v>26542648</v>
      </c>
      <c r="D17" s="1143">
        <f t="shared" ref="D17:AC17" si="6">SUM(D5:D16)</f>
        <v>29595534</v>
      </c>
      <c r="E17" s="1143">
        <f t="shared" si="6"/>
        <v>0</v>
      </c>
      <c r="F17" s="1143">
        <f t="shared" si="6"/>
        <v>0</v>
      </c>
      <c r="G17" s="1143">
        <f t="shared" si="6"/>
        <v>0</v>
      </c>
      <c r="H17" s="1143">
        <f t="shared" si="6"/>
        <v>0</v>
      </c>
      <c r="I17" s="1144">
        <f t="shared" si="6"/>
        <v>29595534</v>
      </c>
      <c r="J17" s="1143">
        <f t="shared" si="6"/>
        <v>0</v>
      </c>
      <c r="K17" s="1143">
        <f t="shared" si="6"/>
        <v>0</v>
      </c>
      <c r="L17" s="1143">
        <f t="shared" si="6"/>
        <v>0</v>
      </c>
      <c r="M17" s="1143">
        <f t="shared" si="6"/>
        <v>0</v>
      </c>
      <c r="N17" s="1143">
        <f t="shared" si="6"/>
        <v>0</v>
      </c>
      <c r="O17" s="1144">
        <f t="shared" si="6"/>
        <v>0</v>
      </c>
      <c r="P17" s="1143">
        <f t="shared" si="6"/>
        <v>0</v>
      </c>
      <c r="Q17" s="1143">
        <f t="shared" si="6"/>
        <v>0</v>
      </c>
      <c r="R17" s="1143">
        <f t="shared" si="6"/>
        <v>0</v>
      </c>
      <c r="S17" s="1143">
        <f t="shared" si="6"/>
        <v>0</v>
      </c>
      <c r="T17" s="1143">
        <f t="shared" si="6"/>
        <v>0</v>
      </c>
      <c r="U17" s="1143">
        <f t="shared" si="6"/>
        <v>0</v>
      </c>
      <c r="V17" s="1144">
        <f t="shared" si="6"/>
        <v>0</v>
      </c>
      <c r="W17" s="1143">
        <f t="shared" si="6"/>
        <v>0</v>
      </c>
      <c r="X17" s="1143">
        <f t="shared" si="6"/>
        <v>0</v>
      </c>
      <c r="Y17" s="1143">
        <f t="shared" si="6"/>
        <v>0</v>
      </c>
      <c r="Z17" s="1143">
        <f t="shared" si="6"/>
        <v>0</v>
      </c>
      <c r="AA17" s="1143">
        <f t="shared" si="6"/>
        <v>0</v>
      </c>
      <c r="AB17" s="1143">
        <f t="shared" si="6"/>
        <v>0</v>
      </c>
      <c r="AC17" s="1145">
        <f t="shared" si="6"/>
        <v>29595534</v>
      </c>
      <c r="AD17" s="18">
        <v>29595534</v>
      </c>
      <c r="AE17" s="18">
        <f t="shared" si="5"/>
        <v>0</v>
      </c>
    </row>
    <row r="18" spans="1:31" ht="15.75" x14ac:dyDescent="0.25">
      <c r="A18" s="1146"/>
      <c r="B18" s="1131" t="s">
        <v>34</v>
      </c>
      <c r="C18" s="1147"/>
      <c r="D18" s="1139"/>
      <c r="E18" s="1137"/>
      <c r="F18" s="1137"/>
      <c r="G18" s="1137"/>
      <c r="H18" s="1137"/>
      <c r="I18" s="1137"/>
      <c r="J18" s="1139"/>
      <c r="K18" s="1137"/>
      <c r="L18" s="1137"/>
      <c r="M18" s="1137"/>
      <c r="N18" s="1137"/>
      <c r="O18" s="1137"/>
      <c r="P18" s="1139"/>
      <c r="Q18" s="1137"/>
      <c r="R18" s="1137"/>
      <c r="S18" s="1137"/>
      <c r="T18" s="1137"/>
      <c r="U18" s="1137"/>
      <c r="V18" s="1137"/>
      <c r="W18" s="1139"/>
      <c r="X18" s="1137"/>
      <c r="Y18" s="1137"/>
      <c r="Z18" s="1137"/>
      <c r="AA18" s="1137"/>
      <c r="AB18" s="1137"/>
      <c r="AC18" s="1140"/>
    </row>
    <row r="19" spans="1:31" ht="15.75" x14ac:dyDescent="0.25">
      <c r="A19" s="1148">
        <v>2110201</v>
      </c>
      <c r="B19" s="769" t="s">
        <v>35</v>
      </c>
      <c r="C19" s="1149">
        <v>4000000</v>
      </c>
      <c r="D19" s="1149">
        <v>4000000</v>
      </c>
      <c r="E19" s="1137"/>
      <c r="F19" s="1137"/>
      <c r="G19" s="1137"/>
      <c r="H19" s="1137"/>
      <c r="I19" s="1137">
        <f>SUM(D19)</f>
        <v>4000000</v>
      </c>
      <c r="J19" s="1139">
        <v>0</v>
      </c>
      <c r="K19" s="1139">
        <v>0</v>
      </c>
      <c r="L19" s="1137"/>
      <c r="M19" s="1137"/>
      <c r="N19" s="1137"/>
      <c r="O19" s="1137">
        <f>SUM(J19:K19)</f>
        <v>0</v>
      </c>
      <c r="P19" s="1139">
        <v>0</v>
      </c>
      <c r="Q19" s="1139">
        <v>0</v>
      </c>
      <c r="R19" s="1137"/>
      <c r="S19" s="1137"/>
      <c r="T19" s="1137"/>
      <c r="U19" s="1137"/>
      <c r="V19" s="1137">
        <f>SUM(P19:Q19)</f>
        <v>0</v>
      </c>
      <c r="W19" s="1139">
        <v>0</v>
      </c>
      <c r="X19" s="1139">
        <v>0</v>
      </c>
      <c r="Y19" s="1137"/>
      <c r="Z19" s="1137"/>
      <c r="AA19" s="1137"/>
      <c r="AB19" s="1137">
        <f>SUM(W19:X19)</f>
        <v>0</v>
      </c>
      <c r="AC19" s="1140">
        <f>SUM(AB19+V19+O19+I19)</f>
        <v>4000000</v>
      </c>
      <c r="AD19" s="18">
        <v>4000000</v>
      </c>
      <c r="AE19" s="18">
        <f t="shared" si="5"/>
        <v>0</v>
      </c>
    </row>
    <row r="20" spans="1:31" ht="15.75" x14ac:dyDescent="0.25">
      <c r="A20" s="1146">
        <v>2110202</v>
      </c>
      <c r="B20" s="768" t="s">
        <v>36</v>
      </c>
      <c r="C20" s="1149">
        <v>0</v>
      </c>
      <c r="D20" s="1149">
        <v>0</v>
      </c>
      <c r="E20" s="1137"/>
      <c r="F20" s="1137"/>
      <c r="G20" s="1137"/>
      <c r="H20" s="1137"/>
      <c r="I20" s="1137">
        <f t="shared" ref="I20:I83" si="7">SUM(D20)</f>
        <v>0</v>
      </c>
      <c r="J20" s="1139">
        <v>0</v>
      </c>
      <c r="K20" s="1139">
        <v>0</v>
      </c>
      <c r="L20" s="1137"/>
      <c r="M20" s="1137"/>
      <c r="N20" s="1137"/>
      <c r="O20" s="1137">
        <f t="shared" ref="O20:O83" si="8">SUM(J20:K20)</f>
        <v>0</v>
      </c>
      <c r="P20" s="1139">
        <v>0</v>
      </c>
      <c r="Q20" s="1139">
        <v>0</v>
      </c>
      <c r="R20" s="1137"/>
      <c r="S20" s="1137"/>
      <c r="T20" s="1137"/>
      <c r="U20" s="1137"/>
      <c r="V20" s="1137">
        <f t="shared" ref="V20:V83" si="9">SUM(P20:Q20)</f>
        <v>0</v>
      </c>
      <c r="W20" s="1139">
        <v>0</v>
      </c>
      <c r="X20" s="1139">
        <v>0</v>
      </c>
      <c r="Y20" s="1137"/>
      <c r="Z20" s="1137"/>
      <c r="AA20" s="1137"/>
      <c r="AB20" s="1137">
        <f t="shared" ref="AB20:AB83" si="10">SUM(W20:X20)</f>
        <v>0</v>
      </c>
      <c r="AC20" s="1140">
        <f t="shared" ref="AC20:AC83" si="11">SUM(AB20+V20+O20+I20)</f>
        <v>0</v>
      </c>
      <c r="AD20" s="18">
        <v>0</v>
      </c>
      <c r="AE20" s="18">
        <f t="shared" si="5"/>
        <v>0</v>
      </c>
    </row>
    <row r="21" spans="1:31" ht="15.75" hidden="1" x14ac:dyDescent="0.25">
      <c r="A21" s="1146"/>
      <c r="B21" s="768" t="s">
        <v>791</v>
      </c>
      <c r="C21" s="1149">
        <v>500000</v>
      </c>
      <c r="D21" s="1149">
        <v>0</v>
      </c>
      <c r="E21" s="1137"/>
      <c r="F21" s="1137"/>
      <c r="G21" s="1137"/>
      <c r="H21" s="1137"/>
      <c r="I21" s="1137">
        <f t="shared" si="7"/>
        <v>0</v>
      </c>
      <c r="J21" s="1139">
        <v>0</v>
      </c>
      <c r="K21" s="1139">
        <v>0</v>
      </c>
      <c r="L21" s="1137"/>
      <c r="M21" s="1137"/>
      <c r="N21" s="1137"/>
      <c r="O21" s="1137">
        <f t="shared" si="8"/>
        <v>0</v>
      </c>
      <c r="P21" s="1139">
        <v>0</v>
      </c>
      <c r="Q21" s="1139">
        <v>0</v>
      </c>
      <c r="R21" s="1137"/>
      <c r="S21" s="1137"/>
      <c r="T21" s="1137"/>
      <c r="U21" s="1137"/>
      <c r="V21" s="1137">
        <f t="shared" si="9"/>
        <v>0</v>
      </c>
      <c r="W21" s="1139">
        <v>0</v>
      </c>
      <c r="X21" s="1139">
        <v>0</v>
      </c>
      <c r="Y21" s="1137"/>
      <c r="Z21" s="1137"/>
      <c r="AA21" s="1137"/>
      <c r="AB21" s="1137">
        <f t="shared" si="10"/>
        <v>0</v>
      </c>
      <c r="AC21" s="1140">
        <f t="shared" si="11"/>
        <v>0</v>
      </c>
      <c r="AD21" s="18">
        <v>0</v>
      </c>
      <c r="AE21" s="18">
        <f t="shared" si="5"/>
        <v>0</v>
      </c>
    </row>
    <row r="22" spans="1:31" ht="15.75" hidden="1" x14ac:dyDescent="0.25">
      <c r="A22" s="1146">
        <v>2110302</v>
      </c>
      <c r="B22" s="768" t="s">
        <v>37</v>
      </c>
      <c r="C22" s="1149">
        <v>0</v>
      </c>
      <c r="D22" s="1149">
        <v>0</v>
      </c>
      <c r="E22" s="1137"/>
      <c r="F22" s="1137"/>
      <c r="G22" s="1137"/>
      <c r="H22" s="1137"/>
      <c r="I22" s="1137">
        <f t="shared" si="7"/>
        <v>0</v>
      </c>
      <c r="J22" s="1139">
        <v>0</v>
      </c>
      <c r="K22" s="1139">
        <v>0</v>
      </c>
      <c r="L22" s="1137"/>
      <c r="M22" s="1137"/>
      <c r="N22" s="1137"/>
      <c r="O22" s="1137">
        <f t="shared" si="8"/>
        <v>0</v>
      </c>
      <c r="P22" s="1139">
        <v>0</v>
      </c>
      <c r="Q22" s="1139">
        <v>0</v>
      </c>
      <c r="R22" s="1137"/>
      <c r="S22" s="1137"/>
      <c r="T22" s="1137"/>
      <c r="U22" s="1137"/>
      <c r="V22" s="1137">
        <f t="shared" si="9"/>
        <v>0</v>
      </c>
      <c r="W22" s="1139">
        <v>0</v>
      </c>
      <c r="X22" s="1139">
        <v>0</v>
      </c>
      <c r="Y22" s="1137"/>
      <c r="Z22" s="1137"/>
      <c r="AA22" s="1137"/>
      <c r="AB22" s="1137">
        <f t="shared" si="10"/>
        <v>0</v>
      </c>
      <c r="AC22" s="1140">
        <f t="shared" si="11"/>
        <v>0</v>
      </c>
      <c r="AD22" s="18">
        <v>0</v>
      </c>
      <c r="AE22" s="18">
        <f t="shared" si="5"/>
        <v>0</v>
      </c>
    </row>
    <row r="23" spans="1:31" ht="15.75" hidden="1" x14ac:dyDescent="0.25">
      <c r="A23" s="1148">
        <v>2110312</v>
      </c>
      <c r="B23" s="769" t="s">
        <v>38</v>
      </c>
      <c r="C23" s="1149">
        <v>0</v>
      </c>
      <c r="D23" s="1149">
        <v>0</v>
      </c>
      <c r="E23" s="1137"/>
      <c r="F23" s="1137"/>
      <c r="G23" s="1137"/>
      <c r="H23" s="1137"/>
      <c r="I23" s="1137">
        <f t="shared" si="7"/>
        <v>0</v>
      </c>
      <c r="J23" s="1139">
        <v>0</v>
      </c>
      <c r="K23" s="1139">
        <v>0</v>
      </c>
      <c r="L23" s="1137"/>
      <c r="M23" s="1137"/>
      <c r="N23" s="1137"/>
      <c r="O23" s="1137">
        <f t="shared" si="8"/>
        <v>0</v>
      </c>
      <c r="P23" s="1139">
        <v>0</v>
      </c>
      <c r="Q23" s="1139">
        <v>0</v>
      </c>
      <c r="R23" s="1137"/>
      <c r="S23" s="1137"/>
      <c r="T23" s="1137"/>
      <c r="U23" s="1137"/>
      <c r="V23" s="1137">
        <f t="shared" si="9"/>
        <v>0</v>
      </c>
      <c r="W23" s="1139">
        <v>0</v>
      </c>
      <c r="X23" s="1139">
        <v>0</v>
      </c>
      <c r="Y23" s="1137"/>
      <c r="Z23" s="1137"/>
      <c r="AA23" s="1137"/>
      <c r="AB23" s="1137">
        <f t="shared" si="10"/>
        <v>0</v>
      </c>
      <c r="AC23" s="1140">
        <f t="shared" si="11"/>
        <v>0</v>
      </c>
      <c r="AD23" s="18">
        <v>0</v>
      </c>
      <c r="AE23" s="18">
        <f t="shared" si="5"/>
        <v>0</v>
      </c>
    </row>
    <row r="24" spans="1:31" ht="15.75" hidden="1" x14ac:dyDescent="0.25">
      <c r="A24" s="1146">
        <v>2110314</v>
      </c>
      <c r="B24" s="768" t="s">
        <v>39</v>
      </c>
      <c r="C24" s="1149">
        <v>0</v>
      </c>
      <c r="D24" s="1149">
        <v>0</v>
      </c>
      <c r="E24" s="1137"/>
      <c r="F24" s="1137"/>
      <c r="G24" s="1137"/>
      <c r="H24" s="1137"/>
      <c r="I24" s="1137">
        <f t="shared" si="7"/>
        <v>0</v>
      </c>
      <c r="J24" s="1139">
        <v>0</v>
      </c>
      <c r="K24" s="1139">
        <v>0</v>
      </c>
      <c r="L24" s="1137"/>
      <c r="M24" s="1137"/>
      <c r="N24" s="1137"/>
      <c r="O24" s="1137">
        <f t="shared" si="8"/>
        <v>0</v>
      </c>
      <c r="P24" s="1139">
        <v>0</v>
      </c>
      <c r="Q24" s="1139">
        <v>0</v>
      </c>
      <c r="R24" s="1137"/>
      <c r="S24" s="1137"/>
      <c r="T24" s="1137"/>
      <c r="U24" s="1137"/>
      <c r="V24" s="1137">
        <f t="shared" si="9"/>
        <v>0</v>
      </c>
      <c r="W24" s="1139">
        <v>0</v>
      </c>
      <c r="X24" s="1139">
        <v>0</v>
      </c>
      <c r="Y24" s="1137"/>
      <c r="Z24" s="1137"/>
      <c r="AA24" s="1137"/>
      <c r="AB24" s="1137">
        <f t="shared" si="10"/>
        <v>0</v>
      </c>
      <c r="AC24" s="1140">
        <f t="shared" si="11"/>
        <v>0</v>
      </c>
      <c r="AD24" s="18">
        <v>0</v>
      </c>
      <c r="AE24" s="18">
        <f t="shared" si="5"/>
        <v>0</v>
      </c>
    </row>
    <row r="25" spans="1:31" ht="15.75" hidden="1" x14ac:dyDescent="0.25">
      <c r="A25" s="1146">
        <v>2110316</v>
      </c>
      <c r="B25" s="768" t="s">
        <v>40</v>
      </c>
      <c r="C25" s="1149">
        <v>0</v>
      </c>
      <c r="D25" s="1149">
        <v>0</v>
      </c>
      <c r="E25" s="1137"/>
      <c r="F25" s="1137"/>
      <c r="G25" s="1137"/>
      <c r="H25" s="1137"/>
      <c r="I25" s="1137">
        <f t="shared" si="7"/>
        <v>0</v>
      </c>
      <c r="J25" s="1139">
        <v>0</v>
      </c>
      <c r="K25" s="1139">
        <v>0</v>
      </c>
      <c r="L25" s="1137"/>
      <c r="M25" s="1137"/>
      <c r="N25" s="1137"/>
      <c r="O25" s="1137">
        <f t="shared" si="8"/>
        <v>0</v>
      </c>
      <c r="P25" s="1139">
        <v>0</v>
      </c>
      <c r="Q25" s="1139">
        <v>0</v>
      </c>
      <c r="R25" s="1137"/>
      <c r="S25" s="1137"/>
      <c r="T25" s="1137"/>
      <c r="U25" s="1137"/>
      <c r="V25" s="1137">
        <f t="shared" si="9"/>
        <v>0</v>
      </c>
      <c r="W25" s="1139">
        <v>0</v>
      </c>
      <c r="X25" s="1139">
        <v>0</v>
      </c>
      <c r="Y25" s="1137"/>
      <c r="Z25" s="1137"/>
      <c r="AA25" s="1137"/>
      <c r="AB25" s="1137">
        <f t="shared" si="10"/>
        <v>0</v>
      </c>
      <c r="AC25" s="1140">
        <f t="shared" si="11"/>
        <v>0</v>
      </c>
      <c r="AD25" s="18">
        <v>0</v>
      </c>
      <c r="AE25" s="18">
        <f t="shared" si="5"/>
        <v>0</v>
      </c>
    </row>
    <row r="26" spans="1:31" ht="15.75" hidden="1" x14ac:dyDescent="0.25">
      <c r="A26" s="1148">
        <v>2120103</v>
      </c>
      <c r="B26" s="768" t="s">
        <v>41</v>
      </c>
      <c r="C26" s="1149">
        <v>0</v>
      </c>
      <c r="D26" s="1149">
        <v>0</v>
      </c>
      <c r="E26" s="1137"/>
      <c r="F26" s="1137"/>
      <c r="G26" s="1137"/>
      <c r="H26" s="1137"/>
      <c r="I26" s="1137">
        <f t="shared" si="7"/>
        <v>0</v>
      </c>
      <c r="J26" s="1139">
        <v>0</v>
      </c>
      <c r="K26" s="1139">
        <v>0</v>
      </c>
      <c r="L26" s="1137"/>
      <c r="M26" s="1137"/>
      <c r="N26" s="1137"/>
      <c r="O26" s="1137">
        <f t="shared" si="8"/>
        <v>0</v>
      </c>
      <c r="P26" s="1139">
        <v>0</v>
      </c>
      <c r="Q26" s="1139">
        <v>0</v>
      </c>
      <c r="R26" s="1137"/>
      <c r="S26" s="1137"/>
      <c r="T26" s="1137"/>
      <c r="U26" s="1137"/>
      <c r="V26" s="1137">
        <f t="shared" si="9"/>
        <v>0</v>
      </c>
      <c r="W26" s="1139">
        <v>0</v>
      </c>
      <c r="X26" s="1139">
        <v>0</v>
      </c>
      <c r="Y26" s="1137"/>
      <c r="Z26" s="1137"/>
      <c r="AA26" s="1137"/>
      <c r="AB26" s="1137">
        <f t="shared" si="10"/>
        <v>0</v>
      </c>
      <c r="AC26" s="1140">
        <f t="shared" si="11"/>
        <v>0</v>
      </c>
      <c r="AD26" s="18">
        <v>0</v>
      </c>
      <c r="AE26" s="18">
        <f t="shared" si="5"/>
        <v>0</v>
      </c>
    </row>
    <row r="27" spans="1:31" ht="15.75" x14ac:dyDescent="0.25">
      <c r="A27" s="1146">
        <v>2210101</v>
      </c>
      <c r="B27" s="768" t="s">
        <v>42</v>
      </c>
      <c r="C27" s="1149">
        <v>10000000</v>
      </c>
      <c r="D27" s="1149">
        <v>5000000</v>
      </c>
      <c r="E27" s="1137"/>
      <c r="F27" s="1137"/>
      <c r="G27" s="1137"/>
      <c r="H27" s="1137"/>
      <c r="I27" s="1137">
        <f t="shared" si="7"/>
        <v>5000000</v>
      </c>
      <c r="J27" s="1139">
        <v>0</v>
      </c>
      <c r="K27" s="1139">
        <v>0</v>
      </c>
      <c r="L27" s="1137"/>
      <c r="M27" s="1137"/>
      <c r="N27" s="1137"/>
      <c r="O27" s="1137">
        <f t="shared" si="8"/>
        <v>0</v>
      </c>
      <c r="P27" s="1139">
        <v>0</v>
      </c>
      <c r="Q27" s="1139">
        <v>0</v>
      </c>
      <c r="R27" s="1137"/>
      <c r="S27" s="1137"/>
      <c r="T27" s="1137"/>
      <c r="U27" s="1137"/>
      <c r="V27" s="1137">
        <f t="shared" si="9"/>
        <v>0</v>
      </c>
      <c r="W27" s="1139">
        <v>0</v>
      </c>
      <c r="X27" s="1139">
        <v>0</v>
      </c>
      <c r="Y27" s="1137"/>
      <c r="Z27" s="1137"/>
      <c r="AA27" s="1137"/>
      <c r="AB27" s="1137">
        <f t="shared" si="10"/>
        <v>0</v>
      </c>
      <c r="AC27" s="1140">
        <f t="shared" si="11"/>
        <v>5000000</v>
      </c>
      <c r="AD27" s="18">
        <v>5000000</v>
      </c>
      <c r="AE27" s="18">
        <f t="shared" si="5"/>
        <v>0</v>
      </c>
    </row>
    <row r="28" spans="1:31" ht="15.75" x14ac:dyDescent="0.25">
      <c r="A28" s="1148">
        <v>2210102</v>
      </c>
      <c r="B28" s="769" t="s">
        <v>43</v>
      </c>
      <c r="C28" s="1149">
        <v>200000</v>
      </c>
      <c r="D28" s="1149">
        <v>1000000</v>
      </c>
      <c r="E28" s="1131"/>
      <c r="F28" s="1131"/>
      <c r="G28" s="1131"/>
      <c r="H28" s="1131"/>
      <c r="I28" s="1137">
        <f t="shared" si="7"/>
        <v>1000000</v>
      </c>
      <c r="J28" s="1139">
        <v>0</v>
      </c>
      <c r="K28" s="1139">
        <v>0</v>
      </c>
      <c r="L28" s="1137"/>
      <c r="M28" s="1137"/>
      <c r="N28" s="1137"/>
      <c r="O28" s="1137">
        <f t="shared" si="8"/>
        <v>0</v>
      </c>
      <c r="P28" s="1139">
        <v>0</v>
      </c>
      <c r="Q28" s="1139">
        <v>0</v>
      </c>
      <c r="R28" s="1137"/>
      <c r="S28" s="1137"/>
      <c r="T28" s="1137"/>
      <c r="U28" s="1137"/>
      <c r="V28" s="1137">
        <f t="shared" si="9"/>
        <v>0</v>
      </c>
      <c r="W28" s="1139">
        <v>0</v>
      </c>
      <c r="X28" s="1139">
        <v>0</v>
      </c>
      <c r="Y28" s="1137"/>
      <c r="Z28" s="1137"/>
      <c r="AA28" s="1137"/>
      <c r="AB28" s="1137">
        <f t="shared" si="10"/>
        <v>0</v>
      </c>
      <c r="AC28" s="1140">
        <f t="shared" si="11"/>
        <v>1000000</v>
      </c>
      <c r="AD28" s="18">
        <v>1500000</v>
      </c>
      <c r="AE28" s="18">
        <f t="shared" si="5"/>
        <v>-500000</v>
      </c>
    </row>
    <row r="29" spans="1:31" ht="15.75" x14ac:dyDescent="0.25">
      <c r="A29" s="1146">
        <v>2210103</v>
      </c>
      <c r="B29" s="768" t="s">
        <v>44</v>
      </c>
      <c r="C29" s="1149">
        <v>0</v>
      </c>
      <c r="D29" s="1149">
        <v>0</v>
      </c>
      <c r="E29" s="1132"/>
      <c r="F29" s="1132"/>
      <c r="G29" s="1132"/>
      <c r="H29" s="1132"/>
      <c r="I29" s="1137">
        <f t="shared" si="7"/>
        <v>0</v>
      </c>
      <c r="J29" s="1139">
        <v>0</v>
      </c>
      <c r="K29" s="1139">
        <v>0</v>
      </c>
      <c r="L29" s="1137"/>
      <c r="M29" s="1137"/>
      <c r="N29" s="1137"/>
      <c r="O29" s="1137">
        <f t="shared" si="8"/>
        <v>0</v>
      </c>
      <c r="P29" s="1139">
        <v>0</v>
      </c>
      <c r="Q29" s="1139">
        <v>0</v>
      </c>
      <c r="R29" s="1137"/>
      <c r="S29" s="1137"/>
      <c r="T29" s="1137"/>
      <c r="U29" s="1137"/>
      <c r="V29" s="1137">
        <f t="shared" si="9"/>
        <v>0</v>
      </c>
      <c r="W29" s="1139">
        <v>0</v>
      </c>
      <c r="X29" s="1139">
        <v>0</v>
      </c>
      <c r="Y29" s="1137"/>
      <c r="Z29" s="1137"/>
      <c r="AA29" s="1137"/>
      <c r="AB29" s="1137">
        <f t="shared" si="10"/>
        <v>0</v>
      </c>
      <c r="AC29" s="1140">
        <f t="shared" si="11"/>
        <v>0</v>
      </c>
      <c r="AD29" s="45">
        <v>0</v>
      </c>
      <c r="AE29" s="18">
        <f t="shared" si="5"/>
        <v>0</v>
      </c>
    </row>
    <row r="30" spans="1:31" ht="31.5" x14ac:dyDescent="0.25">
      <c r="A30" s="1148">
        <v>2210104</v>
      </c>
      <c r="B30" s="769" t="s">
        <v>915</v>
      </c>
      <c r="C30" s="1149">
        <v>17000000</v>
      </c>
      <c r="D30" s="1149">
        <v>25000000</v>
      </c>
      <c r="E30" s="1132"/>
      <c r="F30" s="1132"/>
      <c r="G30" s="1132"/>
      <c r="H30" s="1132"/>
      <c r="I30" s="1137">
        <f t="shared" si="7"/>
        <v>25000000</v>
      </c>
      <c r="J30" s="1139">
        <v>0</v>
      </c>
      <c r="K30" s="1139">
        <v>0</v>
      </c>
      <c r="L30" s="1137"/>
      <c r="M30" s="1137"/>
      <c r="N30" s="1137"/>
      <c r="O30" s="1137">
        <f t="shared" si="8"/>
        <v>0</v>
      </c>
      <c r="P30" s="1139">
        <v>0</v>
      </c>
      <c r="Q30" s="1139">
        <v>0</v>
      </c>
      <c r="R30" s="1137"/>
      <c r="S30" s="1137"/>
      <c r="T30" s="1137"/>
      <c r="U30" s="1137"/>
      <c r="V30" s="1137">
        <f t="shared" si="9"/>
        <v>0</v>
      </c>
      <c r="W30" s="1139">
        <v>0</v>
      </c>
      <c r="X30" s="1139">
        <v>0</v>
      </c>
      <c r="Y30" s="1137"/>
      <c r="Z30" s="1137"/>
      <c r="AA30" s="1137"/>
      <c r="AB30" s="1137">
        <f t="shared" si="10"/>
        <v>0</v>
      </c>
      <c r="AC30" s="1140">
        <f t="shared" si="11"/>
        <v>25000000</v>
      </c>
      <c r="AD30" s="18">
        <v>25000000</v>
      </c>
      <c r="AE30" s="18">
        <f t="shared" si="5"/>
        <v>0</v>
      </c>
    </row>
    <row r="31" spans="1:31" ht="15.75" x14ac:dyDescent="0.25">
      <c r="A31" s="1148">
        <v>2210105</v>
      </c>
      <c r="B31" s="768" t="s">
        <v>46</v>
      </c>
      <c r="C31" s="1149">
        <v>2000000</v>
      </c>
      <c r="D31" s="1150">
        <v>6500000</v>
      </c>
      <c r="E31" s="1132"/>
      <c r="F31" s="1132"/>
      <c r="G31" s="1132"/>
      <c r="H31" s="1132"/>
      <c r="I31" s="1137">
        <f t="shared" si="7"/>
        <v>6500000</v>
      </c>
      <c r="J31" s="1139">
        <v>0</v>
      </c>
      <c r="K31" s="1139">
        <v>0</v>
      </c>
      <c r="L31" s="1137"/>
      <c r="M31" s="1137"/>
      <c r="N31" s="1137"/>
      <c r="O31" s="1137">
        <f t="shared" si="8"/>
        <v>0</v>
      </c>
      <c r="P31" s="1139">
        <v>0</v>
      </c>
      <c r="Q31" s="1139">
        <v>0</v>
      </c>
      <c r="R31" s="1137"/>
      <c r="S31" s="1137"/>
      <c r="T31" s="1137"/>
      <c r="U31" s="1137"/>
      <c r="V31" s="1137">
        <f t="shared" si="9"/>
        <v>0</v>
      </c>
      <c r="W31" s="1139">
        <v>0</v>
      </c>
      <c r="X31" s="1139">
        <v>0</v>
      </c>
      <c r="Y31" s="1137"/>
      <c r="Z31" s="1137"/>
      <c r="AA31" s="1137"/>
      <c r="AB31" s="1137">
        <f t="shared" si="10"/>
        <v>0</v>
      </c>
      <c r="AC31" s="1140">
        <f t="shared" si="11"/>
        <v>6500000</v>
      </c>
      <c r="AD31" s="18">
        <v>1000000</v>
      </c>
      <c r="AE31" s="18">
        <f t="shared" si="5"/>
        <v>5500000</v>
      </c>
    </row>
    <row r="32" spans="1:31" s="56" customFormat="1" ht="15.75" x14ac:dyDescent="0.25">
      <c r="A32" s="1152">
        <v>2210106</v>
      </c>
      <c r="B32" s="769" t="s">
        <v>47</v>
      </c>
      <c r="C32" s="1149">
        <v>500000</v>
      </c>
      <c r="D32" s="1149">
        <v>100000</v>
      </c>
      <c r="E32" s="1132"/>
      <c r="F32" s="1132"/>
      <c r="G32" s="1132"/>
      <c r="H32" s="1132"/>
      <c r="I32" s="1137">
        <f t="shared" si="7"/>
        <v>100000</v>
      </c>
      <c r="J32" s="1139">
        <v>0</v>
      </c>
      <c r="K32" s="1139">
        <v>0</v>
      </c>
      <c r="L32" s="1137"/>
      <c r="M32" s="1137"/>
      <c r="N32" s="1137"/>
      <c r="O32" s="1137">
        <f t="shared" si="8"/>
        <v>0</v>
      </c>
      <c r="P32" s="1139">
        <v>0</v>
      </c>
      <c r="Q32" s="1139">
        <v>0</v>
      </c>
      <c r="R32" s="1137"/>
      <c r="S32" s="1137"/>
      <c r="T32" s="1137"/>
      <c r="U32" s="1137"/>
      <c r="V32" s="1137">
        <f t="shared" si="9"/>
        <v>0</v>
      </c>
      <c r="W32" s="1139">
        <v>0</v>
      </c>
      <c r="X32" s="1139">
        <v>0</v>
      </c>
      <c r="Y32" s="1137"/>
      <c r="Z32" s="1137"/>
      <c r="AA32" s="1137"/>
      <c r="AB32" s="1137">
        <f t="shared" si="10"/>
        <v>0</v>
      </c>
      <c r="AC32" s="1140">
        <f t="shared" si="11"/>
        <v>100000</v>
      </c>
      <c r="AD32" s="56">
        <v>100000</v>
      </c>
      <c r="AE32" s="56">
        <f t="shared" si="5"/>
        <v>0</v>
      </c>
    </row>
    <row r="33" spans="1:31" ht="31.5" x14ac:dyDescent="0.25">
      <c r="A33" s="1148">
        <v>2210201</v>
      </c>
      <c r="B33" s="769" t="s">
        <v>48</v>
      </c>
      <c r="C33" s="1149">
        <v>400000</v>
      </c>
      <c r="D33" s="1149">
        <v>700000</v>
      </c>
      <c r="E33" s="1132"/>
      <c r="F33" s="1132"/>
      <c r="G33" s="1132"/>
      <c r="H33" s="1132"/>
      <c r="I33" s="1137">
        <f t="shared" si="7"/>
        <v>700000</v>
      </c>
      <c r="J33" s="1139">
        <v>0</v>
      </c>
      <c r="K33" s="1139">
        <v>0</v>
      </c>
      <c r="L33" s="1137"/>
      <c r="M33" s="1137"/>
      <c r="N33" s="1137"/>
      <c r="O33" s="1137">
        <f t="shared" si="8"/>
        <v>0</v>
      </c>
      <c r="P33" s="1139">
        <v>500000</v>
      </c>
      <c r="Q33" s="1139">
        <v>0</v>
      </c>
      <c r="R33" s="1137"/>
      <c r="S33" s="1137"/>
      <c r="T33" s="1137"/>
      <c r="U33" s="1137"/>
      <c r="V33" s="1137">
        <f t="shared" si="9"/>
        <v>500000</v>
      </c>
      <c r="W33" s="1139">
        <v>0</v>
      </c>
      <c r="X33" s="1139">
        <v>0</v>
      </c>
      <c r="Y33" s="1137"/>
      <c r="Z33" s="1137"/>
      <c r="AA33" s="1137"/>
      <c r="AB33" s="1137">
        <f t="shared" si="10"/>
        <v>0</v>
      </c>
      <c r="AC33" s="1140">
        <f t="shared" si="11"/>
        <v>1200000</v>
      </c>
      <c r="AD33" s="18">
        <v>1200000</v>
      </c>
      <c r="AE33" s="18">
        <f t="shared" si="5"/>
        <v>0</v>
      </c>
    </row>
    <row r="34" spans="1:31" ht="15.75" x14ac:dyDescent="0.25">
      <c r="A34" s="1146">
        <v>2210202</v>
      </c>
      <c r="B34" s="768" t="s">
        <v>49</v>
      </c>
      <c r="C34" s="1149">
        <v>0</v>
      </c>
      <c r="D34" s="1149">
        <v>0</v>
      </c>
      <c r="E34" s="1132"/>
      <c r="F34" s="1132"/>
      <c r="G34" s="1132"/>
      <c r="H34" s="1132"/>
      <c r="I34" s="1137">
        <f t="shared" si="7"/>
        <v>0</v>
      </c>
      <c r="J34" s="1139">
        <v>0</v>
      </c>
      <c r="K34" s="1139">
        <v>0</v>
      </c>
      <c r="L34" s="1151"/>
      <c r="M34" s="1151"/>
      <c r="N34" s="1151"/>
      <c r="O34" s="1137">
        <f t="shared" si="8"/>
        <v>0</v>
      </c>
      <c r="P34" s="1139">
        <v>0</v>
      </c>
      <c r="Q34" s="1139">
        <v>0</v>
      </c>
      <c r="R34" s="1151"/>
      <c r="S34" s="1151"/>
      <c r="T34" s="1151"/>
      <c r="U34" s="1151"/>
      <c r="V34" s="1137">
        <f t="shared" si="9"/>
        <v>0</v>
      </c>
      <c r="W34" s="1139">
        <v>0</v>
      </c>
      <c r="X34" s="1139">
        <v>0</v>
      </c>
      <c r="Y34" s="1151"/>
      <c r="Z34" s="1151"/>
      <c r="AA34" s="1151"/>
      <c r="AB34" s="1137">
        <f t="shared" si="10"/>
        <v>0</v>
      </c>
      <c r="AC34" s="1140">
        <f t="shared" si="11"/>
        <v>0</v>
      </c>
      <c r="AD34" s="18">
        <v>0</v>
      </c>
      <c r="AE34" s="18">
        <f t="shared" si="5"/>
        <v>0</v>
      </c>
    </row>
    <row r="35" spans="1:31" ht="15.75" x14ac:dyDescent="0.25">
      <c r="A35" s="1148">
        <v>2210203</v>
      </c>
      <c r="B35" s="769" t="s">
        <v>50</v>
      </c>
      <c r="C35" s="1149">
        <v>80000</v>
      </c>
      <c r="D35" s="1149">
        <v>80000</v>
      </c>
      <c r="E35" s="1137"/>
      <c r="F35" s="1137"/>
      <c r="G35" s="1137"/>
      <c r="H35" s="1137"/>
      <c r="I35" s="1137">
        <f t="shared" si="7"/>
        <v>80000</v>
      </c>
      <c r="J35" s="1139">
        <v>0</v>
      </c>
      <c r="K35" s="1139">
        <v>0</v>
      </c>
      <c r="L35" s="1137"/>
      <c r="M35" s="1137"/>
      <c r="N35" s="1137"/>
      <c r="O35" s="1137">
        <f t="shared" si="8"/>
        <v>0</v>
      </c>
      <c r="P35" s="1139">
        <v>0</v>
      </c>
      <c r="Q35" s="1139">
        <v>0</v>
      </c>
      <c r="R35" s="1137"/>
      <c r="S35" s="1137"/>
      <c r="T35" s="1137"/>
      <c r="U35" s="1137"/>
      <c r="V35" s="1137">
        <f t="shared" si="9"/>
        <v>0</v>
      </c>
      <c r="W35" s="1139">
        <v>0</v>
      </c>
      <c r="X35" s="1139">
        <v>0</v>
      </c>
      <c r="Y35" s="1137"/>
      <c r="Z35" s="1137"/>
      <c r="AA35" s="1137"/>
      <c r="AB35" s="1137">
        <f t="shared" si="10"/>
        <v>0</v>
      </c>
      <c r="AC35" s="1140">
        <f t="shared" si="11"/>
        <v>80000</v>
      </c>
      <c r="AD35" s="18">
        <v>80000</v>
      </c>
      <c r="AE35" s="18">
        <f t="shared" si="5"/>
        <v>0</v>
      </c>
    </row>
    <row r="36" spans="1:31" ht="15.75" x14ac:dyDescent="0.25">
      <c r="A36" s="1148">
        <v>2210207</v>
      </c>
      <c r="B36" s="769" t="s">
        <v>51</v>
      </c>
      <c r="C36" s="1149">
        <v>0</v>
      </c>
      <c r="D36" s="1149">
        <v>50000</v>
      </c>
      <c r="E36" s="1137"/>
      <c r="F36" s="1137"/>
      <c r="G36" s="1137"/>
      <c r="H36" s="1137"/>
      <c r="I36" s="1137">
        <f t="shared" si="7"/>
        <v>50000</v>
      </c>
      <c r="J36" s="1139">
        <v>0</v>
      </c>
      <c r="K36" s="1139">
        <v>0</v>
      </c>
      <c r="L36" s="1137"/>
      <c r="M36" s="1137"/>
      <c r="N36" s="1137"/>
      <c r="O36" s="1137">
        <f t="shared" si="8"/>
        <v>0</v>
      </c>
      <c r="P36" s="1139">
        <v>0</v>
      </c>
      <c r="Q36" s="1139">
        <v>0</v>
      </c>
      <c r="R36" s="1137"/>
      <c r="S36" s="1137"/>
      <c r="T36" s="1137"/>
      <c r="U36" s="1137"/>
      <c r="V36" s="1137">
        <f t="shared" si="9"/>
        <v>0</v>
      </c>
      <c r="W36" s="1139">
        <v>0</v>
      </c>
      <c r="X36" s="1139">
        <v>0</v>
      </c>
      <c r="Y36" s="1137"/>
      <c r="Z36" s="1137"/>
      <c r="AA36" s="1137"/>
      <c r="AB36" s="1137">
        <f t="shared" si="10"/>
        <v>0</v>
      </c>
      <c r="AC36" s="1140">
        <f t="shared" si="11"/>
        <v>50000</v>
      </c>
      <c r="AD36" s="18">
        <v>50000</v>
      </c>
      <c r="AE36" s="18">
        <f t="shared" si="5"/>
        <v>0</v>
      </c>
    </row>
    <row r="37" spans="1:31" ht="31.5" x14ac:dyDescent="0.25">
      <c r="A37" s="1148">
        <v>2210301</v>
      </c>
      <c r="B37" s="769" t="s">
        <v>52</v>
      </c>
      <c r="C37" s="1149">
        <v>500000</v>
      </c>
      <c r="D37" s="1150">
        <v>2000000</v>
      </c>
      <c r="E37" s="1137"/>
      <c r="F37" s="1137"/>
      <c r="G37" s="1137"/>
      <c r="H37" s="1137"/>
      <c r="I37" s="1137">
        <f t="shared" si="7"/>
        <v>2000000</v>
      </c>
      <c r="J37" s="1139">
        <v>0</v>
      </c>
      <c r="K37" s="1139">
        <v>0</v>
      </c>
      <c r="L37" s="1137"/>
      <c r="M37" s="1137"/>
      <c r="N37" s="1137"/>
      <c r="O37" s="1137">
        <f t="shared" si="8"/>
        <v>0</v>
      </c>
      <c r="P37" s="1139">
        <v>0</v>
      </c>
      <c r="Q37" s="1139">
        <v>0</v>
      </c>
      <c r="R37" s="1137"/>
      <c r="S37" s="1137"/>
      <c r="T37" s="1137"/>
      <c r="U37" s="1137"/>
      <c r="V37" s="1137">
        <f t="shared" si="9"/>
        <v>0</v>
      </c>
      <c r="W37" s="1139">
        <v>0</v>
      </c>
      <c r="X37" s="1139">
        <v>0</v>
      </c>
      <c r="Y37" s="1137"/>
      <c r="Z37" s="1137"/>
      <c r="AA37" s="1137"/>
      <c r="AB37" s="1137">
        <f t="shared" si="10"/>
        <v>0</v>
      </c>
      <c r="AC37" s="1140">
        <f t="shared" si="11"/>
        <v>2000000</v>
      </c>
      <c r="AD37" s="18">
        <v>2000000</v>
      </c>
      <c r="AE37" s="18">
        <f t="shared" si="5"/>
        <v>0</v>
      </c>
    </row>
    <row r="38" spans="1:31" ht="15.75" x14ac:dyDescent="0.25">
      <c r="A38" s="1148">
        <v>2210302</v>
      </c>
      <c r="B38" s="769" t="s">
        <v>53</v>
      </c>
      <c r="C38" s="1149">
        <v>1500000</v>
      </c>
      <c r="D38" s="1150">
        <v>2000000</v>
      </c>
      <c r="E38" s="1137"/>
      <c r="F38" s="1137"/>
      <c r="G38" s="1137"/>
      <c r="H38" s="1137"/>
      <c r="I38" s="1137">
        <f t="shared" si="7"/>
        <v>2000000</v>
      </c>
      <c r="J38" s="1139">
        <v>0</v>
      </c>
      <c r="K38" s="1139">
        <v>0</v>
      </c>
      <c r="L38" s="1137"/>
      <c r="M38" s="1137"/>
      <c r="N38" s="1137"/>
      <c r="O38" s="1137">
        <f t="shared" si="8"/>
        <v>0</v>
      </c>
      <c r="P38" s="1139">
        <v>500000</v>
      </c>
      <c r="Q38" s="1139">
        <v>0</v>
      </c>
      <c r="R38" s="1137"/>
      <c r="S38" s="1137"/>
      <c r="T38" s="1137"/>
      <c r="U38" s="1137"/>
      <c r="V38" s="1137">
        <f t="shared" si="9"/>
        <v>500000</v>
      </c>
      <c r="W38" s="1139">
        <v>0</v>
      </c>
      <c r="X38" s="1139">
        <v>0</v>
      </c>
      <c r="Y38" s="1137"/>
      <c r="Z38" s="1137"/>
      <c r="AA38" s="1137"/>
      <c r="AB38" s="1137">
        <f t="shared" si="10"/>
        <v>0</v>
      </c>
      <c r="AC38" s="1140">
        <f t="shared" si="11"/>
        <v>2500000</v>
      </c>
      <c r="AD38" s="18">
        <v>2500000</v>
      </c>
      <c r="AE38" s="18">
        <f t="shared" si="5"/>
        <v>0</v>
      </c>
    </row>
    <row r="39" spans="1:31" ht="15.75" x14ac:dyDescent="0.25">
      <c r="A39" s="1148">
        <v>2210303</v>
      </c>
      <c r="B39" s="769" t="s">
        <v>54</v>
      </c>
      <c r="C39" s="1149">
        <v>2200000</v>
      </c>
      <c r="D39" s="1150">
        <v>3836400</v>
      </c>
      <c r="E39" s="1137"/>
      <c r="F39" s="1137"/>
      <c r="G39" s="1137"/>
      <c r="H39" s="1137"/>
      <c r="I39" s="1137">
        <f t="shared" si="7"/>
        <v>3836400</v>
      </c>
      <c r="J39" s="1139">
        <v>0</v>
      </c>
      <c r="K39" s="1139">
        <v>0</v>
      </c>
      <c r="L39" s="1137"/>
      <c r="M39" s="1137"/>
      <c r="N39" s="1137"/>
      <c r="O39" s="1137">
        <f t="shared" si="8"/>
        <v>0</v>
      </c>
      <c r="P39" s="1139">
        <v>500000</v>
      </c>
      <c r="Q39" s="1139">
        <v>0</v>
      </c>
      <c r="R39" s="1137"/>
      <c r="S39" s="1137"/>
      <c r="T39" s="1137"/>
      <c r="U39" s="1137"/>
      <c r="V39" s="1137">
        <f t="shared" si="9"/>
        <v>500000</v>
      </c>
      <c r="W39" s="1139">
        <v>0</v>
      </c>
      <c r="X39" s="1139">
        <v>0</v>
      </c>
      <c r="Y39" s="1137"/>
      <c r="Z39" s="1137"/>
      <c r="AA39" s="1137"/>
      <c r="AB39" s="1137">
        <f t="shared" si="10"/>
        <v>0</v>
      </c>
      <c r="AC39" s="1140">
        <f t="shared" si="11"/>
        <v>4336400</v>
      </c>
      <c r="AD39" s="18">
        <v>4336400</v>
      </c>
      <c r="AE39" s="18">
        <f t="shared" si="5"/>
        <v>0</v>
      </c>
    </row>
    <row r="40" spans="1:31" ht="31.5" x14ac:dyDescent="0.25">
      <c r="A40" s="1148">
        <v>2210304</v>
      </c>
      <c r="B40" s="769" t="s">
        <v>55</v>
      </c>
      <c r="C40" s="1149">
        <v>100000</v>
      </c>
      <c r="D40" s="1149">
        <v>100000</v>
      </c>
      <c r="E40" s="1137"/>
      <c r="F40" s="1137"/>
      <c r="G40" s="1137"/>
      <c r="H40" s="1137"/>
      <c r="I40" s="1137">
        <f t="shared" si="7"/>
        <v>100000</v>
      </c>
      <c r="J40" s="1139">
        <v>0</v>
      </c>
      <c r="K40" s="1139">
        <v>0</v>
      </c>
      <c r="L40" s="1137"/>
      <c r="M40" s="1137"/>
      <c r="N40" s="1137"/>
      <c r="O40" s="1137">
        <f t="shared" si="8"/>
        <v>0</v>
      </c>
      <c r="P40" s="1139">
        <v>0</v>
      </c>
      <c r="Q40" s="1139">
        <v>0</v>
      </c>
      <c r="R40" s="1137"/>
      <c r="S40" s="1137"/>
      <c r="T40" s="1137"/>
      <c r="U40" s="1137"/>
      <c r="V40" s="1137">
        <f t="shared" si="9"/>
        <v>0</v>
      </c>
      <c r="W40" s="1139">
        <v>0</v>
      </c>
      <c r="X40" s="1139">
        <v>0</v>
      </c>
      <c r="Y40" s="1137"/>
      <c r="Z40" s="1137"/>
      <c r="AA40" s="1137"/>
      <c r="AB40" s="1137">
        <f t="shared" si="10"/>
        <v>0</v>
      </c>
      <c r="AC40" s="1140">
        <f t="shared" si="11"/>
        <v>100000</v>
      </c>
      <c r="AD40" s="18">
        <v>100000</v>
      </c>
      <c r="AE40" s="18">
        <f t="shared" si="5"/>
        <v>0</v>
      </c>
    </row>
    <row r="41" spans="1:31" ht="15.75" x14ac:dyDescent="0.25">
      <c r="A41" s="1148">
        <v>2210399</v>
      </c>
      <c r="B41" s="769" t="s">
        <v>56</v>
      </c>
      <c r="C41" s="1149">
        <v>665712</v>
      </c>
      <c r="D41" s="1150">
        <v>2000000</v>
      </c>
      <c r="E41" s="1137"/>
      <c r="F41" s="1137"/>
      <c r="G41" s="1137"/>
      <c r="H41" s="1137"/>
      <c r="I41" s="1137">
        <f t="shared" si="7"/>
        <v>2000000</v>
      </c>
      <c r="J41" s="1139">
        <v>0</v>
      </c>
      <c r="K41" s="1139">
        <v>0</v>
      </c>
      <c r="L41" s="1137"/>
      <c r="M41" s="1137"/>
      <c r="N41" s="1137"/>
      <c r="O41" s="1137">
        <f t="shared" si="8"/>
        <v>0</v>
      </c>
      <c r="P41" s="1139">
        <v>500000</v>
      </c>
      <c r="Q41" s="1139">
        <v>0</v>
      </c>
      <c r="R41" s="1137"/>
      <c r="S41" s="1137"/>
      <c r="T41" s="1137"/>
      <c r="U41" s="1137"/>
      <c r="V41" s="1137">
        <f t="shared" si="9"/>
        <v>500000</v>
      </c>
      <c r="W41" s="1139">
        <v>0</v>
      </c>
      <c r="X41" s="1139">
        <v>0</v>
      </c>
      <c r="Y41" s="1137"/>
      <c r="Z41" s="1137"/>
      <c r="AA41" s="1137"/>
      <c r="AB41" s="1137">
        <f t="shared" si="10"/>
        <v>0</v>
      </c>
      <c r="AC41" s="1140">
        <f t="shared" si="11"/>
        <v>2500000</v>
      </c>
      <c r="AD41" s="18">
        <v>2500000</v>
      </c>
      <c r="AE41" s="18">
        <f t="shared" si="5"/>
        <v>0</v>
      </c>
    </row>
    <row r="42" spans="1:31" ht="15.75" x14ac:dyDescent="0.25">
      <c r="A42" s="1148">
        <v>2210401</v>
      </c>
      <c r="B42" s="769" t="s">
        <v>57</v>
      </c>
      <c r="C42" s="1149">
        <v>0</v>
      </c>
      <c r="D42" s="1149"/>
      <c r="E42" s="1137"/>
      <c r="F42" s="1137"/>
      <c r="G42" s="1137"/>
      <c r="H42" s="1137"/>
      <c r="I42" s="1137">
        <f t="shared" si="7"/>
        <v>0</v>
      </c>
      <c r="J42" s="1139">
        <v>0</v>
      </c>
      <c r="K42" s="1139">
        <v>0</v>
      </c>
      <c r="L42" s="1137"/>
      <c r="M42" s="1137"/>
      <c r="N42" s="1137"/>
      <c r="O42" s="1137">
        <f t="shared" si="8"/>
        <v>0</v>
      </c>
      <c r="P42" s="1139">
        <v>0</v>
      </c>
      <c r="Q42" s="1139">
        <v>0</v>
      </c>
      <c r="R42" s="1137"/>
      <c r="S42" s="1137"/>
      <c r="T42" s="1137"/>
      <c r="U42" s="1137"/>
      <c r="V42" s="1137">
        <f t="shared" si="9"/>
        <v>0</v>
      </c>
      <c r="W42" s="1139">
        <v>0</v>
      </c>
      <c r="X42" s="1139">
        <v>0</v>
      </c>
      <c r="Y42" s="1137"/>
      <c r="Z42" s="1137"/>
      <c r="AA42" s="1137"/>
      <c r="AB42" s="1137">
        <f t="shared" si="10"/>
        <v>0</v>
      </c>
      <c r="AC42" s="1140">
        <f t="shared" si="11"/>
        <v>0</v>
      </c>
      <c r="AD42" s="18">
        <v>0</v>
      </c>
      <c r="AE42" s="18">
        <f t="shared" si="5"/>
        <v>0</v>
      </c>
    </row>
    <row r="43" spans="1:31" ht="15.75" x14ac:dyDescent="0.25">
      <c r="A43" s="1148">
        <v>2210403</v>
      </c>
      <c r="B43" s="769" t="s">
        <v>54</v>
      </c>
      <c r="C43" s="1149">
        <v>0</v>
      </c>
      <c r="D43" s="1149">
        <v>0</v>
      </c>
      <c r="E43" s="1137"/>
      <c r="F43" s="1137"/>
      <c r="G43" s="1137"/>
      <c r="H43" s="1137"/>
      <c r="I43" s="1137">
        <f t="shared" si="7"/>
        <v>0</v>
      </c>
      <c r="J43" s="1139">
        <v>0</v>
      </c>
      <c r="K43" s="1139">
        <v>0</v>
      </c>
      <c r="L43" s="1137"/>
      <c r="M43" s="1137"/>
      <c r="N43" s="1137"/>
      <c r="O43" s="1137">
        <f t="shared" si="8"/>
        <v>0</v>
      </c>
      <c r="P43" s="1139">
        <v>0</v>
      </c>
      <c r="Q43" s="1139">
        <v>0</v>
      </c>
      <c r="R43" s="1137"/>
      <c r="S43" s="1137"/>
      <c r="T43" s="1137"/>
      <c r="U43" s="1137"/>
      <c r="V43" s="1137">
        <f t="shared" si="9"/>
        <v>0</v>
      </c>
      <c r="W43" s="1139">
        <v>0</v>
      </c>
      <c r="X43" s="1139">
        <v>0</v>
      </c>
      <c r="Y43" s="1137"/>
      <c r="Z43" s="1137"/>
      <c r="AA43" s="1137"/>
      <c r="AB43" s="1137">
        <f t="shared" si="10"/>
        <v>0</v>
      </c>
      <c r="AC43" s="1140">
        <f t="shared" si="11"/>
        <v>0</v>
      </c>
      <c r="AD43" s="18">
        <v>0</v>
      </c>
      <c r="AE43" s="18">
        <f t="shared" si="5"/>
        <v>0</v>
      </c>
    </row>
    <row r="44" spans="1:31" ht="15.75" x14ac:dyDescent="0.25">
      <c r="A44" s="1148">
        <v>2210499</v>
      </c>
      <c r="B44" s="769" t="s">
        <v>58</v>
      </c>
      <c r="C44" s="1149">
        <v>2600000</v>
      </c>
      <c r="D44" s="1150">
        <v>363600</v>
      </c>
      <c r="E44" s="1137"/>
      <c r="F44" s="1137"/>
      <c r="G44" s="1137"/>
      <c r="H44" s="1137"/>
      <c r="I44" s="1137">
        <f t="shared" si="7"/>
        <v>363600</v>
      </c>
      <c r="J44" s="1139">
        <v>0</v>
      </c>
      <c r="K44" s="1139">
        <v>0</v>
      </c>
      <c r="L44" s="1137"/>
      <c r="M44" s="1137"/>
      <c r="N44" s="1137"/>
      <c r="O44" s="1137">
        <f t="shared" si="8"/>
        <v>0</v>
      </c>
      <c r="P44" s="1139">
        <v>0</v>
      </c>
      <c r="Q44" s="1139">
        <v>0</v>
      </c>
      <c r="R44" s="1137"/>
      <c r="S44" s="1137"/>
      <c r="T44" s="1137"/>
      <c r="U44" s="1137"/>
      <c r="V44" s="1137">
        <f t="shared" si="9"/>
        <v>0</v>
      </c>
      <c r="W44" s="1139">
        <v>0</v>
      </c>
      <c r="X44" s="1139">
        <v>0</v>
      </c>
      <c r="Y44" s="1137"/>
      <c r="Z44" s="1137"/>
      <c r="AA44" s="1137"/>
      <c r="AB44" s="1137">
        <f t="shared" si="10"/>
        <v>0</v>
      </c>
      <c r="AC44" s="1140">
        <f t="shared" si="11"/>
        <v>363600</v>
      </c>
      <c r="AD44" s="18">
        <v>363600</v>
      </c>
      <c r="AE44" s="18">
        <f t="shared" si="5"/>
        <v>0</v>
      </c>
    </row>
    <row r="45" spans="1:31" ht="15.75" x14ac:dyDescent="0.25">
      <c r="A45" s="1148">
        <v>2210502</v>
      </c>
      <c r="B45" s="769" t="s">
        <v>59</v>
      </c>
      <c r="C45" s="1149">
        <v>0</v>
      </c>
      <c r="D45" s="1149">
        <v>2200000</v>
      </c>
      <c r="E45" s="1137"/>
      <c r="F45" s="1137"/>
      <c r="G45" s="1137"/>
      <c r="H45" s="1137"/>
      <c r="I45" s="1137">
        <f t="shared" si="7"/>
        <v>2200000</v>
      </c>
      <c r="J45" s="1139">
        <v>0</v>
      </c>
      <c r="K45" s="1139">
        <v>0</v>
      </c>
      <c r="L45" s="1137"/>
      <c r="M45" s="1137"/>
      <c r="N45" s="1137"/>
      <c r="O45" s="1137">
        <f t="shared" si="8"/>
        <v>0</v>
      </c>
      <c r="P45" s="1139">
        <v>0</v>
      </c>
      <c r="Q45" s="1139">
        <v>0</v>
      </c>
      <c r="R45" s="1137"/>
      <c r="S45" s="1137"/>
      <c r="T45" s="1137"/>
      <c r="U45" s="1137"/>
      <c r="V45" s="1137">
        <f t="shared" si="9"/>
        <v>0</v>
      </c>
      <c r="W45" s="1139">
        <v>0</v>
      </c>
      <c r="X45" s="1139">
        <v>0</v>
      </c>
      <c r="Y45" s="1137"/>
      <c r="Z45" s="1137"/>
      <c r="AA45" s="1137"/>
      <c r="AB45" s="1137">
        <f t="shared" si="10"/>
        <v>0</v>
      </c>
      <c r="AC45" s="1140">
        <f t="shared" si="11"/>
        <v>2200000</v>
      </c>
      <c r="AD45" s="18">
        <v>200000</v>
      </c>
      <c r="AE45" s="18">
        <f t="shared" si="5"/>
        <v>2000000</v>
      </c>
    </row>
    <row r="46" spans="1:31" ht="31.5" x14ac:dyDescent="0.25">
      <c r="A46" s="1148">
        <v>2210503</v>
      </c>
      <c r="B46" s="769" t="s">
        <v>60</v>
      </c>
      <c r="C46" s="1149">
        <v>50000</v>
      </c>
      <c r="D46" s="1149">
        <v>50000</v>
      </c>
      <c r="E46" s="1137"/>
      <c r="F46" s="1137"/>
      <c r="G46" s="1137"/>
      <c r="H46" s="1137"/>
      <c r="I46" s="1137">
        <f t="shared" si="7"/>
        <v>50000</v>
      </c>
      <c r="J46" s="1139">
        <v>0</v>
      </c>
      <c r="K46" s="1139">
        <v>0</v>
      </c>
      <c r="L46" s="1137"/>
      <c r="M46" s="1137"/>
      <c r="N46" s="1137"/>
      <c r="O46" s="1137">
        <f t="shared" si="8"/>
        <v>0</v>
      </c>
      <c r="P46" s="1139">
        <v>0</v>
      </c>
      <c r="Q46" s="1139">
        <v>0</v>
      </c>
      <c r="R46" s="1137"/>
      <c r="S46" s="1137"/>
      <c r="T46" s="1137"/>
      <c r="U46" s="1137"/>
      <c r="V46" s="1137">
        <f t="shared" si="9"/>
        <v>0</v>
      </c>
      <c r="W46" s="1139">
        <v>0</v>
      </c>
      <c r="X46" s="1139">
        <v>0</v>
      </c>
      <c r="Y46" s="1137"/>
      <c r="Z46" s="1137"/>
      <c r="AA46" s="1137"/>
      <c r="AB46" s="1137">
        <f t="shared" si="10"/>
        <v>0</v>
      </c>
      <c r="AC46" s="1140">
        <f t="shared" si="11"/>
        <v>50000</v>
      </c>
      <c r="AD46" s="18">
        <v>50000</v>
      </c>
      <c r="AE46" s="18">
        <f t="shared" si="5"/>
        <v>0</v>
      </c>
    </row>
    <row r="47" spans="1:31" ht="31.5" x14ac:dyDescent="0.25">
      <c r="A47" s="1148">
        <v>2210504</v>
      </c>
      <c r="B47" s="769" t="s">
        <v>61</v>
      </c>
      <c r="C47" s="1149">
        <v>200000</v>
      </c>
      <c r="D47" s="1150">
        <v>300000</v>
      </c>
      <c r="E47" s="1137"/>
      <c r="F47" s="1137"/>
      <c r="G47" s="1137"/>
      <c r="H47" s="1137"/>
      <c r="I47" s="1137">
        <f t="shared" si="7"/>
        <v>300000</v>
      </c>
      <c r="J47" s="1139">
        <v>0</v>
      </c>
      <c r="K47" s="1139">
        <v>0</v>
      </c>
      <c r="L47" s="1137"/>
      <c r="M47" s="1137"/>
      <c r="N47" s="1137"/>
      <c r="O47" s="1137">
        <f t="shared" si="8"/>
        <v>0</v>
      </c>
      <c r="P47" s="1139">
        <v>0</v>
      </c>
      <c r="Q47" s="1139">
        <v>0</v>
      </c>
      <c r="R47" s="1137"/>
      <c r="S47" s="1137"/>
      <c r="T47" s="1137"/>
      <c r="U47" s="1137"/>
      <c r="V47" s="1137">
        <f t="shared" si="9"/>
        <v>0</v>
      </c>
      <c r="W47" s="1139">
        <v>0</v>
      </c>
      <c r="X47" s="1139">
        <v>0</v>
      </c>
      <c r="Y47" s="1137"/>
      <c r="Z47" s="1137"/>
      <c r="AA47" s="1137"/>
      <c r="AB47" s="1137">
        <f t="shared" si="10"/>
        <v>0</v>
      </c>
      <c r="AC47" s="1140">
        <f t="shared" si="11"/>
        <v>300000</v>
      </c>
      <c r="AD47" s="45">
        <v>300000</v>
      </c>
      <c r="AE47" s="18">
        <f t="shared" si="5"/>
        <v>0</v>
      </c>
    </row>
    <row r="48" spans="1:31" ht="15.75" x14ac:dyDescent="0.25">
      <c r="A48" s="1148">
        <v>2210505</v>
      </c>
      <c r="B48" s="769" t="s">
        <v>62</v>
      </c>
      <c r="C48" s="1149">
        <v>100000</v>
      </c>
      <c r="D48" s="1149">
        <v>100000</v>
      </c>
      <c r="E48" s="1137"/>
      <c r="F48" s="1137"/>
      <c r="G48" s="1137"/>
      <c r="H48" s="1137"/>
      <c r="I48" s="1137">
        <f t="shared" si="7"/>
        <v>100000</v>
      </c>
      <c r="J48" s="1139">
        <v>0</v>
      </c>
      <c r="K48" s="1139">
        <v>0</v>
      </c>
      <c r="L48" s="1137"/>
      <c r="M48" s="1137"/>
      <c r="N48" s="1137"/>
      <c r="O48" s="1137">
        <f t="shared" si="8"/>
        <v>0</v>
      </c>
      <c r="P48" s="1139">
        <v>0</v>
      </c>
      <c r="Q48" s="1139">
        <v>0</v>
      </c>
      <c r="R48" s="1137"/>
      <c r="S48" s="1137"/>
      <c r="T48" s="1137"/>
      <c r="U48" s="1137"/>
      <c r="V48" s="1137">
        <f t="shared" si="9"/>
        <v>0</v>
      </c>
      <c r="W48" s="1139">
        <v>0</v>
      </c>
      <c r="X48" s="1139">
        <v>0</v>
      </c>
      <c r="Y48" s="1137"/>
      <c r="Z48" s="1137"/>
      <c r="AA48" s="1137"/>
      <c r="AB48" s="1137">
        <f t="shared" si="10"/>
        <v>0</v>
      </c>
      <c r="AC48" s="1140">
        <f t="shared" si="11"/>
        <v>100000</v>
      </c>
      <c r="AD48" s="38">
        <v>100000</v>
      </c>
      <c r="AE48" s="18">
        <f t="shared" si="5"/>
        <v>0</v>
      </c>
    </row>
    <row r="49" spans="1:31" ht="15.75" hidden="1" x14ac:dyDescent="0.25">
      <c r="A49" s="1148">
        <v>2210599</v>
      </c>
      <c r="B49" s="769" t="s">
        <v>63</v>
      </c>
      <c r="C49" s="1149">
        <v>0</v>
      </c>
      <c r="D49" s="1149">
        <v>0</v>
      </c>
      <c r="E49" s="1137"/>
      <c r="F49" s="1137"/>
      <c r="G49" s="1137"/>
      <c r="H49" s="1137"/>
      <c r="I49" s="1137">
        <f t="shared" si="7"/>
        <v>0</v>
      </c>
      <c r="J49" s="1139">
        <v>0</v>
      </c>
      <c r="K49" s="1139">
        <v>0</v>
      </c>
      <c r="L49" s="1137"/>
      <c r="M49" s="1137"/>
      <c r="N49" s="1137"/>
      <c r="O49" s="1137">
        <f t="shared" si="8"/>
        <v>0</v>
      </c>
      <c r="P49" s="1139">
        <v>0</v>
      </c>
      <c r="Q49" s="1139">
        <v>0</v>
      </c>
      <c r="R49" s="1137"/>
      <c r="S49" s="1137"/>
      <c r="T49" s="1137"/>
      <c r="U49" s="1137"/>
      <c r="V49" s="1137">
        <f t="shared" si="9"/>
        <v>0</v>
      </c>
      <c r="W49" s="1139">
        <v>0</v>
      </c>
      <c r="X49" s="1139">
        <v>0</v>
      </c>
      <c r="Y49" s="1137"/>
      <c r="Z49" s="1137"/>
      <c r="AA49" s="1137"/>
      <c r="AB49" s="1137">
        <f t="shared" si="10"/>
        <v>0</v>
      </c>
      <c r="AC49" s="1140">
        <f t="shared" si="11"/>
        <v>0</v>
      </c>
      <c r="AD49" s="38">
        <v>0</v>
      </c>
      <c r="AE49" s="18">
        <f t="shared" si="5"/>
        <v>0</v>
      </c>
    </row>
    <row r="50" spans="1:31" ht="15.75" hidden="1" x14ac:dyDescent="0.25">
      <c r="A50" s="1148">
        <v>2210602</v>
      </c>
      <c r="B50" s="769" t="s">
        <v>64</v>
      </c>
      <c r="C50" s="1149">
        <v>0</v>
      </c>
      <c r="D50" s="1149">
        <v>0</v>
      </c>
      <c r="E50" s="1137"/>
      <c r="F50" s="1137"/>
      <c r="G50" s="1137"/>
      <c r="H50" s="1137"/>
      <c r="I50" s="1137">
        <f t="shared" si="7"/>
        <v>0</v>
      </c>
      <c r="J50" s="1139">
        <v>0</v>
      </c>
      <c r="K50" s="1139">
        <v>0</v>
      </c>
      <c r="L50" s="1137"/>
      <c r="M50" s="1137"/>
      <c r="N50" s="1137"/>
      <c r="O50" s="1137">
        <f t="shared" si="8"/>
        <v>0</v>
      </c>
      <c r="P50" s="1139">
        <v>0</v>
      </c>
      <c r="Q50" s="1139">
        <v>0</v>
      </c>
      <c r="R50" s="1137"/>
      <c r="S50" s="1137"/>
      <c r="T50" s="1137"/>
      <c r="U50" s="1137"/>
      <c r="V50" s="1137">
        <f t="shared" si="9"/>
        <v>0</v>
      </c>
      <c r="W50" s="1139">
        <v>0</v>
      </c>
      <c r="X50" s="1139">
        <v>0</v>
      </c>
      <c r="Y50" s="1137"/>
      <c r="Z50" s="1137"/>
      <c r="AA50" s="1137"/>
      <c r="AB50" s="1137">
        <f t="shared" si="10"/>
        <v>0</v>
      </c>
      <c r="AC50" s="1140">
        <f t="shared" si="11"/>
        <v>0</v>
      </c>
      <c r="AD50" s="38">
        <v>0</v>
      </c>
      <c r="AE50" s="18">
        <f t="shared" si="5"/>
        <v>0</v>
      </c>
    </row>
    <row r="51" spans="1:31" ht="15.75" hidden="1" x14ac:dyDescent="0.25">
      <c r="A51" s="1148">
        <v>2210603</v>
      </c>
      <c r="B51" s="769" t="s">
        <v>65</v>
      </c>
      <c r="C51" s="1149">
        <v>0</v>
      </c>
      <c r="D51" s="1149">
        <v>0</v>
      </c>
      <c r="E51" s="1137"/>
      <c r="F51" s="1137"/>
      <c r="G51" s="1137"/>
      <c r="H51" s="1137"/>
      <c r="I51" s="1137">
        <f t="shared" si="7"/>
        <v>0</v>
      </c>
      <c r="J51" s="1139">
        <v>0</v>
      </c>
      <c r="K51" s="1139">
        <v>0</v>
      </c>
      <c r="L51" s="1137"/>
      <c r="M51" s="1137"/>
      <c r="N51" s="1137"/>
      <c r="O51" s="1137">
        <f t="shared" si="8"/>
        <v>0</v>
      </c>
      <c r="P51" s="1139">
        <v>0</v>
      </c>
      <c r="Q51" s="1139">
        <v>0</v>
      </c>
      <c r="R51" s="1137"/>
      <c r="S51" s="1137"/>
      <c r="T51" s="1137"/>
      <c r="U51" s="1137"/>
      <c r="V51" s="1137">
        <f t="shared" si="9"/>
        <v>0</v>
      </c>
      <c r="W51" s="1139">
        <v>0</v>
      </c>
      <c r="X51" s="1139">
        <v>0</v>
      </c>
      <c r="Y51" s="1137"/>
      <c r="Z51" s="1137"/>
      <c r="AA51" s="1137"/>
      <c r="AB51" s="1137">
        <f t="shared" si="10"/>
        <v>0</v>
      </c>
      <c r="AC51" s="1140">
        <f t="shared" si="11"/>
        <v>0</v>
      </c>
      <c r="AD51" s="18">
        <v>0</v>
      </c>
      <c r="AE51" s="18">
        <f t="shared" si="5"/>
        <v>0</v>
      </c>
    </row>
    <row r="52" spans="1:31" ht="15.75" hidden="1" x14ac:dyDescent="0.25">
      <c r="A52" s="1148">
        <v>2210604</v>
      </c>
      <c r="B52" s="769" t="s">
        <v>66</v>
      </c>
      <c r="C52" s="1149">
        <v>0</v>
      </c>
      <c r="D52" s="1149">
        <v>0</v>
      </c>
      <c r="E52" s="1137"/>
      <c r="F52" s="1137"/>
      <c r="G52" s="1137"/>
      <c r="H52" s="1137"/>
      <c r="I52" s="1137">
        <f t="shared" si="7"/>
        <v>0</v>
      </c>
      <c r="J52" s="1139">
        <v>0</v>
      </c>
      <c r="K52" s="1139">
        <v>0</v>
      </c>
      <c r="L52" s="1137"/>
      <c r="M52" s="1137"/>
      <c r="N52" s="1137"/>
      <c r="O52" s="1137">
        <f t="shared" si="8"/>
        <v>0</v>
      </c>
      <c r="P52" s="1139">
        <v>0</v>
      </c>
      <c r="Q52" s="1139">
        <v>0</v>
      </c>
      <c r="R52" s="1137"/>
      <c r="S52" s="1137"/>
      <c r="T52" s="1137"/>
      <c r="U52" s="1137"/>
      <c r="V52" s="1137">
        <f t="shared" si="9"/>
        <v>0</v>
      </c>
      <c r="W52" s="1139">
        <v>0</v>
      </c>
      <c r="X52" s="1139">
        <v>0</v>
      </c>
      <c r="Y52" s="1137"/>
      <c r="Z52" s="1137"/>
      <c r="AA52" s="1137"/>
      <c r="AB52" s="1137">
        <f t="shared" si="10"/>
        <v>0</v>
      </c>
      <c r="AC52" s="1140">
        <f t="shared" si="11"/>
        <v>0</v>
      </c>
      <c r="AD52" s="18">
        <v>0</v>
      </c>
      <c r="AE52" s="18">
        <f t="shared" si="5"/>
        <v>0</v>
      </c>
    </row>
    <row r="53" spans="1:31" ht="15.75" hidden="1" x14ac:dyDescent="0.25">
      <c r="A53" s="1148">
        <v>2210606</v>
      </c>
      <c r="B53" s="769" t="s">
        <v>67</v>
      </c>
      <c r="C53" s="1149">
        <v>0</v>
      </c>
      <c r="D53" s="1149">
        <v>0</v>
      </c>
      <c r="E53" s="1137"/>
      <c r="F53" s="1137"/>
      <c r="G53" s="1137"/>
      <c r="H53" s="1137"/>
      <c r="I53" s="1137">
        <f t="shared" si="7"/>
        <v>0</v>
      </c>
      <c r="J53" s="1139">
        <v>0</v>
      </c>
      <c r="K53" s="1139">
        <v>0</v>
      </c>
      <c r="L53" s="1137"/>
      <c r="M53" s="1137"/>
      <c r="N53" s="1137"/>
      <c r="O53" s="1137">
        <f t="shared" si="8"/>
        <v>0</v>
      </c>
      <c r="P53" s="1139">
        <v>0</v>
      </c>
      <c r="Q53" s="1139">
        <v>0</v>
      </c>
      <c r="R53" s="1137"/>
      <c r="S53" s="1137"/>
      <c r="T53" s="1137"/>
      <c r="U53" s="1137"/>
      <c r="V53" s="1137">
        <f t="shared" si="9"/>
        <v>0</v>
      </c>
      <c r="W53" s="1139">
        <v>0</v>
      </c>
      <c r="X53" s="1139">
        <v>0</v>
      </c>
      <c r="Y53" s="1137"/>
      <c r="Z53" s="1137"/>
      <c r="AA53" s="1137"/>
      <c r="AB53" s="1137">
        <f t="shared" si="10"/>
        <v>0</v>
      </c>
      <c r="AC53" s="1140">
        <f t="shared" si="11"/>
        <v>0</v>
      </c>
      <c r="AD53" s="18">
        <v>0</v>
      </c>
      <c r="AE53" s="18">
        <f t="shared" si="5"/>
        <v>0</v>
      </c>
    </row>
    <row r="54" spans="1:31" ht="15.75" hidden="1" x14ac:dyDescent="0.25">
      <c r="A54" s="1148">
        <v>2210701</v>
      </c>
      <c r="B54" s="769" t="s">
        <v>68</v>
      </c>
      <c r="C54" s="1149">
        <v>0</v>
      </c>
      <c r="D54" s="1149">
        <v>0</v>
      </c>
      <c r="E54" s="1137"/>
      <c r="F54" s="1137"/>
      <c r="G54" s="1137"/>
      <c r="H54" s="1137"/>
      <c r="I54" s="1137">
        <f t="shared" si="7"/>
        <v>0</v>
      </c>
      <c r="J54" s="1139">
        <v>0</v>
      </c>
      <c r="K54" s="1139">
        <v>0</v>
      </c>
      <c r="L54" s="1137"/>
      <c r="M54" s="1137"/>
      <c r="N54" s="1137"/>
      <c r="O54" s="1137">
        <f t="shared" si="8"/>
        <v>0</v>
      </c>
      <c r="P54" s="1139">
        <v>0</v>
      </c>
      <c r="Q54" s="1139">
        <v>0</v>
      </c>
      <c r="R54" s="1137"/>
      <c r="S54" s="1137"/>
      <c r="T54" s="1137"/>
      <c r="U54" s="1137"/>
      <c r="V54" s="1137">
        <f t="shared" si="9"/>
        <v>0</v>
      </c>
      <c r="W54" s="1139">
        <v>0</v>
      </c>
      <c r="X54" s="1139">
        <v>0</v>
      </c>
      <c r="Y54" s="1137"/>
      <c r="Z54" s="1137"/>
      <c r="AA54" s="1137"/>
      <c r="AB54" s="1137">
        <f t="shared" si="10"/>
        <v>0</v>
      </c>
      <c r="AC54" s="1140">
        <f t="shared" si="11"/>
        <v>0</v>
      </c>
      <c r="AD54" s="18">
        <v>0</v>
      </c>
      <c r="AE54" s="18">
        <f t="shared" si="5"/>
        <v>0</v>
      </c>
    </row>
    <row r="55" spans="1:31" ht="31.5" hidden="1" x14ac:dyDescent="0.25">
      <c r="A55" s="1148">
        <v>2210702</v>
      </c>
      <c r="B55" s="769" t="s">
        <v>69</v>
      </c>
      <c r="C55" s="1149">
        <v>0</v>
      </c>
      <c r="D55" s="1149">
        <v>0</v>
      </c>
      <c r="E55" s="1137"/>
      <c r="F55" s="1137"/>
      <c r="G55" s="1137"/>
      <c r="H55" s="1137"/>
      <c r="I55" s="1137">
        <f t="shared" si="7"/>
        <v>0</v>
      </c>
      <c r="J55" s="1139">
        <v>0</v>
      </c>
      <c r="K55" s="1139">
        <v>0</v>
      </c>
      <c r="L55" s="1137"/>
      <c r="M55" s="1137"/>
      <c r="N55" s="1137"/>
      <c r="O55" s="1137">
        <f t="shared" si="8"/>
        <v>0</v>
      </c>
      <c r="P55" s="1139">
        <v>0</v>
      </c>
      <c r="Q55" s="1139">
        <v>0</v>
      </c>
      <c r="R55" s="1137"/>
      <c r="S55" s="1137"/>
      <c r="T55" s="1137"/>
      <c r="U55" s="1137"/>
      <c r="V55" s="1137">
        <f t="shared" si="9"/>
        <v>0</v>
      </c>
      <c r="W55" s="1139">
        <v>0</v>
      </c>
      <c r="X55" s="1139">
        <v>0</v>
      </c>
      <c r="Y55" s="1137"/>
      <c r="Z55" s="1137"/>
      <c r="AA55" s="1137"/>
      <c r="AB55" s="1137">
        <f t="shared" si="10"/>
        <v>0</v>
      </c>
      <c r="AC55" s="1140">
        <f t="shared" si="11"/>
        <v>0</v>
      </c>
      <c r="AD55" s="18">
        <v>0</v>
      </c>
      <c r="AE55" s="18">
        <f t="shared" si="5"/>
        <v>0</v>
      </c>
    </row>
    <row r="56" spans="1:31" ht="15.75" hidden="1" x14ac:dyDescent="0.25">
      <c r="A56" s="1148">
        <v>2210703</v>
      </c>
      <c r="B56" s="768" t="s">
        <v>70</v>
      </c>
      <c r="C56" s="1149">
        <v>0</v>
      </c>
      <c r="D56" s="1149">
        <v>0</v>
      </c>
      <c r="E56" s="1137"/>
      <c r="F56" s="1137"/>
      <c r="G56" s="1137"/>
      <c r="H56" s="1137"/>
      <c r="I56" s="1137">
        <f t="shared" si="7"/>
        <v>0</v>
      </c>
      <c r="J56" s="1139">
        <v>0</v>
      </c>
      <c r="K56" s="1139">
        <v>0</v>
      </c>
      <c r="L56" s="1137"/>
      <c r="M56" s="1137"/>
      <c r="N56" s="1137"/>
      <c r="O56" s="1137">
        <f t="shared" si="8"/>
        <v>0</v>
      </c>
      <c r="P56" s="1139">
        <v>0</v>
      </c>
      <c r="Q56" s="1139">
        <v>0</v>
      </c>
      <c r="R56" s="1137"/>
      <c r="S56" s="1137"/>
      <c r="T56" s="1137"/>
      <c r="U56" s="1137"/>
      <c r="V56" s="1137">
        <f t="shared" si="9"/>
        <v>0</v>
      </c>
      <c r="W56" s="1139">
        <v>0</v>
      </c>
      <c r="X56" s="1139">
        <v>0</v>
      </c>
      <c r="Y56" s="1137"/>
      <c r="Z56" s="1137"/>
      <c r="AA56" s="1137"/>
      <c r="AB56" s="1137">
        <f t="shared" si="10"/>
        <v>0</v>
      </c>
      <c r="AC56" s="1140">
        <f t="shared" si="11"/>
        <v>0</v>
      </c>
      <c r="AD56" s="18">
        <v>0</v>
      </c>
      <c r="AE56" s="18">
        <f t="shared" si="5"/>
        <v>0</v>
      </c>
    </row>
    <row r="57" spans="1:31" ht="15.75" hidden="1" x14ac:dyDescent="0.25">
      <c r="A57" s="1148">
        <v>2210714</v>
      </c>
      <c r="B57" s="769" t="s">
        <v>71</v>
      </c>
      <c r="C57" s="1149">
        <v>0</v>
      </c>
      <c r="D57" s="1149">
        <v>0</v>
      </c>
      <c r="E57" s="1137"/>
      <c r="F57" s="1137"/>
      <c r="G57" s="1137"/>
      <c r="H57" s="1137"/>
      <c r="I57" s="1137">
        <f t="shared" si="7"/>
        <v>0</v>
      </c>
      <c r="J57" s="1139">
        <v>0</v>
      </c>
      <c r="K57" s="1139">
        <v>0</v>
      </c>
      <c r="L57" s="1137"/>
      <c r="M57" s="1137"/>
      <c r="N57" s="1137"/>
      <c r="O57" s="1137">
        <f t="shared" si="8"/>
        <v>0</v>
      </c>
      <c r="P57" s="1139">
        <v>0</v>
      </c>
      <c r="Q57" s="1139">
        <v>0</v>
      </c>
      <c r="R57" s="1137"/>
      <c r="S57" s="1137"/>
      <c r="T57" s="1137"/>
      <c r="U57" s="1137"/>
      <c r="V57" s="1137">
        <f t="shared" si="9"/>
        <v>0</v>
      </c>
      <c r="W57" s="1139">
        <v>0</v>
      </c>
      <c r="X57" s="1139">
        <v>0</v>
      </c>
      <c r="Y57" s="1137"/>
      <c r="Z57" s="1137"/>
      <c r="AA57" s="1137"/>
      <c r="AB57" s="1137">
        <f t="shared" si="10"/>
        <v>0</v>
      </c>
      <c r="AC57" s="1140">
        <f t="shared" si="11"/>
        <v>0</v>
      </c>
      <c r="AD57" s="18">
        <v>0</v>
      </c>
      <c r="AE57" s="18">
        <f t="shared" si="5"/>
        <v>0</v>
      </c>
    </row>
    <row r="58" spans="1:31" ht="15.75" x14ac:dyDescent="0.25">
      <c r="A58" s="1152">
        <v>2210799</v>
      </c>
      <c r="B58" s="769" t="s">
        <v>72</v>
      </c>
      <c r="C58" s="1149">
        <v>500000</v>
      </c>
      <c r="D58" s="1150">
        <v>1000000</v>
      </c>
      <c r="E58" s="1137"/>
      <c r="F58" s="1137"/>
      <c r="G58" s="1137"/>
      <c r="H58" s="1137"/>
      <c r="I58" s="1137">
        <f t="shared" si="7"/>
        <v>1000000</v>
      </c>
      <c r="J58" s="1139">
        <v>0</v>
      </c>
      <c r="K58" s="1139">
        <v>0</v>
      </c>
      <c r="L58" s="1137"/>
      <c r="M58" s="1137"/>
      <c r="N58" s="1137"/>
      <c r="O58" s="1137">
        <f t="shared" si="8"/>
        <v>0</v>
      </c>
      <c r="P58" s="1139">
        <v>0</v>
      </c>
      <c r="Q58" s="1139">
        <v>0</v>
      </c>
      <c r="R58" s="1137"/>
      <c r="S58" s="1137"/>
      <c r="T58" s="1137"/>
      <c r="U58" s="1137"/>
      <c r="V58" s="1137">
        <f t="shared" si="9"/>
        <v>0</v>
      </c>
      <c r="W58" s="1139">
        <v>0</v>
      </c>
      <c r="X58" s="1139">
        <v>0</v>
      </c>
      <c r="Y58" s="1137"/>
      <c r="Z58" s="1137"/>
      <c r="AA58" s="1137"/>
      <c r="AB58" s="1137">
        <f t="shared" si="10"/>
        <v>0</v>
      </c>
      <c r="AC58" s="1140">
        <f t="shared" si="11"/>
        <v>1000000</v>
      </c>
      <c r="AD58" s="18">
        <v>1000000</v>
      </c>
      <c r="AE58" s="18">
        <f t="shared" si="5"/>
        <v>0</v>
      </c>
    </row>
    <row r="59" spans="1:31" ht="31.5" x14ac:dyDescent="0.25">
      <c r="A59" s="1148">
        <v>2210801</v>
      </c>
      <c r="B59" s="769" t="s">
        <v>73</v>
      </c>
      <c r="C59" s="1149">
        <v>200000</v>
      </c>
      <c r="D59" s="1149">
        <v>200000</v>
      </c>
      <c r="E59" s="1137"/>
      <c r="F59" s="1137"/>
      <c r="G59" s="1137"/>
      <c r="H59" s="1137"/>
      <c r="I59" s="1137">
        <f t="shared" si="7"/>
        <v>200000</v>
      </c>
      <c r="J59" s="1139">
        <v>0</v>
      </c>
      <c r="K59" s="1139">
        <v>0</v>
      </c>
      <c r="L59" s="1137"/>
      <c r="M59" s="1137"/>
      <c r="N59" s="1137"/>
      <c r="O59" s="1137">
        <f t="shared" si="8"/>
        <v>0</v>
      </c>
      <c r="P59" s="1139">
        <v>0</v>
      </c>
      <c r="Q59" s="1139">
        <v>0</v>
      </c>
      <c r="R59" s="1137"/>
      <c r="S59" s="1137"/>
      <c r="T59" s="1137"/>
      <c r="U59" s="1137"/>
      <c r="V59" s="1137">
        <f t="shared" si="9"/>
        <v>0</v>
      </c>
      <c r="W59" s="1139">
        <v>0</v>
      </c>
      <c r="X59" s="1139">
        <v>0</v>
      </c>
      <c r="Y59" s="1137"/>
      <c r="Z59" s="1137"/>
      <c r="AA59" s="1137"/>
      <c r="AB59" s="1137">
        <f t="shared" si="10"/>
        <v>0</v>
      </c>
      <c r="AC59" s="1140">
        <f t="shared" si="11"/>
        <v>200000</v>
      </c>
      <c r="AD59" s="18">
        <v>200000</v>
      </c>
      <c r="AE59" s="18">
        <f t="shared" si="5"/>
        <v>0</v>
      </c>
    </row>
    <row r="60" spans="1:31" ht="31.5" x14ac:dyDescent="0.25">
      <c r="A60" s="1148">
        <v>2210802</v>
      </c>
      <c r="B60" s="769" t="s">
        <v>74</v>
      </c>
      <c r="C60" s="1149">
        <v>0</v>
      </c>
      <c r="D60" s="1150">
        <v>1000000</v>
      </c>
      <c r="E60" s="1137"/>
      <c r="F60" s="1137"/>
      <c r="G60" s="1137"/>
      <c r="H60" s="1137"/>
      <c r="I60" s="1137">
        <f t="shared" si="7"/>
        <v>1000000</v>
      </c>
      <c r="J60" s="1139">
        <v>0</v>
      </c>
      <c r="K60" s="1139">
        <v>0</v>
      </c>
      <c r="L60" s="1137"/>
      <c r="M60" s="1137"/>
      <c r="N60" s="1137"/>
      <c r="O60" s="1137">
        <f t="shared" si="8"/>
        <v>0</v>
      </c>
      <c r="P60" s="1139">
        <v>0</v>
      </c>
      <c r="Q60" s="1139">
        <v>0</v>
      </c>
      <c r="R60" s="1137"/>
      <c r="S60" s="1137"/>
      <c r="T60" s="1137"/>
      <c r="U60" s="1137"/>
      <c r="V60" s="1137">
        <f t="shared" si="9"/>
        <v>0</v>
      </c>
      <c r="W60" s="1139">
        <v>0</v>
      </c>
      <c r="X60" s="1139">
        <v>0</v>
      </c>
      <c r="Y60" s="1137"/>
      <c r="Z60" s="1137"/>
      <c r="AA60" s="1137"/>
      <c r="AB60" s="1137">
        <f t="shared" si="10"/>
        <v>0</v>
      </c>
      <c r="AC60" s="1140">
        <f t="shared" si="11"/>
        <v>1000000</v>
      </c>
      <c r="AD60" s="18">
        <v>1000000</v>
      </c>
      <c r="AE60" s="18">
        <f t="shared" si="5"/>
        <v>0</v>
      </c>
    </row>
    <row r="61" spans="1:31" ht="15.75" x14ac:dyDescent="0.25">
      <c r="A61" s="1146">
        <v>2210805</v>
      </c>
      <c r="B61" s="768" t="s">
        <v>75</v>
      </c>
      <c r="C61" s="1149">
        <v>0</v>
      </c>
      <c r="D61" s="1149">
        <v>0</v>
      </c>
      <c r="E61" s="1137"/>
      <c r="F61" s="1137"/>
      <c r="G61" s="1137"/>
      <c r="H61" s="1137"/>
      <c r="I61" s="1137">
        <f t="shared" si="7"/>
        <v>0</v>
      </c>
      <c r="J61" s="1139">
        <v>0</v>
      </c>
      <c r="K61" s="1139">
        <v>0</v>
      </c>
      <c r="L61" s="1137"/>
      <c r="M61" s="1137"/>
      <c r="N61" s="1137"/>
      <c r="O61" s="1137">
        <f t="shared" si="8"/>
        <v>0</v>
      </c>
      <c r="P61" s="1139">
        <v>0</v>
      </c>
      <c r="Q61" s="1139">
        <v>0</v>
      </c>
      <c r="R61" s="1137"/>
      <c r="S61" s="1137"/>
      <c r="T61" s="1137"/>
      <c r="U61" s="1137"/>
      <c r="V61" s="1137">
        <f t="shared" si="9"/>
        <v>0</v>
      </c>
      <c r="W61" s="1139">
        <v>0</v>
      </c>
      <c r="X61" s="1139">
        <v>0</v>
      </c>
      <c r="Y61" s="1137"/>
      <c r="Z61" s="1137"/>
      <c r="AA61" s="1137"/>
      <c r="AB61" s="1137">
        <f t="shared" si="10"/>
        <v>0</v>
      </c>
      <c r="AC61" s="1140">
        <f t="shared" si="11"/>
        <v>0</v>
      </c>
      <c r="AD61" s="18">
        <v>0</v>
      </c>
      <c r="AE61" s="18">
        <f t="shared" si="5"/>
        <v>0</v>
      </c>
    </row>
    <row r="62" spans="1:31" ht="15.75" x14ac:dyDescent="0.25">
      <c r="A62" s="1146">
        <v>2210809</v>
      </c>
      <c r="B62" s="768" t="s">
        <v>76</v>
      </c>
      <c r="C62" s="1149">
        <v>0</v>
      </c>
      <c r="D62" s="1149">
        <v>0</v>
      </c>
      <c r="E62" s="1137"/>
      <c r="F62" s="1137"/>
      <c r="G62" s="1137"/>
      <c r="H62" s="1137"/>
      <c r="I62" s="1137">
        <f t="shared" si="7"/>
        <v>0</v>
      </c>
      <c r="J62" s="1139">
        <v>0</v>
      </c>
      <c r="K62" s="1139">
        <v>0</v>
      </c>
      <c r="L62" s="1137"/>
      <c r="M62" s="1137"/>
      <c r="N62" s="1137"/>
      <c r="O62" s="1137">
        <f t="shared" si="8"/>
        <v>0</v>
      </c>
      <c r="P62" s="1139">
        <v>0</v>
      </c>
      <c r="Q62" s="1139">
        <v>0</v>
      </c>
      <c r="R62" s="1137"/>
      <c r="S62" s="1137"/>
      <c r="T62" s="1137"/>
      <c r="U62" s="1137"/>
      <c r="V62" s="1137">
        <f t="shared" si="9"/>
        <v>0</v>
      </c>
      <c r="W62" s="1139">
        <v>0</v>
      </c>
      <c r="X62" s="1139">
        <v>0</v>
      </c>
      <c r="Y62" s="1137"/>
      <c r="Z62" s="1137"/>
      <c r="AA62" s="1137"/>
      <c r="AB62" s="1137">
        <f t="shared" si="10"/>
        <v>0</v>
      </c>
      <c r="AC62" s="1140">
        <f t="shared" si="11"/>
        <v>0</v>
      </c>
      <c r="AD62" s="18">
        <v>2000000</v>
      </c>
      <c r="AE62" s="18">
        <f t="shared" si="5"/>
        <v>-2000000</v>
      </c>
    </row>
    <row r="63" spans="1:31" ht="15.75" x14ac:dyDescent="0.25">
      <c r="A63" s="1148">
        <v>2210904</v>
      </c>
      <c r="B63" s="769" t="s">
        <v>77</v>
      </c>
      <c r="C63" s="1149">
        <v>400000</v>
      </c>
      <c r="D63" s="1149">
        <v>700000</v>
      </c>
      <c r="E63" s="1137"/>
      <c r="F63" s="1137"/>
      <c r="G63" s="1137"/>
      <c r="H63" s="1137"/>
      <c r="I63" s="1137">
        <f t="shared" si="7"/>
        <v>700000</v>
      </c>
      <c r="J63" s="1139">
        <v>0</v>
      </c>
      <c r="K63" s="1139">
        <v>0</v>
      </c>
      <c r="L63" s="1137"/>
      <c r="M63" s="1137"/>
      <c r="N63" s="1137"/>
      <c r="O63" s="1137">
        <f t="shared" si="8"/>
        <v>0</v>
      </c>
      <c r="P63" s="1139">
        <v>0</v>
      </c>
      <c r="Q63" s="1139">
        <v>0</v>
      </c>
      <c r="R63" s="1137"/>
      <c r="S63" s="1137"/>
      <c r="T63" s="1137"/>
      <c r="U63" s="1137"/>
      <c r="V63" s="1137">
        <f t="shared" si="9"/>
        <v>0</v>
      </c>
      <c r="W63" s="1139">
        <v>0</v>
      </c>
      <c r="X63" s="1139">
        <v>0</v>
      </c>
      <c r="Y63" s="1137"/>
      <c r="Z63" s="1137"/>
      <c r="AA63" s="1137"/>
      <c r="AB63" s="1137">
        <f t="shared" si="10"/>
        <v>0</v>
      </c>
      <c r="AC63" s="1140">
        <f t="shared" si="11"/>
        <v>700000</v>
      </c>
      <c r="AD63" s="18">
        <v>700000</v>
      </c>
      <c r="AE63" s="18">
        <f t="shared" si="5"/>
        <v>0</v>
      </c>
    </row>
    <row r="64" spans="1:31" ht="15.75" hidden="1" x14ac:dyDescent="0.25">
      <c r="A64" s="1146">
        <v>2210910</v>
      </c>
      <c r="B64" s="768" t="s">
        <v>78</v>
      </c>
      <c r="C64" s="1149">
        <v>0</v>
      </c>
      <c r="D64" s="1149">
        <v>0</v>
      </c>
      <c r="E64" s="1137"/>
      <c r="F64" s="1137"/>
      <c r="G64" s="1137"/>
      <c r="H64" s="1137"/>
      <c r="I64" s="1137">
        <f t="shared" si="7"/>
        <v>0</v>
      </c>
      <c r="J64" s="1139">
        <v>0</v>
      </c>
      <c r="K64" s="1139">
        <v>0</v>
      </c>
      <c r="L64" s="1137"/>
      <c r="M64" s="1137"/>
      <c r="N64" s="1137"/>
      <c r="O64" s="1137">
        <f t="shared" si="8"/>
        <v>0</v>
      </c>
      <c r="P64" s="1139">
        <v>0</v>
      </c>
      <c r="Q64" s="1139">
        <v>0</v>
      </c>
      <c r="R64" s="1137"/>
      <c r="S64" s="1137"/>
      <c r="T64" s="1137"/>
      <c r="U64" s="1137"/>
      <c r="V64" s="1137">
        <f t="shared" si="9"/>
        <v>0</v>
      </c>
      <c r="W64" s="1139">
        <v>0</v>
      </c>
      <c r="X64" s="1139">
        <v>0</v>
      </c>
      <c r="Y64" s="1137"/>
      <c r="Z64" s="1137"/>
      <c r="AA64" s="1137"/>
      <c r="AB64" s="1137">
        <f t="shared" si="10"/>
        <v>0</v>
      </c>
      <c r="AC64" s="1140">
        <f t="shared" si="11"/>
        <v>0</v>
      </c>
      <c r="AD64" s="18">
        <v>0</v>
      </c>
      <c r="AE64" s="18">
        <f t="shared" si="5"/>
        <v>0</v>
      </c>
    </row>
    <row r="65" spans="1:31" ht="15.75" hidden="1" x14ac:dyDescent="0.25">
      <c r="A65" s="1146">
        <v>2211001</v>
      </c>
      <c r="B65" s="768" t="s">
        <v>79</v>
      </c>
      <c r="C65" s="1149">
        <v>0</v>
      </c>
      <c r="D65" s="1149">
        <v>0</v>
      </c>
      <c r="E65" s="1137"/>
      <c r="F65" s="1137"/>
      <c r="G65" s="1137"/>
      <c r="H65" s="1137"/>
      <c r="I65" s="1137">
        <f t="shared" si="7"/>
        <v>0</v>
      </c>
      <c r="J65" s="1139">
        <v>0</v>
      </c>
      <c r="K65" s="1139">
        <v>0</v>
      </c>
      <c r="L65" s="1137"/>
      <c r="M65" s="1137"/>
      <c r="N65" s="1137"/>
      <c r="O65" s="1137">
        <f t="shared" si="8"/>
        <v>0</v>
      </c>
      <c r="P65" s="1139">
        <v>0</v>
      </c>
      <c r="Q65" s="1139">
        <v>0</v>
      </c>
      <c r="R65" s="1137"/>
      <c r="S65" s="1137"/>
      <c r="T65" s="1137"/>
      <c r="U65" s="1137"/>
      <c r="V65" s="1137">
        <f t="shared" si="9"/>
        <v>0</v>
      </c>
      <c r="W65" s="1139">
        <v>0</v>
      </c>
      <c r="X65" s="1139">
        <v>0</v>
      </c>
      <c r="Y65" s="1137"/>
      <c r="Z65" s="1137"/>
      <c r="AA65" s="1137"/>
      <c r="AB65" s="1137">
        <f t="shared" si="10"/>
        <v>0</v>
      </c>
      <c r="AC65" s="1140">
        <f t="shared" si="11"/>
        <v>0</v>
      </c>
      <c r="AD65" s="18">
        <v>0</v>
      </c>
      <c r="AE65" s="18">
        <f t="shared" si="5"/>
        <v>0</v>
      </c>
    </row>
    <row r="66" spans="1:31" ht="31.5" hidden="1" x14ac:dyDescent="0.25">
      <c r="A66" s="1148">
        <v>2211002</v>
      </c>
      <c r="B66" s="769" t="s">
        <v>80</v>
      </c>
      <c r="C66" s="1149">
        <v>0</v>
      </c>
      <c r="D66" s="1149">
        <v>0</v>
      </c>
      <c r="E66" s="1137"/>
      <c r="F66" s="1137"/>
      <c r="G66" s="1137"/>
      <c r="H66" s="1137"/>
      <c r="I66" s="1137">
        <f t="shared" si="7"/>
        <v>0</v>
      </c>
      <c r="J66" s="1139">
        <v>0</v>
      </c>
      <c r="K66" s="1139">
        <v>0</v>
      </c>
      <c r="L66" s="1137"/>
      <c r="M66" s="1137"/>
      <c r="N66" s="1137"/>
      <c r="O66" s="1137">
        <f t="shared" si="8"/>
        <v>0</v>
      </c>
      <c r="P66" s="1139">
        <v>0</v>
      </c>
      <c r="Q66" s="1139">
        <v>0</v>
      </c>
      <c r="R66" s="1137"/>
      <c r="S66" s="1137"/>
      <c r="T66" s="1137"/>
      <c r="U66" s="1137"/>
      <c r="V66" s="1137">
        <f t="shared" si="9"/>
        <v>0</v>
      </c>
      <c r="W66" s="1139">
        <v>0</v>
      </c>
      <c r="X66" s="1139">
        <v>0</v>
      </c>
      <c r="Y66" s="1137"/>
      <c r="Z66" s="1137"/>
      <c r="AA66" s="1137"/>
      <c r="AB66" s="1137">
        <f t="shared" si="10"/>
        <v>0</v>
      </c>
      <c r="AC66" s="1140">
        <f t="shared" si="11"/>
        <v>0</v>
      </c>
      <c r="AD66" s="18">
        <v>0</v>
      </c>
      <c r="AE66" s="18">
        <f t="shared" si="5"/>
        <v>0</v>
      </c>
    </row>
    <row r="67" spans="1:31" ht="15.75" hidden="1" x14ac:dyDescent="0.25">
      <c r="A67" s="1148">
        <v>2211003</v>
      </c>
      <c r="B67" s="769" t="s">
        <v>81</v>
      </c>
      <c r="C67" s="1149">
        <v>0</v>
      </c>
      <c r="D67" s="1149">
        <v>0</v>
      </c>
      <c r="E67" s="1137"/>
      <c r="F67" s="1137"/>
      <c r="G67" s="1137"/>
      <c r="H67" s="1137"/>
      <c r="I67" s="1137">
        <f t="shared" si="7"/>
        <v>0</v>
      </c>
      <c r="J67" s="1139">
        <v>0</v>
      </c>
      <c r="K67" s="1139">
        <v>0</v>
      </c>
      <c r="L67" s="1137"/>
      <c r="M67" s="1137"/>
      <c r="N67" s="1137"/>
      <c r="O67" s="1137">
        <f t="shared" si="8"/>
        <v>0</v>
      </c>
      <c r="P67" s="1139">
        <v>0</v>
      </c>
      <c r="Q67" s="1139">
        <v>0</v>
      </c>
      <c r="R67" s="1137"/>
      <c r="S67" s="1137"/>
      <c r="T67" s="1137"/>
      <c r="U67" s="1137"/>
      <c r="V67" s="1137">
        <f t="shared" si="9"/>
        <v>0</v>
      </c>
      <c r="W67" s="1139">
        <v>0</v>
      </c>
      <c r="X67" s="1139">
        <v>0</v>
      </c>
      <c r="Y67" s="1137"/>
      <c r="Z67" s="1137"/>
      <c r="AA67" s="1137"/>
      <c r="AB67" s="1137">
        <f t="shared" si="10"/>
        <v>0</v>
      </c>
      <c r="AC67" s="1140">
        <f t="shared" si="11"/>
        <v>0</v>
      </c>
      <c r="AD67" s="18">
        <v>0</v>
      </c>
      <c r="AE67" s="18">
        <f t="shared" si="5"/>
        <v>0</v>
      </c>
    </row>
    <row r="68" spans="1:31" ht="15.75" hidden="1" x14ac:dyDescent="0.25">
      <c r="A68" s="1148">
        <v>2211004</v>
      </c>
      <c r="B68" s="769" t="s">
        <v>82</v>
      </c>
      <c r="C68" s="1149">
        <v>0</v>
      </c>
      <c r="D68" s="1149">
        <v>0</v>
      </c>
      <c r="E68" s="1137"/>
      <c r="F68" s="1137"/>
      <c r="G68" s="1137"/>
      <c r="H68" s="1137"/>
      <c r="I68" s="1137">
        <f t="shared" si="7"/>
        <v>0</v>
      </c>
      <c r="J68" s="1139">
        <v>0</v>
      </c>
      <c r="K68" s="1139">
        <v>0</v>
      </c>
      <c r="L68" s="1137"/>
      <c r="M68" s="1137"/>
      <c r="N68" s="1137"/>
      <c r="O68" s="1137">
        <f t="shared" si="8"/>
        <v>0</v>
      </c>
      <c r="P68" s="1139">
        <v>0</v>
      </c>
      <c r="Q68" s="1139">
        <v>0</v>
      </c>
      <c r="R68" s="1137"/>
      <c r="S68" s="1137"/>
      <c r="T68" s="1137"/>
      <c r="U68" s="1137"/>
      <c r="V68" s="1137">
        <f t="shared" si="9"/>
        <v>0</v>
      </c>
      <c r="W68" s="1139">
        <v>0</v>
      </c>
      <c r="X68" s="1139">
        <v>0</v>
      </c>
      <c r="Y68" s="1137"/>
      <c r="Z68" s="1137"/>
      <c r="AA68" s="1137"/>
      <c r="AB68" s="1137">
        <f t="shared" si="10"/>
        <v>0</v>
      </c>
      <c r="AC68" s="1140">
        <f t="shared" si="11"/>
        <v>0</v>
      </c>
      <c r="AD68" s="18">
        <v>0</v>
      </c>
      <c r="AE68" s="18">
        <f t="shared" si="5"/>
        <v>0</v>
      </c>
    </row>
    <row r="69" spans="1:31" ht="15.75" hidden="1" x14ac:dyDescent="0.25">
      <c r="A69" s="1148">
        <v>2211005</v>
      </c>
      <c r="B69" s="769" t="s">
        <v>83</v>
      </c>
      <c r="C69" s="1149">
        <v>0</v>
      </c>
      <c r="D69" s="1149">
        <v>0</v>
      </c>
      <c r="E69" s="1137"/>
      <c r="F69" s="1137"/>
      <c r="G69" s="1137"/>
      <c r="H69" s="1137"/>
      <c r="I69" s="1137">
        <f t="shared" si="7"/>
        <v>0</v>
      </c>
      <c r="J69" s="1139">
        <v>0</v>
      </c>
      <c r="K69" s="1139">
        <v>0</v>
      </c>
      <c r="L69" s="1137"/>
      <c r="M69" s="1137"/>
      <c r="N69" s="1137"/>
      <c r="O69" s="1137">
        <f t="shared" si="8"/>
        <v>0</v>
      </c>
      <c r="P69" s="1139">
        <v>0</v>
      </c>
      <c r="Q69" s="1139">
        <v>0</v>
      </c>
      <c r="R69" s="1137"/>
      <c r="S69" s="1137"/>
      <c r="T69" s="1137"/>
      <c r="U69" s="1137"/>
      <c r="V69" s="1137">
        <f t="shared" si="9"/>
        <v>0</v>
      </c>
      <c r="W69" s="1139">
        <v>0</v>
      </c>
      <c r="X69" s="1139">
        <v>0</v>
      </c>
      <c r="Y69" s="1137"/>
      <c r="Z69" s="1137"/>
      <c r="AA69" s="1137"/>
      <c r="AB69" s="1137">
        <f t="shared" si="10"/>
        <v>0</v>
      </c>
      <c r="AC69" s="1140">
        <f t="shared" si="11"/>
        <v>0</v>
      </c>
      <c r="AD69" s="18">
        <v>0</v>
      </c>
      <c r="AE69" s="18">
        <f t="shared" si="5"/>
        <v>0</v>
      </c>
    </row>
    <row r="70" spans="1:31" ht="31.5" hidden="1" x14ac:dyDescent="0.25">
      <c r="A70" s="1148">
        <v>2211006</v>
      </c>
      <c r="B70" s="769" t="s">
        <v>84</v>
      </c>
      <c r="C70" s="1149">
        <v>0</v>
      </c>
      <c r="D70" s="1149">
        <v>0</v>
      </c>
      <c r="E70" s="1137"/>
      <c r="F70" s="1137"/>
      <c r="G70" s="1137"/>
      <c r="H70" s="1137"/>
      <c r="I70" s="1137">
        <f t="shared" si="7"/>
        <v>0</v>
      </c>
      <c r="J70" s="1139">
        <v>0</v>
      </c>
      <c r="K70" s="1139">
        <v>0</v>
      </c>
      <c r="L70" s="1137"/>
      <c r="M70" s="1137"/>
      <c r="N70" s="1137"/>
      <c r="O70" s="1137">
        <f t="shared" si="8"/>
        <v>0</v>
      </c>
      <c r="P70" s="1139">
        <v>0</v>
      </c>
      <c r="Q70" s="1139">
        <v>0</v>
      </c>
      <c r="R70" s="1137"/>
      <c r="S70" s="1137"/>
      <c r="T70" s="1137"/>
      <c r="U70" s="1137"/>
      <c r="V70" s="1137">
        <f t="shared" si="9"/>
        <v>0</v>
      </c>
      <c r="W70" s="1139">
        <v>0</v>
      </c>
      <c r="X70" s="1139">
        <v>0</v>
      </c>
      <c r="Y70" s="1137"/>
      <c r="Z70" s="1137"/>
      <c r="AA70" s="1137"/>
      <c r="AB70" s="1137">
        <f t="shared" si="10"/>
        <v>0</v>
      </c>
      <c r="AC70" s="1140">
        <f t="shared" si="11"/>
        <v>0</v>
      </c>
      <c r="AD70" s="18">
        <v>0</v>
      </c>
      <c r="AE70" s="18">
        <f t="shared" ref="AE70:AE136" si="12">SUM(AC70-AD70)</f>
        <v>0</v>
      </c>
    </row>
    <row r="71" spans="1:31" ht="31.5" hidden="1" x14ac:dyDescent="0.25">
      <c r="A71" s="1148">
        <v>2211007</v>
      </c>
      <c r="B71" s="769" t="s">
        <v>85</v>
      </c>
      <c r="C71" s="1149">
        <v>0</v>
      </c>
      <c r="D71" s="1149">
        <v>0</v>
      </c>
      <c r="E71" s="1137"/>
      <c r="F71" s="1137"/>
      <c r="G71" s="1137"/>
      <c r="H71" s="1137"/>
      <c r="I71" s="1137">
        <f t="shared" si="7"/>
        <v>0</v>
      </c>
      <c r="J71" s="1139">
        <v>0</v>
      </c>
      <c r="K71" s="1139">
        <v>0</v>
      </c>
      <c r="L71" s="1137"/>
      <c r="M71" s="1137"/>
      <c r="N71" s="1137"/>
      <c r="O71" s="1137">
        <f t="shared" si="8"/>
        <v>0</v>
      </c>
      <c r="P71" s="1139">
        <v>0</v>
      </c>
      <c r="Q71" s="1139">
        <v>0</v>
      </c>
      <c r="R71" s="1137"/>
      <c r="S71" s="1137"/>
      <c r="T71" s="1137"/>
      <c r="U71" s="1137"/>
      <c r="V71" s="1137">
        <f t="shared" si="9"/>
        <v>0</v>
      </c>
      <c r="W71" s="1139">
        <v>0</v>
      </c>
      <c r="X71" s="1139">
        <v>0</v>
      </c>
      <c r="Y71" s="1137"/>
      <c r="Z71" s="1137"/>
      <c r="AA71" s="1137"/>
      <c r="AB71" s="1137">
        <f t="shared" si="10"/>
        <v>0</v>
      </c>
      <c r="AC71" s="1140">
        <f t="shared" si="11"/>
        <v>0</v>
      </c>
      <c r="AD71" s="18">
        <v>0</v>
      </c>
      <c r="AE71" s="18">
        <f t="shared" si="12"/>
        <v>0</v>
      </c>
    </row>
    <row r="72" spans="1:31" ht="15.75" hidden="1" x14ac:dyDescent="0.25">
      <c r="A72" s="1148">
        <v>2211008</v>
      </c>
      <c r="B72" s="768" t="s">
        <v>86</v>
      </c>
      <c r="C72" s="1149">
        <v>0</v>
      </c>
      <c r="D72" s="1149">
        <v>0</v>
      </c>
      <c r="E72" s="1137"/>
      <c r="F72" s="1137"/>
      <c r="G72" s="1137"/>
      <c r="H72" s="1137"/>
      <c r="I72" s="1137">
        <f t="shared" si="7"/>
        <v>0</v>
      </c>
      <c r="J72" s="1139">
        <v>0</v>
      </c>
      <c r="K72" s="1139">
        <v>0</v>
      </c>
      <c r="L72" s="1137"/>
      <c r="M72" s="1137"/>
      <c r="N72" s="1137"/>
      <c r="O72" s="1137">
        <f t="shared" si="8"/>
        <v>0</v>
      </c>
      <c r="P72" s="1139">
        <v>0</v>
      </c>
      <c r="Q72" s="1139">
        <v>0</v>
      </c>
      <c r="R72" s="1137"/>
      <c r="S72" s="1137"/>
      <c r="T72" s="1137"/>
      <c r="U72" s="1137"/>
      <c r="V72" s="1137">
        <f t="shared" si="9"/>
        <v>0</v>
      </c>
      <c r="W72" s="1139">
        <v>0</v>
      </c>
      <c r="X72" s="1139">
        <v>0</v>
      </c>
      <c r="Y72" s="1137"/>
      <c r="Z72" s="1137"/>
      <c r="AA72" s="1137"/>
      <c r="AB72" s="1137">
        <f t="shared" si="10"/>
        <v>0</v>
      </c>
      <c r="AC72" s="1140">
        <f t="shared" si="11"/>
        <v>0</v>
      </c>
      <c r="AD72" s="18">
        <v>0</v>
      </c>
      <c r="AE72" s="18">
        <f t="shared" si="12"/>
        <v>0</v>
      </c>
    </row>
    <row r="73" spans="1:31" ht="15.75" hidden="1" x14ac:dyDescent="0.25">
      <c r="A73" s="1148">
        <v>2211009</v>
      </c>
      <c r="B73" s="769" t="s">
        <v>87</v>
      </c>
      <c r="C73" s="1149">
        <v>0</v>
      </c>
      <c r="D73" s="1149">
        <v>0</v>
      </c>
      <c r="E73" s="1137"/>
      <c r="F73" s="1137"/>
      <c r="G73" s="1137"/>
      <c r="H73" s="1137"/>
      <c r="I73" s="1137">
        <f t="shared" si="7"/>
        <v>0</v>
      </c>
      <c r="J73" s="1139">
        <v>0</v>
      </c>
      <c r="K73" s="1139">
        <v>0</v>
      </c>
      <c r="L73" s="1137"/>
      <c r="M73" s="1137"/>
      <c r="N73" s="1137"/>
      <c r="O73" s="1137">
        <f t="shared" si="8"/>
        <v>0</v>
      </c>
      <c r="P73" s="1139">
        <v>0</v>
      </c>
      <c r="Q73" s="1139">
        <v>0</v>
      </c>
      <c r="R73" s="1137"/>
      <c r="S73" s="1137"/>
      <c r="T73" s="1137"/>
      <c r="U73" s="1137"/>
      <c r="V73" s="1137">
        <f t="shared" si="9"/>
        <v>0</v>
      </c>
      <c r="W73" s="1139">
        <v>0</v>
      </c>
      <c r="X73" s="1139">
        <v>0</v>
      </c>
      <c r="Y73" s="1137"/>
      <c r="Z73" s="1137"/>
      <c r="AA73" s="1137"/>
      <c r="AB73" s="1137">
        <f t="shared" si="10"/>
        <v>0</v>
      </c>
      <c r="AC73" s="1140">
        <f t="shared" si="11"/>
        <v>0</v>
      </c>
      <c r="AD73" s="18">
        <v>0</v>
      </c>
      <c r="AE73" s="18">
        <f t="shared" si="12"/>
        <v>0</v>
      </c>
    </row>
    <row r="74" spans="1:31" ht="15.75" hidden="1" x14ac:dyDescent="0.25">
      <c r="A74" s="1148">
        <v>2211015</v>
      </c>
      <c r="B74" s="769" t="s">
        <v>88</v>
      </c>
      <c r="C74" s="1149">
        <v>0</v>
      </c>
      <c r="D74" s="1149"/>
      <c r="E74" s="1137"/>
      <c r="F74" s="1137"/>
      <c r="G74" s="1137"/>
      <c r="H74" s="1137"/>
      <c r="I74" s="1137">
        <f t="shared" si="7"/>
        <v>0</v>
      </c>
      <c r="J74" s="1139">
        <v>0</v>
      </c>
      <c r="K74" s="1139">
        <v>0</v>
      </c>
      <c r="L74" s="1137"/>
      <c r="M74" s="1137"/>
      <c r="N74" s="1137"/>
      <c r="O74" s="1137">
        <f t="shared" si="8"/>
        <v>0</v>
      </c>
      <c r="P74" s="1139">
        <v>0</v>
      </c>
      <c r="Q74" s="1139">
        <v>0</v>
      </c>
      <c r="R74" s="1137"/>
      <c r="S74" s="1137"/>
      <c r="T74" s="1137"/>
      <c r="U74" s="1137"/>
      <c r="V74" s="1137">
        <f t="shared" si="9"/>
        <v>0</v>
      </c>
      <c r="W74" s="1139">
        <v>0</v>
      </c>
      <c r="X74" s="1139">
        <v>0</v>
      </c>
      <c r="Y74" s="1137"/>
      <c r="Z74" s="1137"/>
      <c r="AA74" s="1137"/>
      <c r="AB74" s="1137">
        <f t="shared" si="10"/>
        <v>0</v>
      </c>
      <c r="AC74" s="1140">
        <f t="shared" si="11"/>
        <v>0</v>
      </c>
      <c r="AD74" s="18">
        <v>0</v>
      </c>
      <c r="AE74" s="18">
        <f t="shared" si="12"/>
        <v>0</v>
      </c>
    </row>
    <row r="75" spans="1:31" ht="31.5" x14ac:dyDescent="0.25">
      <c r="A75" s="1153">
        <v>4130299</v>
      </c>
      <c r="B75" s="1154" t="s">
        <v>1115</v>
      </c>
      <c r="C75" s="1149">
        <v>0</v>
      </c>
      <c r="D75" s="1149">
        <v>5973330</v>
      </c>
      <c r="E75" s="1137"/>
      <c r="F75" s="1137"/>
      <c r="G75" s="1137"/>
      <c r="H75" s="1137"/>
      <c r="I75" s="1137">
        <f t="shared" si="7"/>
        <v>5973330</v>
      </c>
      <c r="J75" s="1139">
        <v>0</v>
      </c>
      <c r="K75" s="1139">
        <v>0</v>
      </c>
      <c r="L75" s="1137"/>
      <c r="M75" s="1137"/>
      <c r="N75" s="1137"/>
      <c r="O75" s="1137">
        <f t="shared" si="8"/>
        <v>0</v>
      </c>
      <c r="P75" s="1139">
        <v>0</v>
      </c>
      <c r="Q75" s="1139">
        <v>0</v>
      </c>
      <c r="R75" s="1137"/>
      <c r="S75" s="1137"/>
      <c r="T75" s="1137"/>
      <c r="U75" s="1137"/>
      <c r="V75" s="1137">
        <f t="shared" si="9"/>
        <v>0</v>
      </c>
      <c r="W75" s="1139">
        <v>0</v>
      </c>
      <c r="X75" s="1139">
        <v>0</v>
      </c>
      <c r="Y75" s="1137"/>
      <c r="Z75" s="1137"/>
      <c r="AA75" s="1137"/>
      <c r="AB75" s="1137">
        <f t="shared" si="10"/>
        <v>0</v>
      </c>
      <c r="AC75" s="1140">
        <f t="shared" si="11"/>
        <v>5973330</v>
      </c>
      <c r="AD75" s="18">
        <v>5973330</v>
      </c>
      <c r="AE75" s="18">
        <f t="shared" si="12"/>
        <v>0</v>
      </c>
    </row>
    <row r="76" spans="1:31" ht="15.75" x14ac:dyDescent="0.25">
      <c r="A76" s="1148">
        <v>2211019</v>
      </c>
      <c r="B76" s="769" t="s">
        <v>90</v>
      </c>
      <c r="C76" s="1149">
        <v>0</v>
      </c>
      <c r="D76" s="1149"/>
      <c r="E76" s="1137"/>
      <c r="F76" s="1137"/>
      <c r="G76" s="1137"/>
      <c r="H76" s="1137"/>
      <c r="I76" s="1137">
        <f t="shared" si="7"/>
        <v>0</v>
      </c>
      <c r="J76" s="1139">
        <v>0</v>
      </c>
      <c r="K76" s="1139">
        <v>0</v>
      </c>
      <c r="L76" s="1137"/>
      <c r="M76" s="1137"/>
      <c r="N76" s="1137"/>
      <c r="O76" s="1137">
        <f t="shared" si="8"/>
        <v>0</v>
      </c>
      <c r="P76" s="1139">
        <v>0</v>
      </c>
      <c r="Q76" s="1139">
        <v>0</v>
      </c>
      <c r="R76" s="1137"/>
      <c r="S76" s="1137"/>
      <c r="T76" s="1137"/>
      <c r="U76" s="1137"/>
      <c r="V76" s="1137">
        <f t="shared" si="9"/>
        <v>0</v>
      </c>
      <c r="W76" s="1139">
        <v>0</v>
      </c>
      <c r="X76" s="1139">
        <v>0</v>
      </c>
      <c r="Y76" s="1137"/>
      <c r="Z76" s="1137"/>
      <c r="AA76" s="1137"/>
      <c r="AB76" s="1137">
        <f t="shared" si="10"/>
        <v>0</v>
      </c>
      <c r="AC76" s="1140">
        <f t="shared" si="11"/>
        <v>0</v>
      </c>
      <c r="AD76" s="18">
        <v>0</v>
      </c>
      <c r="AE76" s="18">
        <f t="shared" si="12"/>
        <v>0</v>
      </c>
    </row>
    <row r="77" spans="1:31" ht="15.75" x14ac:dyDescent="0.25">
      <c r="A77" s="1148">
        <v>2211021</v>
      </c>
      <c r="B77" s="769" t="s">
        <v>91</v>
      </c>
      <c r="C77" s="1149">
        <v>0</v>
      </c>
      <c r="D77" s="1149"/>
      <c r="E77" s="1137"/>
      <c r="F77" s="1137"/>
      <c r="G77" s="1137"/>
      <c r="H77" s="1137"/>
      <c r="I77" s="1137">
        <f t="shared" si="7"/>
        <v>0</v>
      </c>
      <c r="J77" s="1139">
        <v>0</v>
      </c>
      <c r="K77" s="1139">
        <v>0</v>
      </c>
      <c r="L77" s="1137"/>
      <c r="M77" s="1137"/>
      <c r="N77" s="1137"/>
      <c r="O77" s="1137">
        <f t="shared" si="8"/>
        <v>0</v>
      </c>
      <c r="P77" s="1139">
        <v>0</v>
      </c>
      <c r="Q77" s="1139">
        <v>0</v>
      </c>
      <c r="R77" s="1137"/>
      <c r="S77" s="1137"/>
      <c r="T77" s="1137"/>
      <c r="U77" s="1137"/>
      <c r="V77" s="1137">
        <f t="shared" si="9"/>
        <v>0</v>
      </c>
      <c r="W77" s="1139">
        <v>0</v>
      </c>
      <c r="X77" s="1139">
        <v>0</v>
      </c>
      <c r="Y77" s="1137"/>
      <c r="Z77" s="1137">
        <v>0</v>
      </c>
      <c r="AA77" s="1137"/>
      <c r="AB77" s="1137">
        <f t="shared" si="10"/>
        <v>0</v>
      </c>
      <c r="AC77" s="1140">
        <f t="shared" si="11"/>
        <v>0</v>
      </c>
      <c r="AD77" s="18">
        <v>0</v>
      </c>
      <c r="AE77" s="18">
        <f t="shared" si="12"/>
        <v>0</v>
      </c>
    </row>
    <row r="78" spans="1:31" ht="15.75" x14ac:dyDescent="0.25">
      <c r="A78" s="1148">
        <v>2211023</v>
      </c>
      <c r="B78" s="769" t="s">
        <v>92</v>
      </c>
      <c r="C78" s="1149">
        <v>2000000</v>
      </c>
      <c r="D78" s="1149">
        <v>3500000</v>
      </c>
      <c r="E78" s="1137"/>
      <c r="F78" s="1137"/>
      <c r="G78" s="1137"/>
      <c r="H78" s="1137"/>
      <c r="I78" s="1137">
        <f t="shared" si="7"/>
        <v>3500000</v>
      </c>
      <c r="J78" s="1139">
        <v>0</v>
      </c>
      <c r="K78" s="1139">
        <v>0</v>
      </c>
      <c r="L78" s="1137"/>
      <c r="M78" s="1137"/>
      <c r="N78" s="1137"/>
      <c r="O78" s="1137">
        <f t="shared" si="8"/>
        <v>0</v>
      </c>
      <c r="P78" s="1139">
        <v>0</v>
      </c>
      <c r="Q78" s="1139">
        <v>0</v>
      </c>
      <c r="R78" s="1137"/>
      <c r="S78" s="1137"/>
      <c r="T78" s="1137"/>
      <c r="U78" s="1137"/>
      <c r="V78" s="1137">
        <f t="shared" si="9"/>
        <v>0</v>
      </c>
      <c r="W78" s="1139">
        <v>0</v>
      </c>
      <c r="X78" s="1139">
        <v>0</v>
      </c>
      <c r="Y78" s="1137"/>
      <c r="Z78" s="1137"/>
      <c r="AA78" s="1137"/>
      <c r="AB78" s="1137">
        <f t="shared" si="10"/>
        <v>0</v>
      </c>
      <c r="AC78" s="1140">
        <f t="shared" si="11"/>
        <v>3500000</v>
      </c>
      <c r="AD78" s="18">
        <v>6000000</v>
      </c>
      <c r="AE78" s="18">
        <f t="shared" si="12"/>
        <v>-2500000</v>
      </c>
    </row>
    <row r="79" spans="1:31" ht="15.75" x14ac:dyDescent="0.25">
      <c r="A79" s="1148">
        <v>2211026</v>
      </c>
      <c r="B79" s="769" t="s">
        <v>93</v>
      </c>
      <c r="C79" s="1149">
        <v>0</v>
      </c>
      <c r="D79" s="1149">
        <v>0</v>
      </c>
      <c r="E79" s="1137"/>
      <c r="F79" s="1137"/>
      <c r="G79" s="1137"/>
      <c r="H79" s="1137"/>
      <c r="I79" s="1137">
        <f t="shared" si="7"/>
        <v>0</v>
      </c>
      <c r="J79" s="1139">
        <v>0</v>
      </c>
      <c r="K79" s="1139">
        <v>0</v>
      </c>
      <c r="L79" s="1137"/>
      <c r="M79" s="1137"/>
      <c r="N79" s="1137"/>
      <c r="O79" s="1137">
        <f t="shared" si="8"/>
        <v>0</v>
      </c>
      <c r="P79" s="1139">
        <v>0</v>
      </c>
      <c r="Q79" s="1139">
        <v>0</v>
      </c>
      <c r="R79" s="1137"/>
      <c r="S79" s="1137"/>
      <c r="T79" s="1137"/>
      <c r="U79" s="1137"/>
      <c r="V79" s="1137">
        <f t="shared" si="9"/>
        <v>0</v>
      </c>
      <c r="W79" s="1139">
        <v>0</v>
      </c>
      <c r="X79" s="1139">
        <v>0</v>
      </c>
      <c r="Y79" s="1137"/>
      <c r="Z79" s="1137"/>
      <c r="AA79" s="1137"/>
      <c r="AB79" s="1137">
        <f t="shared" si="10"/>
        <v>0</v>
      </c>
      <c r="AC79" s="1140">
        <f t="shared" si="11"/>
        <v>0</v>
      </c>
      <c r="AD79" s="18">
        <v>0</v>
      </c>
      <c r="AE79" s="18">
        <f t="shared" si="12"/>
        <v>0</v>
      </c>
    </row>
    <row r="80" spans="1:31" ht="15.75" x14ac:dyDescent="0.25">
      <c r="A80" s="1148">
        <v>2211028</v>
      </c>
      <c r="B80" s="769" t="s">
        <v>94</v>
      </c>
      <c r="C80" s="1149">
        <v>0</v>
      </c>
      <c r="D80" s="1149">
        <v>0</v>
      </c>
      <c r="E80" s="1137"/>
      <c r="F80" s="1137"/>
      <c r="G80" s="1137"/>
      <c r="H80" s="1137"/>
      <c r="I80" s="1137">
        <f t="shared" si="7"/>
        <v>0</v>
      </c>
      <c r="J80" s="1139">
        <v>0</v>
      </c>
      <c r="K80" s="1139">
        <v>0</v>
      </c>
      <c r="L80" s="1137"/>
      <c r="M80" s="1137"/>
      <c r="N80" s="1137"/>
      <c r="O80" s="1137">
        <f t="shared" si="8"/>
        <v>0</v>
      </c>
      <c r="P80" s="1139">
        <v>0</v>
      </c>
      <c r="Q80" s="1139">
        <v>0</v>
      </c>
      <c r="R80" s="1137"/>
      <c r="S80" s="1137"/>
      <c r="T80" s="1137"/>
      <c r="U80" s="1137"/>
      <c r="V80" s="1137">
        <f t="shared" si="9"/>
        <v>0</v>
      </c>
      <c r="W80" s="1139">
        <v>0</v>
      </c>
      <c r="X80" s="1139">
        <v>0</v>
      </c>
      <c r="Y80" s="1137"/>
      <c r="Z80" s="1137"/>
      <c r="AA80" s="1137"/>
      <c r="AB80" s="1137">
        <f t="shared" si="10"/>
        <v>0</v>
      </c>
      <c r="AC80" s="1140">
        <f t="shared" si="11"/>
        <v>0</v>
      </c>
      <c r="AD80" s="18">
        <v>0</v>
      </c>
      <c r="AE80" s="18">
        <f t="shared" si="12"/>
        <v>0</v>
      </c>
    </row>
    <row r="81" spans="1:31" ht="15.75" x14ac:dyDescent="0.25">
      <c r="A81" s="1148">
        <v>2211029</v>
      </c>
      <c r="B81" s="769" t="s">
        <v>95</v>
      </c>
      <c r="C81" s="1149">
        <v>200000</v>
      </c>
      <c r="D81" s="1149">
        <v>300000</v>
      </c>
      <c r="E81" s="1137"/>
      <c r="F81" s="1137"/>
      <c r="G81" s="1137"/>
      <c r="H81" s="1137"/>
      <c r="I81" s="1137">
        <f t="shared" si="7"/>
        <v>300000</v>
      </c>
      <c r="J81" s="1139">
        <v>0</v>
      </c>
      <c r="K81" s="1139">
        <v>0</v>
      </c>
      <c r="L81" s="1137"/>
      <c r="M81" s="1137"/>
      <c r="N81" s="1137"/>
      <c r="O81" s="1137">
        <f t="shared" si="8"/>
        <v>0</v>
      </c>
      <c r="P81" s="1139">
        <v>0</v>
      </c>
      <c r="Q81" s="1139">
        <v>0</v>
      </c>
      <c r="R81" s="1137"/>
      <c r="S81" s="1137"/>
      <c r="T81" s="1137"/>
      <c r="U81" s="1137"/>
      <c r="V81" s="1137">
        <f t="shared" si="9"/>
        <v>0</v>
      </c>
      <c r="W81" s="1139">
        <v>0</v>
      </c>
      <c r="X81" s="1139">
        <v>0</v>
      </c>
      <c r="Y81" s="1137"/>
      <c r="Z81" s="1137"/>
      <c r="AA81" s="1137"/>
      <c r="AB81" s="1137">
        <f t="shared" si="10"/>
        <v>0</v>
      </c>
      <c r="AC81" s="1140">
        <f t="shared" si="11"/>
        <v>300000</v>
      </c>
      <c r="AD81" s="18">
        <v>300000</v>
      </c>
      <c r="AE81" s="18">
        <f t="shared" si="12"/>
        <v>0</v>
      </c>
    </row>
    <row r="82" spans="1:31" ht="31.5" x14ac:dyDescent="0.25">
      <c r="A82" s="1148">
        <v>2211101</v>
      </c>
      <c r="B82" s="769" t="s">
        <v>96</v>
      </c>
      <c r="C82" s="1149">
        <v>350000</v>
      </c>
      <c r="D82" s="1149">
        <v>350000</v>
      </c>
      <c r="E82" s="1137"/>
      <c r="F82" s="1137"/>
      <c r="G82" s="1137"/>
      <c r="H82" s="1137"/>
      <c r="I82" s="1137">
        <f t="shared" si="7"/>
        <v>350000</v>
      </c>
      <c r="J82" s="1139">
        <v>0</v>
      </c>
      <c r="K82" s="1139">
        <v>0</v>
      </c>
      <c r="L82" s="1137"/>
      <c r="M82" s="1137"/>
      <c r="N82" s="1137"/>
      <c r="O82" s="1137">
        <f t="shared" si="8"/>
        <v>0</v>
      </c>
      <c r="P82" s="1139">
        <v>0</v>
      </c>
      <c r="Q82" s="1139">
        <v>0</v>
      </c>
      <c r="R82" s="1137"/>
      <c r="S82" s="1137"/>
      <c r="T82" s="1137"/>
      <c r="U82" s="1137"/>
      <c r="V82" s="1137">
        <f t="shared" si="9"/>
        <v>0</v>
      </c>
      <c r="W82" s="1139">
        <v>0</v>
      </c>
      <c r="X82" s="1139">
        <v>0</v>
      </c>
      <c r="Y82" s="1137"/>
      <c r="Z82" s="1137"/>
      <c r="AA82" s="1137"/>
      <c r="AB82" s="1137">
        <f t="shared" si="10"/>
        <v>0</v>
      </c>
      <c r="AC82" s="1140">
        <f t="shared" si="11"/>
        <v>350000</v>
      </c>
      <c r="AD82" s="18">
        <v>350000</v>
      </c>
      <c r="AE82" s="18">
        <f t="shared" si="12"/>
        <v>0</v>
      </c>
    </row>
    <row r="83" spans="1:31" ht="31.5" x14ac:dyDescent="0.25">
      <c r="A83" s="1148">
        <v>2211102</v>
      </c>
      <c r="B83" s="769" t="s">
        <v>97</v>
      </c>
      <c r="C83" s="1149">
        <v>200000</v>
      </c>
      <c r="D83" s="1149">
        <v>200000</v>
      </c>
      <c r="E83" s="1137"/>
      <c r="F83" s="1137"/>
      <c r="G83" s="1137"/>
      <c r="H83" s="1137"/>
      <c r="I83" s="1137">
        <f t="shared" si="7"/>
        <v>200000</v>
      </c>
      <c r="J83" s="1139">
        <v>0</v>
      </c>
      <c r="K83" s="1139">
        <v>0</v>
      </c>
      <c r="L83" s="1137"/>
      <c r="M83" s="1137"/>
      <c r="N83" s="1137"/>
      <c r="O83" s="1137">
        <f t="shared" si="8"/>
        <v>0</v>
      </c>
      <c r="P83" s="1139">
        <v>0</v>
      </c>
      <c r="Q83" s="1139">
        <v>0</v>
      </c>
      <c r="R83" s="1137"/>
      <c r="S83" s="1137"/>
      <c r="T83" s="1137"/>
      <c r="U83" s="1137"/>
      <c r="V83" s="1137">
        <f t="shared" si="9"/>
        <v>0</v>
      </c>
      <c r="W83" s="1139">
        <v>0</v>
      </c>
      <c r="X83" s="1139">
        <v>0</v>
      </c>
      <c r="Y83" s="1137"/>
      <c r="Z83" s="1137"/>
      <c r="AA83" s="1137"/>
      <c r="AB83" s="1137">
        <f t="shared" si="10"/>
        <v>0</v>
      </c>
      <c r="AC83" s="1140">
        <f t="shared" si="11"/>
        <v>200000</v>
      </c>
      <c r="AD83" s="18">
        <v>200000</v>
      </c>
      <c r="AE83" s="18">
        <f t="shared" si="12"/>
        <v>0</v>
      </c>
    </row>
    <row r="84" spans="1:31" ht="31.5" x14ac:dyDescent="0.25">
      <c r="A84" s="1148">
        <v>2211103</v>
      </c>
      <c r="B84" s="769" t="s">
        <v>98</v>
      </c>
      <c r="C84" s="1149">
        <v>100000</v>
      </c>
      <c r="D84" s="1149">
        <v>200000</v>
      </c>
      <c r="E84" s="1137"/>
      <c r="F84" s="1137"/>
      <c r="G84" s="1137"/>
      <c r="H84" s="1137"/>
      <c r="I84" s="1137">
        <f t="shared" ref="I84:I117" si="13">SUM(D84)</f>
        <v>200000</v>
      </c>
      <c r="J84" s="1139">
        <v>0</v>
      </c>
      <c r="K84" s="1139">
        <v>0</v>
      </c>
      <c r="L84" s="1137"/>
      <c r="M84" s="1137"/>
      <c r="N84" s="1137"/>
      <c r="O84" s="1137">
        <f t="shared" ref="O84:O117" si="14">SUM(J84:K84)</f>
        <v>0</v>
      </c>
      <c r="P84" s="1139">
        <v>0</v>
      </c>
      <c r="Q84" s="1139">
        <v>0</v>
      </c>
      <c r="R84" s="1137"/>
      <c r="S84" s="1137"/>
      <c r="T84" s="1137"/>
      <c r="U84" s="1137"/>
      <c r="V84" s="1137">
        <f t="shared" ref="V84:V117" si="15">SUM(P84:Q84)</f>
        <v>0</v>
      </c>
      <c r="W84" s="1139">
        <v>0</v>
      </c>
      <c r="X84" s="1139">
        <v>0</v>
      </c>
      <c r="Y84" s="1137"/>
      <c r="Z84" s="1137"/>
      <c r="AA84" s="1137"/>
      <c r="AB84" s="1137">
        <f t="shared" ref="AB84:AB117" si="16">SUM(W84:X84)</f>
        <v>0</v>
      </c>
      <c r="AC84" s="1140">
        <f t="shared" ref="AC84:AC117" si="17">SUM(AB84+V84+O84+I84)</f>
        <v>200000</v>
      </c>
      <c r="AD84" s="18">
        <v>200000</v>
      </c>
      <c r="AE84" s="18">
        <f t="shared" si="12"/>
        <v>0</v>
      </c>
    </row>
    <row r="85" spans="1:31" ht="15.75" x14ac:dyDescent="0.25">
      <c r="A85" s="1148">
        <v>2211199</v>
      </c>
      <c r="B85" s="769" t="s">
        <v>165</v>
      </c>
      <c r="C85" s="1149">
        <v>0</v>
      </c>
      <c r="D85" s="1149">
        <v>0</v>
      </c>
      <c r="E85" s="1137"/>
      <c r="F85" s="1137"/>
      <c r="G85" s="1137"/>
      <c r="H85" s="1137"/>
      <c r="I85" s="1137">
        <f t="shared" si="13"/>
        <v>0</v>
      </c>
      <c r="J85" s="1139">
        <v>0</v>
      </c>
      <c r="K85" s="1139">
        <v>0</v>
      </c>
      <c r="L85" s="1137"/>
      <c r="M85" s="1137"/>
      <c r="N85" s="1137"/>
      <c r="O85" s="1137">
        <f t="shared" si="14"/>
        <v>0</v>
      </c>
      <c r="P85" s="1139">
        <v>0</v>
      </c>
      <c r="Q85" s="1139">
        <v>0</v>
      </c>
      <c r="R85" s="1137"/>
      <c r="S85" s="1137"/>
      <c r="T85" s="1137"/>
      <c r="U85" s="1137"/>
      <c r="V85" s="1137">
        <f t="shared" si="15"/>
        <v>0</v>
      </c>
      <c r="W85" s="1139">
        <v>0</v>
      </c>
      <c r="X85" s="1139">
        <v>0</v>
      </c>
      <c r="Y85" s="1137"/>
      <c r="Z85" s="1137"/>
      <c r="AA85" s="1137"/>
      <c r="AB85" s="1137">
        <f t="shared" si="16"/>
        <v>0</v>
      </c>
      <c r="AC85" s="1140">
        <f t="shared" si="17"/>
        <v>0</v>
      </c>
      <c r="AD85" s="18">
        <v>0</v>
      </c>
      <c r="AE85" s="18">
        <f t="shared" si="12"/>
        <v>0</v>
      </c>
    </row>
    <row r="86" spans="1:31" ht="15.75" x14ac:dyDescent="0.25">
      <c r="A86" s="1148">
        <v>2211201</v>
      </c>
      <c r="B86" s="768" t="s">
        <v>100</v>
      </c>
      <c r="C86" s="1149">
        <v>500000</v>
      </c>
      <c r="D86" s="1149">
        <v>150000</v>
      </c>
      <c r="E86" s="1137"/>
      <c r="F86" s="1137"/>
      <c r="G86" s="1137"/>
      <c r="H86" s="1137"/>
      <c r="I86" s="1137">
        <f t="shared" si="13"/>
        <v>150000</v>
      </c>
      <c r="J86" s="1139">
        <v>0</v>
      </c>
      <c r="K86" s="1139">
        <v>0</v>
      </c>
      <c r="L86" s="1137"/>
      <c r="M86" s="1137"/>
      <c r="N86" s="1137"/>
      <c r="O86" s="1137">
        <f t="shared" si="14"/>
        <v>0</v>
      </c>
      <c r="P86" s="1139">
        <v>0</v>
      </c>
      <c r="Q86" s="1139">
        <v>0</v>
      </c>
      <c r="R86" s="1137"/>
      <c r="S86" s="1137"/>
      <c r="T86" s="1137"/>
      <c r="U86" s="1137"/>
      <c r="V86" s="1137">
        <f t="shared" si="15"/>
        <v>0</v>
      </c>
      <c r="W86" s="1139">
        <v>0</v>
      </c>
      <c r="X86" s="1139">
        <v>0</v>
      </c>
      <c r="Y86" s="1137"/>
      <c r="Z86" s="1137"/>
      <c r="AA86" s="1137"/>
      <c r="AB86" s="1137">
        <f t="shared" si="16"/>
        <v>0</v>
      </c>
      <c r="AC86" s="1140">
        <f t="shared" si="17"/>
        <v>150000</v>
      </c>
      <c r="AD86" s="18">
        <v>150000</v>
      </c>
      <c r="AE86" s="18">
        <f t="shared" si="12"/>
        <v>0</v>
      </c>
    </row>
    <row r="87" spans="1:31" ht="15.75" x14ac:dyDescent="0.25">
      <c r="A87" s="1148">
        <v>2211203</v>
      </c>
      <c r="B87" s="769" t="s">
        <v>101</v>
      </c>
      <c r="C87" s="1149">
        <v>1800000</v>
      </c>
      <c r="D87" s="1149">
        <v>4500000</v>
      </c>
      <c r="E87" s="1137"/>
      <c r="F87" s="1137"/>
      <c r="G87" s="1137"/>
      <c r="H87" s="1137"/>
      <c r="I87" s="1137">
        <f t="shared" si="13"/>
        <v>4500000</v>
      </c>
      <c r="J87" s="1139">
        <v>0</v>
      </c>
      <c r="K87" s="1139">
        <v>0</v>
      </c>
      <c r="L87" s="1137"/>
      <c r="M87" s="1137"/>
      <c r="N87" s="1137"/>
      <c r="O87" s="1137">
        <f t="shared" si="14"/>
        <v>0</v>
      </c>
      <c r="P87" s="1139">
        <v>0</v>
      </c>
      <c r="Q87" s="1139">
        <v>0</v>
      </c>
      <c r="R87" s="1137"/>
      <c r="S87" s="1137"/>
      <c r="T87" s="1137"/>
      <c r="U87" s="1137"/>
      <c r="V87" s="1137">
        <f t="shared" si="15"/>
        <v>0</v>
      </c>
      <c r="W87" s="1139">
        <v>0</v>
      </c>
      <c r="X87" s="1139">
        <v>0</v>
      </c>
      <c r="Y87" s="1137"/>
      <c r="Z87" s="1137"/>
      <c r="AA87" s="1137"/>
      <c r="AB87" s="1137">
        <f t="shared" si="16"/>
        <v>0</v>
      </c>
      <c r="AC87" s="1140">
        <f t="shared" si="17"/>
        <v>4500000</v>
      </c>
      <c r="AD87" s="18">
        <v>4500000</v>
      </c>
      <c r="AE87" s="18">
        <f t="shared" si="12"/>
        <v>0</v>
      </c>
    </row>
    <row r="88" spans="1:31" ht="31.5" x14ac:dyDescent="0.25">
      <c r="A88" s="1148">
        <v>2211204</v>
      </c>
      <c r="B88" s="769" t="s">
        <v>102</v>
      </c>
      <c r="C88" s="1149">
        <v>200000</v>
      </c>
      <c r="D88" s="1149">
        <v>0</v>
      </c>
      <c r="E88" s="1137"/>
      <c r="F88" s="1137"/>
      <c r="G88" s="1137"/>
      <c r="H88" s="1137"/>
      <c r="I88" s="1137">
        <f t="shared" si="13"/>
        <v>0</v>
      </c>
      <c r="J88" s="1139">
        <v>0</v>
      </c>
      <c r="K88" s="1139">
        <v>0</v>
      </c>
      <c r="L88" s="1137"/>
      <c r="M88" s="1137"/>
      <c r="N88" s="1137"/>
      <c r="O88" s="1137">
        <f t="shared" si="14"/>
        <v>0</v>
      </c>
      <c r="P88" s="1139">
        <v>0</v>
      </c>
      <c r="Q88" s="1139">
        <v>0</v>
      </c>
      <c r="R88" s="1137"/>
      <c r="S88" s="1137"/>
      <c r="T88" s="1137"/>
      <c r="U88" s="1137"/>
      <c r="V88" s="1137">
        <f t="shared" si="15"/>
        <v>0</v>
      </c>
      <c r="W88" s="1139">
        <v>0</v>
      </c>
      <c r="X88" s="1139">
        <v>0</v>
      </c>
      <c r="Y88" s="1137"/>
      <c r="Z88" s="1137"/>
      <c r="AA88" s="1137"/>
      <c r="AB88" s="1137">
        <f t="shared" si="16"/>
        <v>0</v>
      </c>
      <c r="AC88" s="1140">
        <f t="shared" si="17"/>
        <v>0</v>
      </c>
      <c r="AD88" s="18">
        <v>0</v>
      </c>
      <c r="AE88" s="18">
        <f t="shared" si="12"/>
        <v>0</v>
      </c>
    </row>
    <row r="89" spans="1:31" ht="15.75" x14ac:dyDescent="0.25">
      <c r="A89" s="1148">
        <v>2211301</v>
      </c>
      <c r="B89" s="769" t="s">
        <v>103</v>
      </c>
      <c r="C89" s="1149">
        <v>10000</v>
      </c>
      <c r="D89" s="1149">
        <v>10000</v>
      </c>
      <c r="E89" s="1137"/>
      <c r="F89" s="1137"/>
      <c r="G89" s="1137"/>
      <c r="H89" s="1137"/>
      <c r="I89" s="1137">
        <f t="shared" si="13"/>
        <v>10000</v>
      </c>
      <c r="J89" s="1139">
        <v>0</v>
      </c>
      <c r="K89" s="1139">
        <v>0</v>
      </c>
      <c r="L89" s="1137"/>
      <c r="M89" s="1137"/>
      <c r="N89" s="1137"/>
      <c r="O89" s="1137">
        <f t="shared" si="14"/>
        <v>0</v>
      </c>
      <c r="P89" s="1139">
        <v>0</v>
      </c>
      <c r="Q89" s="1139">
        <v>0</v>
      </c>
      <c r="R89" s="1137"/>
      <c r="S89" s="1137"/>
      <c r="T89" s="1137"/>
      <c r="U89" s="1137"/>
      <c r="V89" s="1137">
        <f t="shared" si="15"/>
        <v>0</v>
      </c>
      <c r="W89" s="1139">
        <v>0</v>
      </c>
      <c r="X89" s="1139">
        <v>0</v>
      </c>
      <c r="Y89" s="1137"/>
      <c r="Z89" s="1137"/>
      <c r="AA89" s="1137"/>
      <c r="AB89" s="1137">
        <f t="shared" si="16"/>
        <v>0</v>
      </c>
      <c r="AC89" s="1140">
        <f t="shared" si="17"/>
        <v>10000</v>
      </c>
      <c r="AD89" s="18">
        <v>10000</v>
      </c>
      <c r="AE89" s="18">
        <f t="shared" si="12"/>
        <v>0</v>
      </c>
    </row>
    <row r="90" spans="1:31" ht="15.75" x14ac:dyDescent="0.25">
      <c r="A90" s="1148">
        <v>2211305</v>
      </c>
      <c r="B90" s="769" t="s">
        <v>104</v>
      </c>
      <c r="C90" s="1149">
        <v>0</v>
      </c>
      <c r="D90" s="1150">
        <v>2430000</v>
      </c>
      <c r="E90" s="1137"/>
      <c r="F90" s="1137"/>
      <c r="G90" s="1137"/>
      <c r="H90" s="1137"/>
      <c r="I90" s="1137">
        <f t="shared" si="13"/>
        <v>2430000</v>
      </c>
      <c r="J90" s="1139">
        <v>0</v>
      </c>
      <c r="K90" s="1139">
        <v>0</v>
      </c>
      <c r="L90" s="1137"/>
      <c r="M90" s="1137"/>
      <c r="N90" s="1137"/>
      <c r="O90" s="1137">
        <f t="shared" si="14"/>
        <v>0</v>
      </c>
      <c r="P90" s="1139">
        <v>0</v>
      </c>
      <c r="Q90" s="1139">
        <v>0</v>
      </c>
      <c r="R90" s="1137"/>
      <c r="S90" s="1137"/>
      <c r="T90" s="1137"/>
      <c r="U90" s="1137"/>
      <c r="V90" s="1137">
        <f t="shared" si="15"/>
        <v>0</v>
      </c>
      <c r="W90" s="1139">
        <v>0</v>
      </c>
      <c r="X90" s="1139">
        <v>0</v>
      </c>
      <c r="Y90" s="1137"/>
      <c r="Z90" s="1137"/>
      <c r="AA90" s="1137"/>
      <c r="AB90" s="1137">
        <f t="shared" si="16"/>
        <v>0</v>
      </c>
      <c r="AC90" s="1140">
        <f t="shared" si="17"/>
        <v>2430000</v>
      </c>
      <c r="AD90" s="18">
        <v>2430000</v>
      </c>
      <c r="AE90" s="18">
        <f t="shared" si="12"/>
        <v>0</v>
      </c>
    </row>
    <row r="91" spans="1:31" ht="31.5" hidden="1" x14ac:dyDescent="0.25">
      <c r="A91" s="1148">
        <v>2211306</v>
      </c>
      <c r="B91" s="769" t="s">
        <v>105</v>
      </c>
      <c r="C91" s="1149">
        <v>0</v>
      </c>
      <c r="D91" s="1149">
        <v>0</v>
      </c>
      <c r="E91" s="1137"/>
      <c r="F91" s="1137"/>
      <c r="G91" s="1137"/>
      <c r="H91" s="1137"/>
      <c r="I91" s="1137">
        <f t="shared" si="13"/>
        <v>0</v>
      </c>
      <c r="J91" s="1139">
        <v>0</v>
      </c>
      <c r="K91" s="1139">
        <v>0</v>
      </c>
      <c r="L91" s="1137"/>
      <c r="M91" s="1137"/>
      <c r="N91" s="1137"/>
      <c r="O91" s="1137">
        <f t="shared" si="14"/>
        <v>0</v>
      </c>
      <c r="P91" s="1139">
        <v>0</v>
      </c>
      <c r="Q91" s="1139">
        <v>0</v>
      </c>
      <c r="R91" s="1137"/>
      <c r="S91" s="1137"/>
      <c r="T91" s="1137"/>
      <c r="U91" s="1137"/>
      <c r="V91" s="1137">
        <f t="shared" si="15"/>
        <v>0</v>
      </c>
      <c r="W91" s="1139">
        <v>0</v>
      </c>
      <c r="X91" s="1139">
        <v>0</v>
      </c>
      <c r="Y91" s="1137"/>
      <c r="Z91" s="1137"/>
      <c r="AA91" s="1137"/>
      <c r="AB91" s="1137">
        <f t="shared" si="16"/>
        <v>0</v>
      </c>
      <c r="AC91" s="1140">
        <f t="shared" si="17"/>
        <v>0</v>
      </c>
      <c r="AD91" s="18">
        <v>0</v>
      </c>
      <c r="AE91" s="18">
        <f t="shared" si="12"/>
        <v>0</v>
      </c>
    </row>
    <row r="92" spans="1:31" ht="31.5" hidden="1" x14ac:dyDescent="0.25">
      <c r="A92" s="1148">
        <v>2211308</v>
      </c>
      <c r="B92" s="769" t="s">
        <v>106</v>
      </c>
      <c r="C92" s="1149">
        <v>0</v>
      </c>
      <c r="D92" s="1149">
        <v>0</v>
      </c>
      <c r="E92" s="1137"/>
      <c r="F92" s="1137"/>
      <c r="G92" s="1137"/>
      <c r="H92" s="1137"/>
      <c r="I92" s="1137">
        <f t="shared" si="13"/>
        <v>0</v>
      </c>
      <c r="J92" s="1139">
        <v>0</v>
      </c>
      <c r="K92" s="1139">
        <v>0</v>
      </c>
      <c r="L92" s="1137"/>
      <c r="M92" s="1137"/>
      <c r="N92" s="1137"/>
      <c r="O92" s="1137">
        <f t="shared" si="14"/>
        <v>0</v>
      </c>
      <c r="P92" s="1139">
        <v>0</v>
      </c>
      <c r="Q92" s="1139">
        <v>0</v>
      </c>
      <c r="R92" s="1137"/>
      <c r="S92" s="1137"/>
      <c r="T92" s="1137"/>
      <c r="U92" s="1137"/>
      <c r="V92" s="1137">
        <f t="shared" si="15"/>
        <v>0</v>
      </c>
      <c r="W92" s="1139">
        <v>0</v>
      </c>
      <c r="X92" s="1139">
        <v>0</v>
      </c>
      <c r="Y92" s="1137"/>
      <c r="Z92" s="1137"/>
      <c r="AA92" s="1137"/>
      <c r="AB92" s="1137">
        <f t="shared" si="16"/>
        <v>0</v>
      </c>
      <c r="AC92" s="1140">
        <f t="shared" si="17"/>
        <v>0</v>
      </c>
      <c r="AD92" s="18">
        <v>0</v>
      </c>
      <c r="AE92" s="18">
        <f t="shared" si="12"/>
        <v>0</v>
      </c>
    </row>
    <row r="93" spans="1:31" ht="15.75" hidden="1" x14ac:dyDescent="0.25">
      <c r="A93" s="1148">
        <v>2211310</v>
      </c>
      <c r="B93" s="769" t="s">
        <v>875</v>
      </c>
      <c r="C93" s="1149">
        <v>0</v>
      </c>
      <c r="D93" s="1149">
        <v>0</v>
      </c>
      <c r="E93" s="1137"/>
      <c r="F93" s="1137"/>
      <c r="G93" s="1137"/>
      <c r="H93" s="1137"/>
      <c r="I93" s="1137">
        <f t="shared" si="13"/>
        <v>0</v>
      </c>
      <c r="J93" s="1139">
        <v>0</v>
      </c>
      <c r="K93" s="1139">
        <v>0</v>
      </c>
      <c r="L93" s="1137"/>
      <c r="M93" s="1137"/>
      <c r="N93" s="1137"/>
      <c r="O93" s="1137">
        <f t="shared" si="14"/>
        <v>0</v>
      </c>
      <c r="P93" s="1139">
        <v>0</v>
      </c>
      <c r="Q93" s="1139">
        <v>0</v>
      </c>
      <c r="R93" s="1137"/>
      <c r="S93" s="1137"/>
      <c r="T93" s="1137"/>
      <c r="U93" s="1137"/>
      <c r="V93" s="1137">
        <f t="shared" si="15"/>
        <v>0</v>
      </c>
      <c r="W93" s="1139">
        <v>0</v>
      </c>
      <c r="X93" s="1139">
        <v>0</v>
      </c>
      <c r="Y93" s="1137"/>
      <c r="Z93" s="1137"/>
      <c r="AA93" s="1137"/>
      <c r="AB93" s="1137">
        <f t="shared" si="16"/>
        <v>0</v>
      </c>
      <c r="AC93" s="1140">
        <f t="shared" si="17"/>
        <v>0</v>
      </c>
      <c r="AD93" s="18">
        <v>0</v>
      </c>
      <c r="AE93" s="18">
        <f t="shared" si="12"/>
        <v>0</v>
      </c>
    </row>
    <row r="94" spans="1:31" ht="15.75" x14ac:dyDescent="0.25">
      <c r="A94" s="1148">
        <v>2211320</v>
      </c>
      <c r="B94" s="769" t="s">
        <v>108</v>
      </c>
      <c r="C94" s="1149">
        <v>150000</v>
      </c>
      <c r="D94" s="1149">
        <v>150000</v>
      </c>
      <c r="E94" s="1137"/>
      <c r="F94" s="1137"/>
      <c r="G94" s="1137"/>
      <c r="H94" s="1137"/>
      <c r="I94" s="1137">
        <f t="shared" si="13"/>
        <v>150000</v>
      </c>
      <c r="J94" s="1139">
        <v>0</v>
      </c>
      <c r="K94" s="1139">
        <v>0</v>
      </c>
      <c r="L94" s="1137"/>
      <c r="M94" s="1137"/>
      <c r="N94" s="1137"/>
      <c r="O94" s="1137">
        <f t="shared" si="14"/>
        <v>0</v>
      </c>
      <c r="P94" s="1139">
        <v>0</v>
      </c>
      <c r="Q94" s="1139">
        <v>0</v>
      </c>
      <c r="R94" s="1137"/>
      <c r="S94" s="1137"/>
      <c r="T94" s="1137"/>
      <c r="U94" s="1137"/>
      <c r="V94" s="1137">
        <f t="shared" si="15"/>
        <v>0</v>
      </c>
      <c r="W94" s="1139">
        <v>0</v>
      </c>
      <c r="X94" s="1139">
        <v>0</v>
      </c>
      <c r="Y94" s="1137"/>
      <c r="Z94" s="1137"/>
      <c r="AA94" s="1137"/>
      <c r="AB94" s="1137">
        <f t="shared" si="16"/>
        <v>0</v>
      </c>
      <c r="AC94" s="1140">
        <f t="shared" si="17"/>
        <v>150000</v>
      </c>
      <c r="AD94" s="18">
        <v>150000</v>
      </c>
      <c r="AE94" s="18">
        <f t="shared" si="12"/>
        <v>0</v>
      </c>
    </row>
    <row r="95" spans="1:31" ht="15.75" x14ac:dyDescent="0.25">
      <c r="A95" s="1146">
        <v>2211323</v>
      </c>
      <c r="B95" s="768" t="s">
        <v>109</v>
      </c>
      <c r="C95" s="1149">
        <v>0</v>
      </c>
      <c r="D95" s="1149">
        <v>0</v>
      </c>
      <c r="E95" s="1137"/>
      <c r="F95" s="1137"/>
      <c r="G95" s="1137"/>
      <c r="H95" s="1137"/>
      <c r="I95" s="1137">
        <f t="shared" si="13"/>
        <v>0</v>
      </c>
      <c r="J95" s="1139">
        <v>0</v>
      </c>
      <c r="K95" s="1139">
        <v>0</v>
      </c>
      <c r="L95" s="1137"/>
      <c r="M95" s="1137"/>
      <c r="N95" s="1137"/>
      <c r="O95" s="1137">
        <f t="shared" si="14"/>
        <v>0</v>
      </c>
      <c r="P95" s="1139">
        <v>0</v>
      </c>
      <c r="Q95" s="1139">
        <v>0</v>
      </c>
      <c r="R95" s="1137"/>
      <c r="S95" s="1137"/>
      <c r="T95" s="1137"/>
      <c r="U95" s="1137"/>
      <c r="V95" s="1137">
        <f t="shared" si="15"/>
        <v>0</v>
      </c>
      <c r="W95" s="1139">
        <v>0</v>
      </c>
      <c r="X95" s="1139">
        <v>0</v>
      </c>
      <c r="Y95" s="1137"/>
      <c r="Z95" s="1137"/>
      <c r="AA95" s="1137"/>
      <c r="AB95" s="1137">
        <f t="shared" si="16"/>
        <v>0</v>
      </c>
      <c r="AC95" s="1140">
        <f t="shared" si="17"/>
        <v>0</v>
      </c>
      <c r="AD95" s="18">
        <v>0</v>
      </c>
      <c r="AE95" s="18">
        <f t="shared" si="12"/>
        <v>0</v>
      </c>
    </row>
    <row r="96" spans="1:31" ht="15.75" hidden="1" x14ac:dyDescent="0.25">
      <c r="A96" s="1146">
        <v>2211329</v>
      </c>
      <c r="B96" s="768" t="s">
        <v>110</v>
      </c>
      <c r="C96" s="1149">
        <v>0</v>
      </c>
      <c r="D96" s="1149">
        <v>0</v>
      </c>
      <c r="E96" s="1137"/>
      <c r="F96" s="1137"/>
      <c r="G96" s="1137"/>
      <c r="H96" s="1137"/>
      <c r="I96" s="1137">
        <f t="shared" si="13"/>
        <v>0</v>
      </c>
      <c r="J96" s="1139">
        <v>0</v>
      </c>
      <c r="K96" s="1139">
        <v>0</v>
      </c>
      <c r="L96" s="1137"/>
      <c r="M96" s="1137"/>
      <c r="N96" s="1137"/>
      <c r="O96" s="1137">
        <f t="shared" si="14"/>
        <v>0</v>
      </c>
      <c r="P96" s="1139">
        <v>0</v>
      </c>
      <c r="Q96" s="1139">
        <v>0</v>
      </c>
      <c r="R96" s="1137"/>
      <c r="S96" s="1137"/>
      <c r="T96" s="1137"/>
      <c r="U96" s="1137"/>
      <c r="V96" s="1137">
        <f t="shared" si="15"/>
        <v>0</v>
      </c>
      <c r="W96" s="1139">
        <v>0</v>
      </c>
      <c r="X96" s="1139">
        <v>0</v>
      </c>
      <c r="Y96" s="1137"/>
      <c r="Z96" s="1137"/>
      <c r="AA96" s="1137"/>
      <c r="AB96" s="1137">
        <f t="shared" si="16"/>
        <v>0</v>
      </c>
      <c r="AC96" s="1140">
        <f t="shared" si="17"/>
        <v>0</v>
      </c>
      <c r="AD96" s="18">
        <v>0</v>
      </c>
      <c r="AE96" s="18">
        <f t="shared" si="12"/>
        <v>0</v>
      </c>
    </row>
    <row r="97" spans="1:31" ht="15.75" hidden="1" x14ac:dyDescent="0.25">
      <c r="A97" s="1148">
        <v>2211332</v>
      </c>
      <c r="B97" s="769" t="s">
        <v>111</v>
      </c>
      <c r="C97" s="1149">
        <v>0</v>
      </c>
      <c r="D97" s="1149">
        <v>0</v>
      </c>
      <c r="E97" s="1137"/>
      <c r="F97" s="1137"/>
      <c r="G97" s="1137"/>
      <c r="H97" s="1137"/>
      <c r="I97" s="1137">
        <f t="shared" si="13"/>
        <v>0</v>
      </c>
      <c r="J97" s="1139">
        <v>0</v>
      </c>
      <c r="K97" s="1139">
        <v>0</v>
      </c>
      <c r="L97" s="1137"/>
      <c r="M97" s="1137"/>
      <c r="N97" s="1137"/>
      <c r="O97" s="1137">
        <f t="shared" si="14"/>
        <v>0</v>
      </c>
      <c r="P97" s="1139">
        <v>0</v>
      </c>
      <c r="Q97" s="1139">
        <v>0</v>
      </c>
      <c r="R97" s="1137"/>
      <c r="S97" s="1137"/>
      <c r="T97" s="1137"/>
      <c r="U97" s="1137"/>
      <c r="V97" s="1137">
        <f t="shared" si="15"/>
        <v>0</v>
      </c>
      <c r="W97" s="1139">
        <v>0</v>
      </c>
      <c r="X97" s="1139">
        <v>0</v>
      </c>
      <c r="Y97" s="1137"/>
      <c r="Z97" s="1137"/>
      <c r="AA97" s="1137"/>
      <c r="AB97" s="1137">
        <f t="shared" si="16"/>
        <v>0</v>
      </c>
      <c r="AC97" s="1140">
        <f t="shared" si="17"/>
        <v>0</v>
      </c>
      <c r="AD97" s="18">
        <v>0</v>
      </c>
      <c r="AE97" s="18">
        <f t="shared" si="12"/>
        <v>0</v>
      </c>
    </row>
    <row r="98" spans="1:31" ht="15.75" hidden="1" x14ac:dyDescent="0.25">
      <c r="A98" s="1148">
        <v>2640201</v>
      </c>
      <c r="B98" s="769" t="s">
        <v>112</v>
      </c>
      <c r="C98" s="1149">
        <v>0</v>
      </c>
      <c r="D98" s="1149">
        <v>0</v>
      </c>
      <c r="E98" s="1137"/>
      <c r="F98" s="1137"/>
      <c r="G98" s="1137"/>
      <c r="H98" s="1137"/>
      <c r="I98" s="1137">
        <f t="shared" si="13"/>
        <v>0</v>
      </c>
      <c r="J98" s="1139">
        <v>0</v>
      </c>
      <c r="K98" s="1139">
        <v>0</v>
      </c>
      <c r="L98" s="1137"/>
      <c r="M98" s="1137"/>
      <c r="N98" s="1137"/>
      <c r="O98" s="1137">
        <f t="shared" si="14"/>
        <v>0</v>
      </c>
      <c r="P98" s="1139">
        <v>0</v>
      </c>
      <c r="Q98" s="1139">
        <v>0</v>
      </c>
      <c r="R98" s="1137"/>
      <c r="S98" s="1137"/>
      <c r="T98" s="1137"/>
      <c r="U98" s="1137"/>
      <c r="V98" s="1137">
        <f t="shared" si="15"/>
        <v>0</v>
      </c>
      <c r="W98" s="1139">
        <v>0</v>
      </c>
      <c r="X98" s="1139">
        <v>0</v>
      </c>
      <c r="Y98" s="1137"/>
      <c r="Z98" s="1137"/>
      <c r="AA98" s="1137"/>
      <c r="AB98" s="1137">
        <f t="shared" si="16"/>
        <v>0</v>
      </c>
      <c r="AC98" s="1140">
        <f t="shared" si="17"/>
        <v>0</v>
      </c>
      <c r="AD98" s="18">
        <v>0</v>
      </c>
      <c r="AE98" s="18">
        <f t="shared" si="12"/>
        <v>0</v>
      </c>
    </row>
    <row r="99" spans="1:31" ht="15.75" hidden="1" x14ac:dyDescent="0.25">
      <c r="A99" s="1146">
        <v>2640402</v>
      </c>
      <c r="B99" s="768" t="s">
        <v>113</v>
      </c>
      <c r="C99" s="1149">
        <v>0</v>
      </c>
      <c r="D99" s="1149">
        <v>0</v>
      </c>
      <c r="E99" s="1137"/>
      <c r="F99" s="1137"/>
      <c r="G99" s="1137"/>
      <c r="H99" s="1137"/>
      <c r="I99" s="1137">
        <f t="shared" si="13"/>
        <v>0</v>
      </c>
      <c r="J99" s="1139">
        <v>0</v>
      </c>
      <c r="K99" s="1139">
        <v>0</v>
      </c>
      <c r="L99" s="1137"/>
      <c r="M99" s="1137"/>
      <c r="N99" s="1137"/>
      <c r="O99" s="1137">
        <f t="shared" si="14"/>
        <v>0</v>
      </c>
      <c r="P99" s="1139">
        <v>0</v>
      </c>
      <c r="Q99" s="1139">
        <v>0</v>
      </c>
      <c r="R99" s="1137"/>
      <c r="S99" s="1137"/>
      <c r="T99" s="1137"/>
      <c r="U99" s="1137"/>
      <c r="V99" s="1137">
        <f t="shared" si="15"/>
        <v>0</v>
      </c>
      <c r="W99" s="1139">
        <v>0</v>
      </c>
      <c r="X99" s="1139">
        <v>0</v>
      </c>
      <c r="Y99" s="1137"/>
      <c r="Z99" s="1137"/>
      <c r="AA99" s="1137"/>
      <c r="AB99" s="1137">
        <f t="shared" si="16"/>
        <v>0</v>
      </c>
      <c r="AC99" s="1140">
        <f t="shared" si="17"/>
        <v>0</v>
      </c>
      <c r="AD99" s="18">
        <v>0</v>
      </c>
      <c r="AE99" s="18">
        <f t="shared" si="12"/>
        <v>0</v>
      </c>
    </row>
    <row r="100" spans="1:31" ht="15.75" hidden="1" x14ac:dyDescent="0.25">
      <c r="A100" s="1148">
        <v>2640403</v>
      </c>
      <c r="B100" s="769" t="s">
        <v>114</v>
      </c>
      <c r="C100" s="1149">
        <v>0</v>
      </c>
      <c r="D100" s="1149">
        <v>0</v>
      </c>
      <c r="E100" s="1137"/>
      <c r="F100" s="1137"/>
      <c r="G100" s="1137"/>
      <c r="H100" s="1137"/>
      <c r="I100" s="1137">
        <f t="shared" si="13"/>
        <v>0</v>
      </c>
      <c r="J100" s="1139">
        <v>0</v>
      </c>
      <c r="K100" s="1139">
        <v>0</v>
      </c>
      <c r="L100" s="1137"/>
      <c r="M100" s="1137"/>
      <c r="N100" s="1137"/>
      <c r="O100" s="1137">
        <f t="shared" si="14"/>
        <v>0</v>
      </c>
      <c r="P100" s="1139">
        <v>0</v>
      </c>
      <c r="Q100" s="1139">
        <v>0</v>
      </c>
      <c r="R100" s="1137"/>
      <c r="S100" s="1137"/>
      <c r="T100" s="1137"/>
      <c r="U100" s="1137"/>
      <c r="V100" s="1137">
        <f t="shared" si="15"/>
        <v>0</v>
      </c>
      <c r="W100" s="1139">
        <v>0</v>
      </c>
      <c r="X100" s="1139">
        <v>0</v>
      </c>
      <c r="Y100" s="1137"/>
      <c r="Z100" s="1137"/>
      <c r="AA100" s="1137"/>
      <c r="AB100" s="1137">
        <f t="shared" si="16"/>
        <v>0</v>
      </c>
      <c r="AC100" s="1140">
        <f t="shared" si="17"/>
        <v>0</v>
      </c>
      <c r="AD100" s="18">
        <v>0</v>
      </c>
      <c r="AE100" s="18">
        <f t="shared" si="12"/>
        <v>0</v>
      </c>
    </row>
    <row r="101" spans="1:31" ht="15.75" x14ac:dyDescent="0.25">
      <c r="A101" s="1148">
        <v>2640599</v>
      </c>
      <c r="B101" s="769" t="s">
        <v>918</v>
      </c>
      <c r="C101" s="1149">
        <v>3000000</v>
      </c>
      <c r="D101" s="1149">
        <v>0</v>
      </c>
      <c r="E101" s="1137"/>
      <c r="F101" s="1137"/>
      <c r="G101" s="1137"/>
      <c r="H101" s="1137"/>
      <c r="I101" s="1137">
        <f t="shared" si="13"/>
        <v>0</v>
      </c>
      <c r="J101" s="1139">
        <v>0</v>
      </c>
      <c r="K101" s="1139">
        <v>0</v>
      </c>
      <c r="L101" s="1137"/>
      <c r="M101" s="1137"/>
      <c r="N101" s="1137"/>
      <c r="O101" s="1137">
        <f t="shared" si="14"/>
        <v>0</v>
      </c>
      <c r="P101" s="1139">
        <v>0</v>
      </c>
      <c r="Q101" s="1139">
        <v>2500000</v>
      </c>
      <c r="R101" s="1137"/>
      <c r="S101" s="1137"/>
      <c r="T101" s="1137"/>
      <c r="U101" s="1137"/>
      <c r="V101" s="1137">
        <f t="shared" si="15"/>
        <v>2500000</v>
      </c>
      <c r="W101" s="1139">
        <v>2000000</v>
      </c>
      <c r="X101" s="1139">
        <v>1500000</v>
      </c>
      <c r="Y101" s="1137"/>
      <c r="Z101" s="1137"/>
      <c r="AA101" s="1137"/>
      <c r="AB101" s="1137">
        <f t="shared" si="16"/>
        <v>3500000</v>
      </c>
      <c r="AC101" s="1140">
        <f t="shared" si="17"/>
        <v>6000000</v>
      </c>
      <c r="AD101" s="18">
        <v>6000000</v>
      </c>
      <c r="AE101" s="18">
        <f t="shared" si="12"/>
        <v>0</v>
      </c>
    </row>
    <row r="102" spans="1:31" ht="31.5" x14ac:dyDescent="0.25">
      <c r="A102" s="1146">
        <v>2990105</v>
      </c>
      <c r="B102" s="769" t="s">
        <v>1281</v>
      </c>
      <c r="C102" s="1149">
        <v>0</v>
      </c>
      <c r="D102" s="1149">
        <v>1500000</v>
      </c>
      <c r="E102" s="1137"/>
      <c r="F102" s="1137"/>
      <c r="G102" s="1137"/>
      <c r="H102" s="1137"/>
      <c r="I102" s="1137">
        <f t="shared" si="13"/>
        <v>1500000</v>
      </c>
      <c r="J102" s="1139">
        <v>0</v>
      </c>
      <c r="K102" s="1139">
        <v>0</v>
      </c>
      <c r="L102" s="1137"/>
      <c r="M102" s="1137"/>
      <c r="N102" s="1137"/>
      <c r="O102" s="1137">
        <f t="shared" si="14"/>
        <v>0</v>
      </c>
      <c r="P102" s="1139">
        <v>0</v>
      </c>
      <c r="Q102" s="1139">
        <v>0</v>
      </c>
      <c r="R102" s="1137"/>
      <c r="S102" s="1137"/>
      <c r="T102" s="1137"/>
      <c r="U102" s="1137"/>
      <c r="V102" s="1137">
        <f t="shared" si="15"/>
        <v>0</v>
      </c>
      <c r="W102" s="1139">
        <v>0</v>
      </c>
      <c r="X102" s="1139">
        <v>0</v>
      </c>
      <c r="Y102" s="1137"/>
      <c r="Z102" s="1137"/>
      <c r="AA102" s="1137"/>
      <c r="AB102" s="1137">
        <f t="shared" si="16"/>
        <v>0</v>
      </c>
      <c r="AC102" s="1140">
        <f t="shared" si="17"/>
        <v>1500000</v>
      </c>
      <c r="AD102" s="18">
        <v>2000000</v>
      </c>
      <c r="AE102" s="18">
        <f t="shared" si="12"/>
        <v>-500000</v>
      </c>
    </row>
    <row r="103" spans="1:31" ht="15.75" x14ac:dyDescent="0.25">
      <c r="A103" s="1148">
        <v>2710102</v>
      </c>
      <c r="B103" s="769" t="s">
        <v>117</v>
      </c>
      <c r="C103" s="1149">
        <v>0</v>
      </c>
      <c r="D103" s="1149">
        <v>0</v>
      </c>
      <c r="E103" s="1137"/>
      <c r="F103" s="1137"/>
      <c r="G103" s="1137"/>
      <c r="H103" s="1137"/>
      <c r="I103" s="1137">
        <f t="shared" si="13"/>
        <v>0</v>
      </c>
      <c r="J103" s="1139">
        <v>0</v>
      </c>
      <c r="K103" s="1139">
        <v>0</v>
      </c>
      <c r="L103" s="1137"/>
      <c r="M103" s="1137"/>
      <c r="N103" s="1137"/>
      <c r="O103" s="1137">
        <f t="shared" si="14"/>
        <v>0</v>
      </c>
      <c r="P103" s="1139">
        <v>0</v>
      </c>
      <c r="Q103" s="1139">
        <v>0</v>
      </c>
      <c r="R103" s="1137"/>
      <c r="S103" s="1137"/>
      <c r="T103" s="1137"/>
      <c r="U103" s="1137"/>
      <c r="V103" s="1137">
        <f t="shared" si="15"/>
        <v>0</v>
      </c>
      <c r="W103" s="1139">
        <v>0</v>
      </c>
      <c r="X103" s="1139">
        <v>0</v>
      </c>
      <c r="Y103" s="1137"/>
      <c r="Z103" s="1137"/>
      <c r="AA103" s="1137"/>
      <c r="AB103" s="1137">
        <f t="shared" si="16"/>
        <v>0</v>
      </c>
      <c r="AC103" s="1140">
        <f t="shared" si="17"/>
        <v>0</v>
      </c>
      <c r="AD103" s="18">
        <v>0</v>
      </c>
      <c r="AE103" s="18">
        <f t="shared" si="12"/>
        <v>0</v>
      </c>
    </row>
    <row r="104" spans="1:31" ht="30" customHeight="1" x14ac:dyDescent="0.25">
      <c r="A104" s="1146">
        <v>2990105</v>
      </c>
      <c r="B104" s="768" t="s">
        <v>1311</v>
      </c>
      <c r="C104" s="1149">
        <v>0</v>
      </c>
      <c r="D104" s="1150">
        <v>1015615</v>
      </c>
      <c r="E104" s="1137"/>
      <c r="F104" s="1137"/>
      <c r="G104" s="1137"/>
      <c r="H104" s="1137"/>
      <c r="I104" s="1137">
        <f t="shared" si="13"/>
        <v>1015615</v>
      </c>
      <c r="J104" s="1139">
        <v>0</v>
      </c>
      <c r="K104" s="1139">
        <v>0</v>
      </c>
      <c r="L104" s="1137"/>
      <c r="M104" s="1137"/>
      <c r="N104" s="1137"/>
      <c r="O104" s="1137">
        <f t="shared" si="14"/>
        <v>0</v>
      </c>
      <c r="P104" s="1139">
        <v>2000000</v>
      </c>
      <c r="Q104" s="1139">
        <v>0</v>
      </c>
      <c r="R104" s="1137"/>
      <c r="S104" s="1137"/>
      <c r="T104" s="1137"/>
      <c r="U104" s="1137"/>
      <c r="V104" s="1137">
        <f t="shared" si="15"/>
        <v>2000000</v>
      </c>
      <c r="W104" s="1139">
        <v>0</v>
      </c>
      <c r="X104" s="1139">
        <v>0</v>
      </c>
      <c r="Y104" s="1137"/>
      <c r="Z104" s="1137"/>
      <c r="AA104" s="1137"/>
      <c r="AB104" s="1137">
        <f t="shared" si="16"/>
        <v>0</v>
      </c>
      <c r="AC104" s="1140">
        <f t="shared" si="17"/>
        <v>3015615</v>
      </c>
      <c r="AD104" s="18">
        <v>8015615</v>
      </c>
      <c r="AE104" s="18">
        <f t="shared" si="12"/>
        <v>-5000000</v>
      </c>
    </row>
    <row r="105" spans="1:31" ht="31.5" x14ac:dyDescent="0.25">
      <c r="A105" s="1148">
        <v>3110902</v>
      </c>
      <c r="B105" s="769" t="s">
        <v>250</v>
      </c>
      <c r="C105" s="1149">
        <v>0</v>
      </c>
      <c r="D105" s="1149">
        <v>2000000</v>
      </c>
      <c r="E105" s="1137"/>
      <c r="F105" s="1137"/>
      <c r="G105" s="1137"/>
      <c r="H105" s="1137"/>
      <c r="I105" s="1137">
        <f t="shared" si="13"/>
        <v>2000000</v>
      </c>
      <c r="J105" s="1139">
        <v>0</v>
      </c>
      <c r="K105" s="1139">
        <v>0</v>
      </c>
      <c r="L105" s="1137"/>
      <c r="M105" s="1137"/>
      <c r="N105" s="1137"/>
      <c r="O105" s="1137">
        <f t="shared" si="14"/>
        <v>0</v>
      </c>
      <c r="P105" s="1139">
        <v>0</v>
      </c>
      <c r="Q105" s="1139">
        <v>0</v>
      </c>
      <c r="R105" s="1137"/>
      <c r="S105" s="1137"/>
      <c r="T105" s="1137"/>
      <c r="U105" s="1137"/>
      <c r="V105" s="1137">
        <f t="shared" si="15"/>
        <v>0</v>
      </c>
      <c r="W105" s="1139">
        <v>0</v>
      </c>
      <c r="X105" s="1139">
        <v>0</v>
      </c>
      <c r="Y105" s="1137"/>
      <c r="Z105" s="1137"/>
      <c r="AA105" s="1137"/>
      <c r="AB105" s="1137">
        <f t="shared" si="16"/>
        <v>0</v>
      </c>
      <c r="AC105" s="1140">
        <f t="shared" si="17"/>
        <v>2000000</v>
      </c>
      <c r="AD105" s="18">
        <v>2000000</v>
      </c>
      <c r="AE105" s="18">
        <f t="shared" si="12"/>
        <v>0</v>
      </c>
    </row>
    <row r="106" spans="1:31" ht="15.75" x14ac:dyDescent="0.25">
      <c r="A106" s="1148">
        <v>3111001</v>
      </c>
      <c r="B106" s="769" t="s">
        <v>119</v>
      </c>
      <c r="C106" s="1149">
        <v>0</v>
      </c>
      <c r="D106" s="1149">
        <v>3000000</v>
      </c>
      <c r="E106" s="1137"/>
      <c r="F106" s="1137"/>
      <c r="G106" s="1137"/>
      <c r="H106" s="1137"/>
      <c r="I106" s="1137">
        <f t="shared" si="13"/>
        <v>3000000</v>
      </c>
      <c r="J106" s="1139">
        <v>0</v>
      </c>
      <c r="K106" s="1139">
        <v>0</v>
      </c>
      <c r="L106" s="1137"/>
      <c r="M106" s="1137"/>
      <c r="N106" s="1137"/>
      <c r="O106" s="1137">
        <f t="shared" si="14"/>
        <v>0</v>
      </c>
      <c r="P106" s="1139">
        <v>0</v>
      </c>
      <c r="Q106" s="1139">
        <v>0</v>
      </c>
      <c r="R106" s="1137"/>
      <c r="S106" s="1137"/>
      <c r="T106" s="1137"/>
      <c r="U106" s="1137"/>
      <c r="V106" s="1137">
        <f t="shared" si="15"/>
        <v>0</v>
      </c>
      <c r="W106" s="1139">
        <v>0</v>
      </c>
      <c r="X106" s="1139">
        <v>0</v>
      </c>
      <c r="Y106" s="1137"/>
      <c r="Z106" s="1137"/>
      <c r="AA106" s="1137"/>
      <c r="AB106" s="1137">
        <f t="shared" si="16"/>
        <v>0</v>
      </c>
      <c r="AC106" s="1140">
        <f t="shared" si="17"/>
        <v>3000000</v>
      </c>
      <c r="AD106" s="18">
        <v>0</v>
      </c>
      <c r="AE106" s="18">
        <f t="shared" si="12"/>
        <v>3000000</v>
      </c>
    </row>
    <row r="107" spans="1:31" ht="15.75" x14ac:dyDescent="0.25">
      <c r="A107" s="1148">
        <v>3111002</v>
      </c>
      <c r="B107" s="769" t="s">
        <v>120</v>
      </c>
      <c r="C107" s="1149">
        <v>250000</v>
      </c>
      <c r="D107" s="1149">
        <v>1250000</v>
      </c>
      <c r="E107" s="1137"/>
      <c r="F107" s="1137"/>
      <c r="G107" s="1137"/>
      <c r="H107" s="1137"/>
      <c r="I107" s="1137">
        <f t="shared" si="13"/>
        <v>1250000</v>
      </c>
      <c r="J107" s="1139">
        <v>0</v>
      </c>
      <c r="K107" s="1139">
        <v>0</v>
      </c>
      <c r="L107" s="1137"/>
      <c r="M107" s="1137"/>
      <c r="N107" s="1137"/>
      <c r="O107" s="1137">
        <f t="shared" si="14"/>
        <v>0</v>
      </c>
      <c r="P107" s="1139">
        <v>0</v>
      </c>
      <c r="Q107" s="1139">
        <v>0</v>
      </c>
      <c r="R107" s="1137"/>
      <c r="S107" s="1137"/>
      <c r="T107" s="1137"/>
      <c r="U107" s="1137"/>
      <c r="V107" s="1137">
        <f t="shared" si="15"/>
        <v>0</v>
      </c>
      <c r="W107" s="1139">
        <v>0</v>
      </c>
      <c r="X107" s="1139">
        <v>0</v>
      </c>
      <c r="Y107" s="1137"/>
      <c r="Z107" s="1137"/>
      <c r="AA107" s="1137"/>
      <c r="AB107" s="1137">
        <f t="shared" si="16"/>
        <v>0</v>
      </c>
      <c r="AC107" s="1140">
        <f t="shared" si="17"/>
        <v>1250000</v>
      </c>
      <c r="AD107" s="18">
        <v>1250000</v>
      </c>
      <c r="AE107" s="18">
        <f t="shared" si="12"/>
        <v>0</v>
      </c>
    </row>
    <row r="108" spans="1:31" ht="31.5" hidden="1" x14ac:dyDescent="0.25">
      <c r="A108" s="1148">
        <v>3111102</v>
      </c>
      <c r="B108" s="769" t="s">
        <v>121</v>
      </c>
      <c r="C108" s="1149">
        <v>200000</v>
      </c>
      <c r="D108" s="1150">
        <v>0</v>
      </c>
      <c r="E108" s="1137"/>
      <c r="F108" s="1137"/>
      <c r="G108" s="1137"/>
      <c r="H108" s="1137"/>
      <c r="I108" s="1137">
        <f t="shared" si="13"/>
        <v>0</v>
      </c>
      <c r="J108" s="1139">
        <v>0</v>
      </c>
      <c r="K108" s="1139">
        <v>0</v>
      </c>
      <c r="L108" s="1137"/>
      <c r="M108" s="1137"/>
      <c r="N108" s="1137"/>
      <c r="O108" s="1137">
        <f t="shared" si="14"/>
        <v>0</v>
      </c>
      <c r="P108" s="1139">
        <v>0</v>
      </c>
      <c r="Q108" s="1139">
        <v>0</v>
      </c>
      <c r="R108" s="1137"/>
      <c r="S108" s="1137"/>
      <c r="T108" s="1137"/>
      <c r="U108" s="1137"/>
      <c r="V108" s="1137">
        <f t="shared" si="15"/>
        <v>0</v>
      </c>
      <c r="W108" s="1139">
        <v>0</v>
      </c>
      <c r="X108" s="1139">
        <v>0</v>
      </c>
      <c r="Y108" s="1137"/>
      <c r="Z108" s="1137"/>
      <c r="AA108" s="1137"/>
      <c r="AB108" s="1137">
        <f t="shared" si="16"/>
        <v>0</v>
      </c>
      <c r="AC108" s="1140">
        <f t="shared" si="17"/>
        <v>0</v>
      </c>
      <c r="AD108" s="18">
        <v>0</v>
      </c>
      <c r="AE108" s="18">
        <f t="shared" si="12"/>
        <v>0</v>
      </c>
    </row>
    <row r="109" spans="1:31" ht="15.75" hidden="1" x14ac:dyDescent="0.25">
      <c r="A109" s="1148">
        <v>3111107</v>
      </c>
      <c r="B109" s="769" t="s">
        <v>122</v>
      </c>
      <c r="C109" s="1149">
        <v>0</v>
      </c>
      <c r="D109" s="1150">
        <v>0</v>
      </c>
      <c r="E109" s="1137"/>
      <c r="F109" s="1137"/>
      <c r="G109" s="1137"/>
      <c r="H109" s="1137"/>
      <c r="I109" s="1137">
        <f t="shared" si="13"/>
        <v>0</v>
      </c>
      <c r="J109" s="1139">
        <v>0</v>
      </c>
      <c r="K109" s="1139">
        <v>0</v>
      </c>
      <c r="L109" s="1137"/>
      <c r="M109" s="1137"/>
      <c r="N109" s="1137"/>
      <c r="O109" s="1137">
        <f t="shared" si="14"/>
        <v>0</v>
      </c>
      <c r="P109" s="1139">
        <v>0</v>
      </c>
      <c r="Q109" s="1139">
        <v>0</v>
      </c>
      <c r="R109" s="1137"/>
      <c r="S109" s="1137"/>
      <c r="T109" s="1137"/>
      <c r="U109" s="1137"/>
      <c r="V109" s="1137">
        <f t="shared" si="15"/>
        <v>0</v>
      </c>
      <c r="W109" s="1139">
        <v>0</v>
      </c>
      <c r="X109" s="1139">
        <v>0</v>
      </c>
      <c r="Y109" s="1137"/>
      <c r="Z109" s="1137"/>
      <c r="AA109" s="1137"/>
      <c r="AB109" s="1137">
        <f t="shared" si="16"/>
        <v>0</v>
      </c>
      <c r="AC109" s="1140">
        <f t="shared" si="17"/>
        <v>0</v>
      </c>
      <c r="AD109" s="18">
        <v>0</v>
      </c>
      <c r="AE109" s="18">
        <f t="shared" si="12"/>
        <v>0</v>
      </c>
    </row>
    <row r="110" spans="1:31" ht="15.75" hidden="1" x14ac:dyDescent="0.25">
      <c r="A110" s="1146">
        <v>3111112</v>
      </c>
      <c r="B110" s="768" t="s">
        <v>123</v>
      </c>
      <c r="C110" s="1149">
        <v>50000</v>
      </c>
      <c r="D110" s="1150">
        <v>0</v>
      </c>
      <c r="E110" s="1137"/>
      <c r="F110" s="1137"/>
      <c r="G110" s="1137"/>
      <c r="H110" s="1137"/>
      <c r="I110" s="1137">
        <f t="shared" si="13"/>
        <v>0</v>
      </c>
      <c r="J110" s="1139">
        <v>0</v>
      </c>
      <c r="K110" s="1139">
        <v>0</v>
      </c>
      <c r="L110" s="1137"/>
      <c r="M110" s="1137"/>
      <c r="N110" s="1137"/>
      <c r="O110" s="1137">
        <f t="shared" si="14"/>
        <v>0</v>
      </c>
      <c r="P110" s="1139">
        <v>0</v>
      </c>
      <c r="Q110" s="1139">
        <v>0</v>
      </c>
      <c r="R110" s="1137"/>
      <c r="S110" s="1137"/>
      <c r="T110" s="1137"/>
      <c r="U110" s="1137"/>
      <c r="V110" s="1137">
        <f t="shared" si="15"/>
        <v>0</v>
      </c>
      <c r="W110" s="1139">
        <v>0</v>
      </c>
      <c r="X110" s="1139">
        <v>0</v>
      </c>
      <c r="Y110" s="1137"/>
      <c r="Z110" s="1137"/>
      <c r="AA110" s="1137"/>
      <c r="AB110" s="1137">
        <f t="shared" si="16"/>
        <v>0</v>
      </c>
      <c r="AC110" s="1140">
        <f t="shared" si="17"/>
        <v>0</v>
      </c>
      <c r="AD110" s="18">
        <v>0</v>
      </c>
      <c r="AE110" s="18">
        <f t="shared" si="12"/>
        <v>0</v>
      </c>
    </row>
    <row r="111" spans="1:31" ht="15.75" x14ac:dyDescent="0.25">
      <c r="A111" s="1148">
        <v>3111305</v>
      </c>
      <c r="B111" s="769" t="s">
        <v>124</v>
      </c>
      <c r="C111" s="1149">
        <v>200000</v>
      </c>
      <c r="D111" s="1149">
        <v>331</v>
      </c>
      <c r="E111" s="1137"/>
      <c r="F111" s="1137"/>
      <c r="G111" s="1137"/>
      <c r="H111" s="1137"/>
      <c r="I111" s="1137">
        <f t="shared" si="13"/>
        <v>331</v>
      </c>
      <c r="J111" s="1139">
        <v>0</v>
      </c>
      <c r="K111" s="1139">
        <v>0</v>
      </c>
      <c r="L111" s="1137"/>
      <c r="M111" s="1137"/>
      <c r="N111" s="1137"/>
      <c r="O111" s="1137">
        <f t="shared" si="14"/>
        <v>0</v>
      </c>
      <c r="P111" s="1139">
        <v>0</v>
      </c>
      <c r="Q111" s="1139">
        <v>0</v>
      </c>
      <c r="R111" s="1137"/>
      <c r="S111" s="1137"/>
      <c r="T111" s="1137"/>
      <c r="U111" s="1137"/>
      <c r="V111" s="1137">
        <f t="shared" si="15"/>
        <v>0</v>
      </c>
      <c r="W111" s="1139">
        <v>0</v>
      </c>
      <c r="X111" s="1139">
        <v>0</v>
      </c>
      <c r="Y111" s="1137"/>
      <c r="Z111" s="1137"/>
      <c r="AA111" s="1137"/>
      <c r="AB111" s="1137">
        <f t="shared" si="16"/>
        <v>0</v>
      </c>
      <c r="AC111" s="1140">
        <f t="shared" si="17"/>
        <v>331</v>
      </c>
      <c r="AD111" s="18">
        <v>331</v>
      </c>
      <c r="AE111" s="18">
        <f t="shared" si="12"/>
        <v>0</v>
      </c>
    </row>
    <row r="112" spans="1:31" ht="31.5" hidden="1" x14ac:dyDescent="0.25">
      <c r="A112" s="1148">
        <v>3111401</v>
      </c>
      <c r="B112" s="769" t="s">
        <v>125</v>
      </c>
      <c r="C112" s="1149">
        <v>0</v>
      </c>
      <c r="D112" s="1149">
        <v>0</v>
      </c>
      <c r="E112" s="1137"/>
      <c r="F112" s="1137"/>
      <c r="G112" s="1137"/>
      <c r="H112" s="1137"/>
      <c r="I112" s="1518">
        <f t="shared" si="13"/>
        <v>0</v>
      </c>
      <c r="J112" s="1139">
        <v>0</v>
      </c>
      <c r="K112" s="1139">
        <v>0</v>
      </c>
      <c r="L112" s="1137"/>
      <c r="M112" s="1137"/>
      <c r="N112" s="1137"/>
      <c r="O112" s="1137">
        <f t="shared" si="14"/>
        <v>0</v>
      </c>
      <c r="P112" s="1139">
        <v>0</v>
      </c>
      <c r="Q112" s="1139">
        <v>0</v>
      </c>
      <c r="R112" s="1137"/>
      <c r="S112" s="1137"/>
      <c r="T112" s="1137"/>
      <c r="U112" s="1137"/>
      <c r="V112" s="1137">
        <f t="shared" si="15"/>
        <v>0</v>
      </c>
      <c r="W112" s="1139">
        <v>0</v>
      </c>
      <c r="X112" s="1139">
        <v>0</v>
      </c>
      <c r="Y112" s="1137"/>
      <c r="Z112" s="1137"/>
      <c r="AA112" s="1137"/>
      <c r="AB112" s="1137">
        <f t="shared" si="16"/>
        <v>0</v>
      </c>
      <c r="AC112" s="1140">
        <f t="shared" si="17"/>
        <v>0</v>
      </c>
      <c r="AD112" s="18">
        <v>0</v>
      </c>
      <c r="AE112" s="18">
        <f t="shared" si="12"/>
        <v>0</v>
      </c>
    </row>
    <row r="113" spans="1:31" ht="15.75" hidden="1" x14ac:dyDescent="0.25">
      <c r="A113" s="1148">
        <v>3111403</v>
      </c>
      <c r="B113" s="769" t="s">
        <v>126</v>
      </c>
      <c r="C113" s="1149">
        <v>0</v>
      </c>
      <c r="D113" s="1149">
        <v>0</v>
      </c>
      <c r="E113" s="1137"/>
      <c r="F113" s="1137"/>
      <c r="G113" s="1137"/>
      <c r="H113" s="1137"/>
      <c r="I113" s="1518">
        <f t="shared" si="13"/>
        <v>0</v>
      </c>
      <c r="J113" s="1139">
        <v>0</v>
      </c>
      <c r="K113" s="1139">
        <v>0</v>
      </c>
      <c r="L113" s="1137"/>
      <c r="M113" s="1137"/>
      <c r="N113" s="1137"/>
      <c r="O113" s="1137">
        <f t="shared" si="14"/>
        <v>0</v>
      </c>
      <c r="P113" s="1139">
        <v>0</v>
      </c>
      <c r="Q113" s="1139">
        <v>0</v>
      </c>
      <c r="R113" s="1137"/>
      <c r="S113" s="1137"/>
      <c r="T113" s="1137"/>
      <c r="U113" s="1137"/>
      <c r="V113" s="1137">
        <f t="shared" si="15"/>
        <v>0</v>
      </c>
      <c r="W113" s="1139">
        <v>0</v>
      </c>
      <c r="X113" s="1139">
        <v>0</v>
      </c>
      <c r="Y113" s="1137"/>
      <c r="Z113" s="1137"/>
      <c r="AA113" s="1137"/>
      <c r="AB113" s="1137">
        <f t="shared" si="16"/>
        <v>0</v>
      </c>
      <c r="AC113" s="1140">
        <f t="shared" si="17"/>
        <v>0</v>
      </c>
      <c r="AD113" s="18">
        <v>0</v>
      </c>
      <c r="AE113" s="18">
        <f t="shared" si="12"/>
        <v>0</v>
      </c>
    </row>
    <row r="114" spans="1:31" ht="15.75" hidden="1" x14ac:dyDescent="0.25">
      <c r="A114" s="1148">
        <v>3111499</v>
      </c>
      <c r="B114" s="769" t="s">
        <v>127</v>
      </c>
      <c r="C114" s="1149">
        <v>0</v>
      </c>
      <c r="D114" s="1149">
        <v>0</v>
      </c>
      <c r="E114" s="1137"/>
      <c r="F114" s="1137"/>
      <c r="G114" s="1137"/>
      <c r="H114" s="1137"/>
      <c r="I114" s="1518">
        <f t="shared" si="13"/>
        <v>0</v>
      </c>
      <c r="J114" s="1139">
        <v>0</v>
      </c>
      <c r="K114" s="1139">
        <v>0</v>
      </c>
      <c r="L114" s="1137"/>
      <c r="M114" s="1137"/>
      <c r="N114" s="1137"/>
      <c r="O114" s="1137">
        <f t="shared" si="14"/>
        <v>0</v>
      </c>
      <c r="P114" s="1139">
        <v>0</v>
      </c>
      <c r="Q114" s="1139">
        <v>0</v>
      </c>
      <c r="R114" s="1137"/>
      <c r="S114" s="1137"/>
      <c r="T114" s="1137"/>
      <c r="U114" s="1137"/>
      <c r="V114" s="1137">
        <f t="shared" si="15"/>
        <v>0</v>
      </c>
      <c r="W114" s="1139">
        <v>0</v>
      </c>
      <c r="X114" s="1139">
        <v>0</v>
      </c>
      <c r="Y114" s="1137"/>
      <c r="Z114" s="1137"/>
      <c r="AA114" s="1137"/>
      <c r="AB114" s="1137">
        <f t="shared" si="16"/>
        <v>0</v>
      </c>
      <c r="AC114" s="1140">
        <f t="shared" si="17"/>
        <v>0</v>
      </c>
      <c r="AD114" s="18">
        <v>0</v>
      </c>
      <c r="AE114" s="18">
        <f t="shared" si="12"/>
        <v>0</v>
      </c>
    </row>
    <row r="115" spans="1:31" ht="15.75" hidden="1" x14ac:dyDescent="0.25">
      <c r="A115" s="1148">
        <v>3110701</v>
      </c>
      <c r="B115" s="769" t="s">
        <v>128</v>
      </c>
      <c r="C115" s="1149">
        <v>5000000</v>
      </c>
      <c r="D115" s="1149">
        <v>0</v>
      </c>
      <c r="E115" s="1137"/>
      <c r="F115" s="1137"/>
      <c r="G115" s="1137"/>
      <c r="H115" s="1137"/>
      <c r="I115" s="1518">
        <f t="shared" si="13"/>
        <v>0</v>
      </c>
      <c r="J115" s="1139">
        <v>0</v>
      </c>
      <c r="K115" s="1139">
        <v>0</v>
      </c>
      <c r="L115" s="1137"/>
      <c r="M115" s="1137"/>
      <c r="N115" s="1137"/>
      <c r="O115" s="1137">
        <f t="shared" si="14"/>
        <v>0</v>
      </c>
      <c r="P115" s="1139">
        <v>0</v>
      </c>
      <c r="Q115" s="1139">
        <v>0</v>
      </c>
      <c r="R115" s="1137"/>
      <c r="S115" s="1137"/>
      <c r="T115" s="1137"/>
      <c r="U115" s="1137"/>
      <c r="V115" s="1137">
        <f t="shared" si="15"/>
        <v>0</v>
      </c>
      <c r="W115" s="1139">
        <v>0</v>
      </c>
      <c r="X115" s="1139">
        <v>0</v>
      </c>
      <c r="Y115" s="1137"/>
      <c r="Z115" s="1137"/>
      <c r="AA115" s="1137"/>
      <c r="AB115" s="1137">
        <f t="shared" si="16"/>
        <v>0</v>
      </c>
      <c r="AC115" s="1140">
        <f t="shared" si="17"/>
        <v>0</v>
      </c>
      <c r="AD115" s="18">
        <v>0</v>
      </c>
      <c r="AE115" s="18">
        <f t="shared" si="12"/>
        <v>0</v>
      </c>
    </row>
    <row r="116" spans="1:31" ht="15.75" hidden="1" x14ac:dyDescent="0.25">
      <c r="A116" s="1148">
        <v>3110704</v>
      </c>
      <c r="B116" s="769" t="s">
        <v>129</v>
      </c>
      <c r="C116" s="1149">
        <v>0</v>
      </c>
      <c r="D116" s="1149">
        <v>0</v>
      </c>
      <c r="E116" s="1137"/>
      <c r="F116" s="1137"/>
      <c r="G116" s="1137"/>
      <c r="H116" s="1137"/>
      <c r="I116" s="1518">
        <f t="shared" si="13"/>
        <v>0</v>
      </c>
      <c r="J116" s="1139">
        <v>0</v>
      </c>
      <c r="K116" s="1139">
        <v>0</v>
      </c>
      <c r="L116" s="1137"/>
      <c r="M116" s="1137"/>
      <c r="N116" s="1137"/>
      <c r="O116" s="1137">
        <f t="shared" si="14"/>
        <v>0</v>
      </c>
      <c r="P116" s="1139">
        <v>0</v>
      </c>
      <c r="Q116" s="1139">
        <v>0</v>
      </c>
      <c r="R116" s="1137"/>
      <c r="S116" s="1137"/>
      <c r="T116" s="1137"/>
      <c r="U116" s="1137"/>
      <c r="V116" s="1137">
        <f t="shared" si="15"/>
        <v>0</v>
      </c>
      <c r="W116" s="1139">
        <v>0</v>
      </c>
      <c r="X116" s="1139">
        <v>0</v>
      </c>
      <c r="Y116" s="1137"/>
      <c r="Z116" s="1137"/>
      <c r="AA116" s="1137"/>
      <c r="AB116" s="1137">
        <f t="shared" si="16"/>
        <v>0</v>
      </c>
      <c r="AC116" s="1140">
        <f t="shared" si="17"/>
        <v>0</v>
      </c>
      <c r="AD116" s="18">
        <v>0</v>
      </c>
      <c r="AE116" s="18">
        <f t="shared" si="12"/>
        <v>0</v>
      </c>
    </row>
    <row r="117" spans="1:31" ht="15.75" hidden="1" x14ac:dyDescent="0.25">
      <c r="A117" s="1148"/>
      <c r="B117" s="769"/>
      <c r="C117" s="1149">
        <v>0</v>
      </c>
      <c r="D117" s="1132">
        <v>0</v>
      </c>
      <c r="E117" s="1137"/>
      <c r="F117" s="1137"/>
      <c r="G117" s="1137"/>
      <c r="H117" s="1137"/>
      <c r="I117" s="1518">
        <f t="shared" si="13"/>
        <v>0</v>
      </c>
      <c r="J117" s="1139"/>
      <c r="K117" s="1137"/>
      <c r="L117" s="1137"/>
      <c r="M117" s="1137"/>
      <c r="N117" s="1137"/>
      <c r="O117" s="1137">
        <f t="shared" si="14"/>
        <v>0</v>
      </c>
      <c r="P117" s="1139"/>
      <c r="Q117" s="1137"/>
      <c r="R117" s="1137"/>
      <c r="S117" s="1137"/>
      <c r="T117" s="1137"/>
      <c r="U117" s="1137"/>
      <c r="V117" s="1137">
        <f t="shared" si="15"/>
        <v>0</v>
      </c>
      <c r="W117" s="1139"/>
      <c r="X117" s="1137"/>
      <c r="Y117" s="1137"/>
      <c r="Z117" s="1137"/>
      <c r="AA117" s="1137"/>
      <c r="AB117" s="1137">
        <f t="shared" si="16"/>
        <v>0</v>
      </c>
      <c r="AC117" s="1140">
        <f t="shared" si="17"/>
        <v>0</v>
      </c>
      <c r="AD117" s="18">
        <v>0</v>
      </c>
      <c r="AE117" s="18">
        <f t="shared" si="12"/>
        <v>0</v>
      </c>
    </row>
    <row r="118" spans="1:31" ht="15.75" x14ac:dyDescent="0.2">
      <c r="A118" s="1141"/>
      <c r="B118" s="1142" t="s">
        <v>130</v>
      </c>
      <c r="C118" s="1155">
        <f>SUM(C19:C117)</f>
        <v>57905712</v>
      </c>
      <c r="D118" s="1155">
        <f t="shared" ref="D118:AC118" si="18">SUM(D19:D117)</f>
        <v>84809276</v>
      </c>
      <c r="E118" s="1155">
        <f t="shared" si="18"/>
        <v>0</v>
      </c>
      <c r="F118" s="1155">
        <f t="shared" si="18"/>
        <v>0</v>
      </c>
      <c r="G118" s="1155">
        <f t="shared" si="18"/>
        <v>0</v>
      </c>
      <c r="H118" s="1155">
        <f t="shared" si="18"/>
        <v>0</v>
      </c>
      <c r="I118" s="1155">
        <f t="shared" si="18"/>
        <v>84809276</v>
      </c>
      <c r="J118" s="1155">
        <f t="shared" si="18"/>
        <v>0</v>
      </c>
      <c r="K118" s="1155">
        <f t="shared" si="18"/>
        <v>0</v>
      </c>
      <c r="L118" s="1155">
        <f t="shared" si="18"/>
        <v>0</v>
      </c>
      <c r="M118" s="1155">
        <f t="shared" si="18"/>
        <v>0</v>
      </c>
      <c r="N118" s="1155">
        <f t="shared" si="18"/>
        <v>0</v>
      </c>
      <c r="O118" s="1155">
        <f t="shared" si="18"/>
        <v>0</v>
      </c>
      <c r="P118" s="1155">
        <f t="shared" si="18"/>
        <v>4000000</v>
      </c>
      <c r="Q118" s="1155">
        <f t="shared" si="18"/>
        <v>2500000</v>
      </c>
      <c r="R118" s="1155">
        <f t="shared" si="18"/>
        <v>0</v>
      </c>
      <c r="S118" s="1155">
        <f t="shared" si="18"/>
        <v>0</v>
      </c>
      <c r="T118" s="1155">
        <f t="shared" si="18"/>
        <v>0</v>
      </c>
      <c r="U118" s="1155">
        <f t="shared" si="18"/>
        <v>0</v>
      </c>
      <c r="V118" s="1155">
        <f t="shared" si="18"/>
        <v>6500000</v>
      </c>
      <c r="W118" s="1155">
        <f t="shared" si="18"/>
        <v>2000000</v>
      </c>
      <c r="X118" s="1155">
        <f t="shared" si="18"/>
        <v>1500000</v>
      </c>
      <c r="Y118" s="1155">
        <f t="shared" si="18"/>
        <v>0</v>
      </c>
      <c r="Z118" s="1155">
        <f t="shared" si="18"/>
        <v>0</v>
      </c>
      <c r="AA118" s="1155">
        <f t="shared" si="18"/>
        <v>0</v>
      </c>
      <c r="AB118" s="1155">
        <f t="shared" si="18"/>
        <v>3500000</v>
      </c>
      <c r="AC118" s="1081">
        <f t="shared" si="18"/>
        <v>94809276</v>
      </c>
      <c r="AD118" s="18">
        <v>94809276</v>
      </c>
      <c r="AE118" s="18">
        <f t="shared" si="12"/>
        <v>0</v>
      </c>
    </row>
    <row r="119" spans="1:31" ht="15.75" x14ac:dyDescent="0.25">
      <c r="A119" s="1146"/>
      <c r="B119" s="1156" t="s">
        <v>131</v>
      </c>
      <c r="C119" s="1147"/>
      <c r="D119" s="1157"/>
      <c r="E119" s="1137"/>
      <c r="F119" s="1137"/>
      <c r="G119" s="1137"/>
      <c r="H119" s="1137"/>
      <c r="I119" s="1138"/>
      <c r="J119" s="1139"/>
      <c r="K119" s="1137"/>
      <c r="L119" s="1137"/>
      <c r="M119" s="1137"/>
      <c r="N119" s="1137"/>
      <c r="O119" s="1138"/>
      <c r="P119" s="1139"/>
      <c r="Q119" s="1137"/>
      <c r="R119" s="1137"/>
      <c r="S119" s="1137"/>
      <c r="T119" s="1137"/>
      <c r="U119" s="1137"/>
      <c r="V119" s="1138"/>
      <c r="W119" s="1139"/>
      <c r="X119" s="1137"/>
      <c r="Y119" s="1137"/>
      <c r="Z119" s="1137"/>
      <c r="AA119" s="1137"/>
      <c r="AB119" s="1138"/>
      <c r="AC119" s="1140"/>
    </row>
    <row r="120" spans="1:31" ht="15.75" x14ac:dyDescent="0.25">
      <c r="A120" s="1148">
        <v>2220101</v>
      </c>
      <c r="B120" s="769" t="s">
        <v>132</v>
      </c>
      <c r="C120" s="1147">
        <v>600000</v>
      </c>
      <c r="D120" s="1147">
        <v>1800000</v>
      </c>
      <c r="E120" s="1137"/>
      <c r="F120" s="1137"/>
      <c r="G120" s="1137"/>
      <c r="H120" s="1137"/>
      <c r="I120" s="1137">
        <f>SUM(D120)</f>
        <v>1800000</v>
      </c>
      <c r="J120" s="1139">
        <v>0</v>
      </c>
      <c r="K120" s="1139">
        <v>0</v>
      </c>
      <c r="L120" s="1137"/>
      <c r="M120" s="1137"/>
      <c r="N120" s="1137"/>
      <c r="O120" s="1137">
        <f>SUM(J120:K120)</f>
        <v>0</v>
      </c>
      <c r="P120" s="1139">
        <v>0</v>
      </c>
      <c r="Q120" s="1139">
        <v>0</v>
      </c>
      <c r="R120" s="1137"/>
      <c r="S120" s="1137"/>
      <c r="T120" s="1137"/>
      <c r="U120" s="1137"/>
      <c r="V120" s="1137">
        <f>SUM(P120:Q120)</f>
        <v>0</v>
      </c>
      <c r="W120" s="1139">
        <v>0</v>
      </c>
      <c r="X120" s="1139">
        <v>0</v>
      </c>
      <c r="Y120" s="1137"/>
      <c r="Z120" s="1137"/>
      <c r="AA120" s="1137"/>
      <c r="AB120" s="1137">
        <f>SUM(W120:X120)</f>
        <v>0</v>
      </c>
      <c r="AC120" s="1140">
        <f>SUM(AB120+V120+O120+I120)</f>
        <v>1800000</v>
      </c>
      <c r="AD120" s="18">
        <v>1800000</v>
      </c>
      <c r="AE120" s="18">
        <f t="shared" si="12"/>
        <v>0</v>
      </c>
    </row>
    <row r="121" spans="1:31" ht="15.75" x14ac:dyDescent="0.25">
      <c r="A121" s="1148">
        <v>2220103</v>
      </c>
      <c r="B121" s="769" t="s">
        <v>133</v>
      </c>
      <c r="C121" s="1147">
        <v>0</v>
      </c>
      <c r="D121" s="1147">
        <v>0</v>
      </c>
      <c r="E121" s="1137"/>
      <c r="F121" s="1137"/>
      <c r="G121" s="1137"/>
      <c r="H121" s="1137"/>
      <c r="I121" s="1137">
        <f t="shared" ref="I121:I132" si="19">SUM(D121)</f>
        <v>0</v>
      </c>
      <c r="J121" s="1139">
        <v>0</v>
      </c>
      <c r="K121" s="1139">
        <v>0</v>
      </c>
      <c r="L121" s="1137"/>
      <c r="M121" s="1137"/>
      <c r="N121" s="1137"/>
      <c r="O121" s="1137">
        <f t="shared" ref="O121:O132" si="20">SUM(J121:K121)</f>
        <v>0</v>
      </c>
      <c r="P121" s="1139">
        <v>0</v>
      </c>
      <c r="Q121" s="1139">
        <v>0</v>
      </c>
      <c r="R121" s="1137"/>
      <c r="S121" s="1137"/>
      <c r="T121" s="1137"/>
      <c r="U121" s="1137"/>
      <c r="V121" s="1137">
        <f t="shared" ref="V121:V132" si="21">SUM(P121:Q121)</f>
        <v>0</v>
      </c>
      <c r="W121" s="1139">
        <v>0</v>
      </c>
      <c r="X121" s="1139">
        <v>0</v>
      </c>
      <c r="Y121" s="1137"/>
      <c r="Z121" s="1137"/>
      <c r="AA121" s="1137"/>
      <c r="AB121" s="1137">
        <f t="shared" ref="AB121:AB132" si="22">SUM(W121:X121)</f>
        <v>0</v>
      </c>
      <c r="AC121" s="1140">
        <f t="shared" ref="AC121:AC132" si="23">SUM(AB121+V121+O121+I121)</f>
        <v>0</v>
      </c>
      <c r="AD121" s="18">
        <v>0</v>
      </c>
      <c r="AE121" s="18">
        <f t="shared" si="12"/>
        <v>0</v>
      </c>
    </row>
    <row r="122" spans="1:31" ht="31.5" x14ac:dyDescent="0.25">
      <c r="A122" s="1148">
        <v>2220201</v>
      </c>
      <c r="B122" s="769" t="s">
        <v>134</v>
      </c>
      <c r="C122" s="1147">
        <v>500000</v>
      </c>
      <c r="D122" s="1147">
        <v>1000000</v>
      </c>
      <c r="E122" s="1137"/>
      <c r="F122" s="1137"/>
      <c r="G122" s="1137"/>
      <c r="H122" s="1137"/>
      <c r="I122" s="1137">
        <f t="shared" si="19"/>
        <v>1000000</v>
      </c>
      <c r="J122" s="1139">
        <v>0</v>
      </c>
      <c r="K122" s="1139">
        <v>0</v>
      </c>
      <c r="L122" s="1137"/>
      <c r="M122" s="1137"/>
      <c r="N122" s="1137"/>
      <c r="O122" s="1137">
        <f t="shared" si="20"/>
        <v>0</v>
      </c>
      <c r="P122" s="1139">
        <v>0</v>
      </c>
      <c r="Q122" s="1139">
        <v>0</v>
      </c>
      <c r="R122" s="1137"/>
      <c r="S122" s="1137"/>
      <c r="T122" s="1137"/>
      <c r="U122" s="1137"/>
      <c r="V122" s="1137">
        <f t="shared" si="21"/>
        <v>0</v>
      </c>
      <c r="W122" s="1139">
        <v>0</v>
      </c>
      <c r="X122" s="1139">
        <v>0</v>
      </c>
      <c r="Y122" s="1137"/>
      <c r="Z122" s="1137"/>
      <c r="AA122" s="1137"/>
      <c r="AB122" s="1137">
        <f t="shared" si="22"/>
        <v>0</v>
      </c>
      <c r="AC122" s="1140">
        <f t="shared" si="23"/>
        <v>1000000</v>
      </c>
      <c r="AD122" s="18">
        <v>1000000</v>
      </c>
      <c r="AE122" s="18">
        <f t="shared" si="12"/>
        <v>0</v>
      </c>
    </row>
    <row r="123" spans="1:31" ht="15.75" x14ac:dyDescent="0.25">
      <c r="A123" s="1148">
        <v>2220202</v>
      </c>
      <c r="B123" s="769" t="s">
        <v>135</v>
      </c>
      <c r="C123" s="1147">
        <v>100000</v>
      </c>
      <c r="D123" s="1147">
        <v>100000</v>
      </c>
      <c r="E123" s="1137"/>
      <c r="F123" s="1137"/>
      <c r="G123" s="1137"/>
      <c r="H123" s="1137"/>
      <c r="I123" s="1137">
        <f t="shared" si="19"/>
        <v>100000</v>
      </c>
      <c r="J123" s="1139">
        <v>0</v>
      </c>
      <c r="K123" s="1139">
        <v>0</v>
      </c>
      <c r="L123" s="1137"/>
      <c r="M123" s="1137"/>
      <c r="N123" s="1137"/>
      <c r="O123" s="1137">
        <f t="shared" si="20"/>
        <v>0</v>
      </c>
      <c r="P123" s="1139">
        <v>0</v>
      </c>
      <c r="Q123" s="1139">
        <v>0</v>
      </c>
      <c r="R123" s="1137"/>
      <c r="S123" s="1137"/>
      <c r="T123" s="1137"/>
      <c r="U123" s="1137"/>
      <c r="V123" s="1137">
        <f t="shared" si="21"/>
        <v>0</v>
      </c>
      <c r="W123" s="1139">
        <v>0</v>
      </c>
      <c r="X123" s="1139">
        <v>0</v>
      </c>
      <c r="Y123" s="1137"/>
      <c r="Z123" s="1137"/>
      <c r="AA123" s="1137"/>
      <c r="AB123" s="1137">
        <f t="shared" si="22"/>
        <v>0</v>
      </c>
      <c r="AC123" s="1140">
        <f t="shared" si="23"/>
        <v>100000</v>
      </c>
      <c r="AD123" s="18">
        <v>100000</v>
      </c>
      <c r="AE123" s="18">
        <f t="shared" si="12"/>
        <v>0</v>
      </c>
    </row>
    <row r="124" spans="1:31" ht="31.5" x14ac:dyDescent="0.25">
      <c r="A124" s="1148">
        <v>2220203</v>
      </c>
      <c r="B124" s="769" t="s">
        <v>136</v>
      </c>
      <c r="C124" s="1147">
        <v>0</v>
      </c>
      <c r="D124" s="1147">
        <v>0</v>
      </c>
      <c r="E124" s="1137"/>
      <c r="F124" s="1137"/>
      <c r="G124" s="1137"/>
      <c r="H124" s="1137"/>
      <c r="I124" s="1137">
        <f t="shared" si="19"/>
        <v>0</v>
      </c>
      <c r="J124" s="1139">
        <v>0</v>
      </c>
      <c r="K124" s="1139">
        <v>0</v>
      </c>
      <c r="L124" s="1137"/>
      <c r="M124" s="1137"/>
      <c r="N124" s="1137"/>
      <c r="O124" s="1137">
        <f t="shared" si="20"/>
        <v>0</v>
      </c>
      <c r="P124" s="1139">
        <v>0</v>
      </c>
      <c r="Q124" s="1139">
        <v>0</v>
      </c>
      <c r="R124" s="1137"/>
      <c r="S124" s="1137"/>
      <c r="T124" s="1137"/>
      <c r="U124" s="1137"/>
      <c r="V124" s="1137">
        <f t="shared" si="21"/>
        <v>0</v>
      </c>
      <c r="W124" s="1139">
        <v>0</v>
      </c>
      <c r="X124" s="1139">
        <v>0</v>
      </c>
      <c r="Y124" s="1137"/>
      <c r="Z124" s="1137"/>
      <c r="AA124" s="1137"/>
      <c r="AB124" s="1137">
        <f t="shared" si="22"/>
        <v>0</v>
      </c>
      <c r="AC124" s="1140">
        <f t="shared" si="23"/>
        <v>0</v>
      </c>
      <c r="AD124" s="18">
        <v>0</v>
      </c>
      <c r="AE124" s="18">
        <f t="shared" si="12"/>
        <v>0</v>
      </c>
    </row>
    <row r="125" spans="1:31" ht="15.75" x14ac:dyDescent="0.25">
      <c r="A125" s="1148">
        <v>2220204</v>
      </c>
      <c r="B125" s="769" t="s">
        <v>137</v>
      </c>
      <c r="C125" s="1147">
        <v>0</v>
      </c>
      <c r="D125" s="1147">
        <v>0</v>
      </c>
      <c r="E125" s="1137"/>
      <c r="F125" s="1137"/>
      <c r="G125" s="1137"/>
      <c r="H125" s="1137"/>
      <c r="I125" s="1137">
        <f t="shared" si="19"/>
        <v>0</v>
      </c>
      <c r="J125" s="1139">
        <v>0</v>
      </c>
      <c r="K125" s="1139">
        <v>0</v>
      </c>
      <c r="L125" s="1137"/>
      <c r="M125" s="1137"/>
      <c r="N125" s="1137"/>
      <c r="O125" s="1137">
        <f t="shared" si="20"/>
        <v>0</v>
      </c>
      <c r="P125" s="1139">
        <v>0</v>
      </c>
      <c r="Q125" s="1139">
        <v>0</v>
      </c>
      <c r="R125" s="1137"/>
      <c r="S125" s="1137"/>
      <c r="T125" s="1137"/>
      <c r="U125" s="1137"/>
      <c r="V125" s="1137">
        <f t="shared" si="21"/>
        <v>0</v>
      </c>
      <c r="W125" s="1139">
        <v>0</v>
      </c>
      <c r="X125" s="1139">
        <v>0</v>
      </c>
      <c r="Y125" s="1137"/>
      <c r="Z125" s="1137">
        <v>0</v>
      </c>
      <c r="AA125" s="1137"/>
      <c r="AB125" s="1137">
        <f t="shared" si="22"/>
        <v>0</v>
      </c>
      <c r="AC125" s="1140">
        <f t="shared" si="23"/>
        <v>0</v>
      </c>
      <c r="AD125" s="18">
        <v>0</v>
      </c>
      <c r="AE125" s="18">
        <f t="shared" si="12"/>
        <v>0</v>
      </c>
    </row>
    <row r="126" spans="1:31" ht="15.75" x14ac:dyDescent="0.25">
      <c r="A126" s="1148">
        <v>2220205</v>
      </c>
      <c r="B126" s="769" t="s">
        <v>138</v>
      </c>
      <c r="C126" s="1147">
        <v>300000</v>
      </c>
      <c r="D126" s="1147">
        <v>400000</v>
      </c>
      <c r="E126" s="1137"/>
      <c r="F126" s="1137"/>
      <c r="G126" s="1137"/>
      <c r="H126" s="1137"/>
      <c r="I126" s="1137">
        <f t="shared" si="19"/>
        <v>400000</v>
      </c>
      <c r="J126" s="1139">
        <v>0</v>
      </c>
      <c r="K126" s="1139">
        <v>0</v>
      </c>
      <c r="L126" s="1137"/>
      <c r="M126" s="1137"/>
      <c r="N126" s="1137"/>
      <c r="O126" s="1137">
        <f t="shared" si="20"/>
        <v>0</v>
      </c>
      <c r="P126" s="1139">
        <v>4000000</v>
      </c>
      <c r="Q126" s="1139">
        <v>0</v>
      </c>
      <c r="R126" s="1137"/>
      <c r="S126" s="1137"/>
      <c r="T126" s="1137"/>
      <c r="U126" s="1137"/>
      <c r="V126" s="1137">
        <f t="shared" si="21"/>
        <v>4000000</v>
      </c>
      <c r="W126" s="1139">
        <v>0</v>
      </c>
      <c r="X126" s="1139">
        <v>0</v>
      </c>
      <c r="Y126" s="1137"/>
      <c r="Z126" s="1137"/>
      <c r="AA126" s="1137"/>
      <c r="AB126" s="1137">
        <f t="shared" si="22"/>
        <v>0</v>
      </c>
      <c r="AC126" s="1140">
        <f t="shared" si="23"/>
        <v>4400000</v>
      </c>
      <c r="AD126" s="18">
        <v>4400000</v>
      </c>
      <c r="AE126" s="18">
        <f t="shared" si="12"/>
        <v>0</v>
      </c>
    </row>
    <row r="127" spans="1:31" ht="31.5" x14ac:dyDescent="0.25">
      <c r="A127" s="1148">
        <v>2220205</v>
      </c>
      <c r="B127" s="769" t="s">
        <v>139</v>
      </c>
      <c r="C127" s="1147">
        <v>500000</v>
      </c>
      <c r="D127" s="1147">
        <v>700000</v>
      </c>
      <c r="E127" s="1137"/>
      <c r="F127" s="1137"/>
      <c r="G127" s="1137"/>
      <c r="H127" s="1137"/>
      <c r="I127" s="1137">
        <f t="shared" si="19"/>
        <v>700000</v>
      </c>
      <c r="J127" s="1139">
        <v>0</v>
      </c>
      <c r="K127" s="1139">
        <v>0</v>
      </c>
      <c r="L127" s="1137"/>
      <c r="M127" s="1137"/>
      <c r="N127" s="1137"/>
      <c r="O127" s="1137">
        <f t="shared" si="20"/>
        <v>0</v>
      </c>
      <c r="P127" s="1139">
        <v>0</v>
      </c>
      <c r="Q127" s="1139">
        <v>0</v>
      </c>
      <c r="R127" s="1137"/>
      <c r="S127" s="1137"/>
      <c r="T127" s="1137"/>
      <c r="U127" s="1137"/>
      <c r="V127" s="1137">
        <f t="shared" si="21"/>
        <v>0</v>
      </c>
      <c r="W127" s="1139">
        <v>0</v>
      </c>
      <c r="X127" s="1139">
        <v>0</v>
      </c>
      <c r="Y127" s="1137"/>
      <c r="Z127" s="1137"/>
      <c r="AA127" s="1137"/>
      <c r="AB127" s="1137">
        <f t="shared" si="22"/>
        <v>0</v>
      </c>
      <c r="AC127" s="1140">
        <f t="shared" si="23"/>
        <v>700000</v>
      </c>
      <c r="AD127" s="18">
        <v>700000</v>
      </c>
      <c r="AE127" s="18">
        <f t="shared" si="12"/>
        <v>0</v>
      </c>
    </row>
    <row r="128" spans="1:31" ht="31.5" x14ac:dyDescent="0.25">
      <c r="A128" s="1148">
        <v>2220209</v>
      </c>
      <c r="B128" s="769" t="s">
        <v>140</v>
      </c>
      <c r="C128" s="1147">
        <v>0</v>
      </c>
      <c r="D128" s="1147">
        <v>0</v>
      </c>
      <c r="E128" s="1137"/>
      <c r="F128" s="1137"/>
      <c r="G128" s="1137"/>
      <c r="H128" s="1137"/>
      <c r="I128" s="1137">
        <f t="shared" si="19"/>
        <v>0</v>
      </c>
      <c r="J128" s="1139">
        <v>0</v>
      </c>
      <c r="K128" s="1139">
        <v>0</v>
      </c>
      <c r="L128" s="1137"/>
      <c r="M128" s="1137"/>
      <c r="N128" s="1137"/>
      <c r="O128" s="1137">
        <f t="shared" si="20"/>
        <v>0</v>
      </c>
      <c r="P128" s="1139">
        <v>0</v>
      </c>
      <c r="Q128" s="1139">
        <v>0</v>
      </c>
      <c r="R128" s="1137"/>
      <c r="S128" s="1137"/>
      <c r="T128" s="1137"/>
      <c r="U128" s="1137"/>
      <c r="V128" s="1137">
        <f t="shared" si="21"/>
        <v>0</v>
      </c>
      <c r="W128" s="1139">
        <v>0</v>
      </c>
      <c r="X128" s="1139">
        <v>0</v>
      </c>
      <c r="Y128" s="1137"/>
      <c r="Z128" s="1137"/>
      <c r="AA128" s="1137"/>
      <c r="AB128" s="1137">
        <f t="shared" si="22"/>
        <v>0</v>
      </c>
      <c r="AC128" s="1140">
        <f t="shared" si="23"/>
        <v>0</v>
      </c>
      <c r="AD128" s="18">
        <v>0</v>
      </c>
      <c r="AE128" s="18">
        <f t="shared" si="12"/>
        <v>0</v>
      </c>
    </row>
    <row r="129" spans="1:31" ht="31.5" x14ac:dyDescent="0.25">
      <c r="A129" s="1148">
        <v>2220210</v>
      </c>
      <c r="B129" s="769" t="s">
        <v>141</v>
      </c>
      <c r="C129" s="1147">
        <v>100000</v>
      </c>
      <c r="D129" s="1147">
        <v>100000</v>
      </c>
      <c r="E129" s="1137"/>
      <c r="F129" s="1137"/>
      <c r="G129" s="1137"/>
      <c r="H129" s="1137"/>
      <c r="I129" s="1137">
        <f t="shared" si="19"/>
        <v>100000</v>
      </c>
      <c r="J129" s="1139">
        <v>0</v>
      </c>
      <c r="K129" s="1139">
        <v>0</v>
      </c>
      <c r="L129" s="1137"/>
      <c r="M129" s="1137"/>
      <c r="N129" s="1137"/>
      <c r="O129" s="1137">
        <f t="shared" si="20"/>
        <v>0</v>
      </c>
      <c r="P129" s="1139">
        <v>0</v>
      </c>
      <c r="Q129" s="1139">
        <v>0</v>
      </c>
      <c r="R129" s="1137"/>
      <c r="S129" s="1137"/>
      <c r="T129" s="1137"/>
      <c r="U129" s="1137"/>
      <c r="V129" s="1137">
        <f t="shared" si="21"/>
        <v>0</v>
      </c>
      <c r="W129" s="1139">
        <v>0</v>
      </c>
      <c r="X129" s="1139">
        <v>0</v>
      </c>
      <c r="Y129" s="1137"/>
      <c r="Z129" s="1137"/>
      <c r="AA129" s="1137"/>
      <c r="AB129" s="1137">
        <f t="shared" si="22"/>
        <v>0</v>
      </c>
      <c r="AC129" s="1140">
        <f t="shared" si="23"/>
        <v>100000</v>
      </c>
      <c r="AD129" s="18">
        <v>100000</v>
      </c>
      <c r="AE129" s="18">
        <f t="shared" si="12"/>
        <v>0</v>
      </c>
    </row>
    <row r="130" spans="1:31" ht="15.75" x14ac:dyDescent="0.25">
      <c r="A130" s="1148">
        <v>2220299</v>
      </c>
      <c r="B130" s="769" t="s">
        <v>142</v>
      </c>
      <c r="C130" s="1147">
        <v>300000</v>
      </c>
      <c r="D130" s="1147">
        <v>500000</v>
      </c>
      <c r="E130" s="1137"/>
      <c r="F130" s="1137"/>
      <c r="G130" s="1137"/>
      <c r="H130" s="1137"/>
      <c r="I130" s="1137">
        <f t="shared" si="19"/>
        <v>500000</v>
      </c>
      <c r="J130" s="1139">
        <v>0</v>
      </c>
      <c r="K130" s="1139">
        <v>0</v>
      </c>
      <c r="L130" s="1137"/>
      <c r="M130" s="1137"/>
      <c r="N130" s="1137"/>
      <c r="O130" s="1137">
        <f t="shared" si="20"/>
        <v>0</v>
      </c>
      <c r="P130" s="1139">
        <v>0</v>
      </c>
      <c r="Q130" s="1139">
        <v>0</v>
      </c>
      <c r="R130" s="1137"/>
      <c r="S130" s="1137"/>
      <c r="T130" s="1137"/>
      <c r="U130" s="1137"/>
      <c r="V130" s="1137">
        <f t="shared" si="21"/>
        <v>0</v>
      </c>
      <c r="W130" s="1139">
        <v>0</v>
      </c>
      <c r="X130" s="1139">
        <v>0</v>
      </c>
      <c r="Y130" s="1137"/>
      <c r="Z130" s="1137"/>
      <c r="AA130" s="1137"/>
      <c r="AB130" s="1137">
        <f t="shared" si="22"/>
        <v>0</v>
      </c>
      <c r="AC130" s="1140">
        <f t="shared" si="23"/>
        <v>500000</v>
      </c>
      <c r="AD130" s="18">
        <v>500000</v>
      </c>
      <c r="AE130" s="18">
        <f t="shared" si="12"/>
        <v>0</v>
      </c>
    </row>
    <row r="131" spans="1:31" ht="15.75" x14ac:dyDescent="0.25">
      <c r="A131" s="1148">
        <v>2220299</v>
      </c>
      <c r="B131" s="769" t="s">
        <v>143</v>
      </c>
      <c r="C131" s="1147">
        <v>0</v>
      </c>
      <c r="D131" s="1147">
        <v>0</v>
      </c>
      <c r="E131" s="1137"/>
      <c r="F131" s="1137"/>
      <c r="G131" s="1137"/>
      <c r="H131" s="1137"/>
      <c r="I131" s="1137">
        <f t="shared" si="19"/>
        <v>0</v>
      </c>
      <c r="J131" s="1139">
        <v>0</v>
      </c>
      <c r="K131" s="1139">
        <v>0</v>
      </c>
      <c r="L131" s="1137"/>
      <c r="M131" s="1137"/>
      <c r="N131" s="1137"/>
      <c r="O131" s="1137">
        <f t="shared" si="20"/>
        <v>0</v>
      </c>
      <c r="P131" s="1139">
        <v>0</v>
      </c>
      <c r="Q131" s="1139">
        <v>0</v>
      </c>
      <c r="R131" s="1137"/>
      <c r="S131" s="1137"/>
      <c r="T131" s="1137"/>
      <c r="U131" s="1137"/>
      <c r="V131" s="1137">
        <f t="shared" si="21"/>
        <v>0</v>
      </c>
      <c r="W131" s="1139">
        <v>0</v>
      </c>
      <c r="X131" s="1139">
        <v>0</v>
      </c>
      <c r="Y131" s="1137"/>
      <c r="Z131" s="1137"/>
      <c r="AA131" s="1137"/>
      <c r="AB131" s="1137">
        <f t="shared" si="22"/>
        <v>0</v>
      </c>
      <c r="AC131" s="1140">
        <f t="shared" si="23"/>
        <v>0</v>
      </c>
      <c r="AD131" s="18">
        <v>0</v>
      </c>
      <c r="AE131" s="18">
        <f t="shared" si="12"/>
        <v>0</v>
      </c>
    </row>
    <row r="132" spans="1:31" ht="15.75" x14ac:dyDescent="0.25">
      <c r="A132" s="1148">
        <v>2220299</v>
      </c>
      <c r="B132" s="769" t="s">
        <v>144</v>
      </c>
      <c r="C132" s="1147">
        <v>0</v>
      </c>
      <c r="D132" s="1132"/>
      <c r="E132" s="1137"/>
      <c r="F132" s="1137"/>
      <c r="G132" s="1137"/>
      <c r="H132" s="1137"/>
      <c r="I132" s="1137">
        <f t="shared" si="19"/>
        <v>0</v>
      </c>
      <c r="J132" s="1139"/>
      <c r="K132" s="1137"/>
      <c r="L132" s="1137"/>
      <c r="M132" s="1137"/>
      <c r="N132" s="1137"/>
      <c r="O132" s="1137">
        <f t="shared" si="20"/>
        <v>0</v>
      </c>
      <c r="P132" s="1139">
        <v>0</v>
      </c>
      <c r="Q132" s="1139">
        <v>0</v>
      </c>
      <c r="R132" s="1137"/>
      <c r="S132" s="1137"/>
      <c r="T132" s="1137"/>
      <c r="U132" s="1137"/>
      <c r="V132" s="1137">
        <f t="shared" si="21"/>
        <v>0</v>
      </c>
      <c r="W132" s="1139">
        <v>0</v>
      </c>
      <c r="X132" s="1139">
        <v>0</v>
      </c>
      <c r="Y132" s="1137"/>
      <c r="Z132" s="1137"/>
      <c r="AA132" s="1137"/>
      <c r="AB132" s="1137">
        <f t="shared" si="22"/>
        <v>0</v>
      </c>
      <c r="AC132" s="1140">
        <f t="shared" si="23"/>
        <v>0</v>
      </c>
      <c r="AD132" s="18">
        <v>0</v>
      </c>
      <c r="AE132" s="18">
        <f t="shared" si="12"/>
        <v>0</v>
      </c>
    </row>
    <row r="133" spans="1:31" ht="15.75" x14ac:dyDescent="0.2">
      <c r="A133" s="1141"/>
      <c r="B133" s="1142" t="s">
        <v>130</v>
      </c>
      <c r="C133" s="1155">
        <f>SUM(C120:C132)</f>
        <v>2400000</v>
      </c>
      <c r="D133" s="1155">
        <f t="shared" ref="D133:AC133" si="24">SUM(D120:D132)</f>
        <v>4600000</v>
      </c>
      <c r="E133" s="1155">
        <f t="shared" si="24"/>
        <v>0</v>
      </c>
      <c r="F133" s="1155">
        <f t="shared" si="24"/>
        <v>0</v>
      </c>
      <c r="G133" s="1155">
        <f t="shared" si="24"/>
        <v>0</v>
      </c>
      <c r="H133" s="1155">
        <f t="shared" si="24"/>
        <v>0</v>
      </c>
      <c r="I133" s="1155">
        <f t="shared" si="24"/>
        <v>4600000</v>
      </c>
      <c r="J133" s="1155">
        <f t="shared" si="24"/>
        <v>0</v>
      </c>
      <c r="K133" s="1155">
        <f t="shared" si="24"/>
        <v>0</v>
      </c>
      <c r="L133" s="1155">
        <f t="shared" si="24"/>
        <v>0</v>
      </c>
      <c r="M133" s="1155">
        <f t="shared" si="24"/>
        <v>0</v>
      </c>
      <c r="N133" s="1155">
        <f t="shared" si="24"/>
        <v>0</v>
      </c>
      <c r="O133" s="1155">
        <f t="shared" si="24"/>
        <v>0</v>
      </c>
      <c r="P133" s="1155">
        <f t="shared" si="24"/>
        <v>4000000</v>
      </c>
      <c r="Q133" s="1155">
        <f t="shared" si="24"/>
        <v>0</v>
      </c>
      <c r="R133" s="1155">
        <f t="shared" si="24"/>
        <v>0</v>
      </c>
      <c r="S133" s="1155">
        <f t="shared" si="24"/>
        <v>0</v>
      </c>
      <c r="T133" s="1155">
        <f t="shared" si="24"/>
        <v>0</v>
      </c>
      <c r="U133" s="1155">
        <f t="shared" si="24"/>
        <v>0</v>
      </c>
      <c r="V133" s="1155">
        <f t="shared" si="24"/>
        <v>4000000</v>
      </c>
      <c r="W133" s="1155">
        <f t="shared" si="24"/>
        <v>0</v>
      </c>
      <c r="X133" s="1155">
        <f t="shared" si="24"/>
        <v>0</v>
      </c>
      <c r="Y133" s="1155">
        <f t="shared" si="24"/>
        <v>0</v>
      </c>
      <c r="Z133" s="1155">
        <f t="shared" si="24"/>
        <v>0</v>
      </c>
      <c r="AA133" s="1155">
        <f t="shared" si="24"/>
        <v>0</v>
      </c>
      <c r="AB133" s="1155">
        <f t="shared" si="24"/>
        <v>0</v>
      </c>
      <c r="AC133" s="1081">
        <f t="shared" si="24"/>
        <v>8600000</v>
      </c>
      <c r="AD133" s="18">
        <v>8600000</v>
      </c>
      <c r="AE133" s="18">
        <f t="shared" si="12"/>
        <v>0</v>
      </c>
    </row>
    <row r="134" spans="1:31" ht="15.75" x14ac:dyDescent="0.25">
      <c r="A134" s="1146"/>
      <c r="B134" s="1132" t="s">
        <v>145</v>
      </c>
      <c r="C134" s="768"/>
      <c r="D134" s="1139"/>
      <c r="E134" s="1137"/>
      <c r="F134" s="1137"/>
      <c r="G134" s="1137"/>
      <c r="H134" s="1137"/>
      <c r="I134" s="1138"/>
      <c r="J134" s="768"/>
      <c r="K134" s="768"/>
      <c r="L134" s="769"/>
      <c r="M134" s="769"/>
      <c r="N134" s="769"/>
      <c r="O134" s="1134">
        <f>SUM(J134:K134)</f>
        <v>0</v>
      </c>
      <c r="P134" s="768"/>
      <c r="Q134" s="769"/>
      <c r="R134" s="769"/>
      <c r="S134" s="769"/>
      <c r="T134" s="769"/>
      <c r="U134" s="769"/>
      <c r="V134" s="1134"/>
      <c r="W134" s="768"/>
      <c r="X134" s="769"/>
      <c r="Y134" s="1137"/>
      <c r="Z134" s="1137"/>
      <c r="AA134" s="1137"/>
      <c r="AB134" s="1138"/>
      <c r="AC134" s="1140"/>
    </row>
    <row r="135" spans="1:31" ht="25.5" customHeight="1" x14ac:dyDescent="0.25">
      <c r="A135" s="1146">
        <v>3110504</v>
      </c>
      <c r="B135" s="769" t="s">
        <v>1313</v>
      </c>
      <c r="C135" s="768"/>
      <c r="D135" s="1158">
        <v>4000000</v>
      </c>
      <c r="E135" s="1137"/>
      <c r="F135" s="1137"/>
      <c r="G135" s="1137"/>
      <c r="H135" s="1137"/>
      <c r="I135" s="1137">
        <f>SUM(D135)</f>
        <v>4000000</v>
      </c>
      <c r="J135" s="768">
        <v>0</v>
      </c>
      <c r="K135" s="768">
        <v>0</v>
      </c>
      <c r="L135" s="769"/>
      <c r="M135" s="769"/>
      <c r="N135" s="769"/>
      <c r="O135" s="769">
        <f t="shared" ref="O135:O149" si="25">SUM(J135:K135)</f>
        <v>0</v>
      </c>
      <c r="P135" s="768"/>
      <c r="Q135" s="769"/>
      <c r="R135" s="769"/>
      <c r="S135" s="769"/>
      <c r="T135" s="769"/>
      <c r="U135" s="769"/>
      <c r="V135" s="769">
        <f>SUM(P135:Q135)</f>
        <v>0</v>
      </c>
      <c r="W135" s="768"/>
      <c r="X135" s="769"/>
      <c r="Y135" s="1137"/>
      <c r="Z135" s="1137"/>
      <c r="AA135" s="1137"/>
      <c r="AB135" s="1137">
        <f>SUM(W135:X135)</f>
        <v>0</v>
      </c>
      <c r="AC135" s="1140">
        <f>SUM(AB135+V135+O135+I135)</f>
        <v>4000000</v>
      </c>
      <c r="AD135" s="18">
        <v>4000000</v>
      </c>
      <c r="AE135" s="18">
        <f t="shared" si="12"/>
        <v>0</v>
      </c>
    </row>
    <row r="136" spans="1:31" ht="27.75" customHeight="1" x14ac:dyDescent="0.25">
      <c r="A136" s="1146">
        <v>3111504</v>
      </c>
      <c r="B136" s="769" t="s">
        <v>916</v>
      </c>
      <c r="C136" s="1139">
        <v>35150000</v>
      </c>
      <c r="D136" s="1139">
        <v>0</v>
      </c>
      <c r="E136" s="1137"/>
      <c r="F136" s="1137"/>
      <c r="G136" s="1137"/>
      <c r="H136" s="1137"/>
      <c r="I136" s="1137">
        <f t="shared" ref="I136:I149" si="26">SUM(D136)</f>
        <v>0</v>
      </c>
      <c r="J136" s="768">
        <v>4509870</v>
      </c>
      <c r="K136" s="768">
        <v>1000000</v>
      </c>
      <c r="L136" s="1137"/>
      <c r="M136" s="1137"/>
      <c r="N136" s="1137"/>
      <c r="O136" s="769">
        <f t="shared" si="25"/>
        <v>5509870</v>
      </c>
      <c r="P136" s="630">
        <v>1000000</v>
      </c>
      <c r="Q136" s="630">
        <v>0</v>
      </c>
      <c r="R136" s="1137"/>
      <c r="S136" s="1137"/>
      <c r="T136" s="1137"/>
      <c r="U136" s="1137"/>
      <c r="V136" s="769">
        <f t="shared" ref="V136:V149" si="27">SUM(P136:Q136)</f>
        <v>1000000</v>
      </c>
      <c r="W136" s="630">
        <v>0</v>
      </c>
      <c r="X136" s="630">
        <v>0</v>
      </c>
      <c r="Y136" s="1137"/>
      <c r="Z136" s="1137">
        <v>0</v>
      </c>
      <c r="AA136" s="1137"/>
      <c r="AB136" s="1137">
        <f t="shared" ref="AB136:AB149" si="28">SUM(W136:X136)</f>
        <v>0</v>
      </c>
      <c r="AC136" s="1140">
        <f t="shared" ref="AC136:AC149" si="29">SUM(AB136+V136+O136+I136)</f>
        <v>6509870</v>
      </c>
      <c r="AD136" s="18">
        <v>6509870</v>
      </c>
      <c r="AE136" s="18">
        <f t="shared" si="12"/>
        <v>0</v>
      </c>
    </row>
    <row r="137" spans="1:31" ht="48.75" customHeight="1" x14ac:dyDescent="0.25">
      <c r="A137" s="1146">
        <v>3110504</v>
      </c>
      <c r="B137" s="769" t="s">
        <v>917</v>
      </c>
      <c r="C137" s="1139">
        <v>12064910</v>
      </c>
      <c r="D137" s="1139">
        <v>0</v>
      </c>
      <c r="E137" s="1137"/>
      <c r="F137" s="1137"/>
      <c r="G137" s="1137"/>
      <c r="H137" s="1137"/>
      <c r="I137" s="1137">
        <f t="shared" si="26"/>
        <v>0</v>
      </c>
      <c r="J137" s="768">
        <v>7500000</v>
      </c>
      <c r="K137" s="768">
        <v>0</v>
      </c>
      <c r="L137" s="1137"/>
      <c r="M137" s="1137"/>
      <c r="N137" s="1137"/>
      <c r="O137" s="769">
        <f t="shared" si="25"/>
        <v>7500000</v>
      </c>
      <c r="P137" s="630">
        <v>0</v>
      </c>
      <c r="Q137" s="630">
        <v>0</v>
      </c>
      <c r="R137" s="1137"/>
      <c r="S137" s="1137"/>
      <c r="T137" s="1137"/>
      <c r="U137" s="1137"/>
      <c r="V137" s="769">
        <f t="shared" si="27"/>
        <v>0</v>
      </c>
      <c r="W137" s="630">
        <v>0</v>
      </c>
      <c r="X137" s="630">
        <v>0</v>
      </c>
      <c r="Y137" s="1137"/>
      <c r="Z137" s="1137"/>
      <c r="AA137" s="1137"/>
      <c r="AB137" s="1137">
        <f t="shared" si="28"/>
        <v>0</v>
      </c>
      <c r="AC137" s="1140">
        <f t="shared" si="29"/>
        <v>7500000</v>
      </c>
      <c r="AD137" s="18">
        <v>7500000</v>
      </c>
      <c r="AE137" s="18">
        <f t="shared" ref="AE137:AE160" si="30">SUM(AC137-AD137)</f>
        <v>0</v>
      </c>
    </row>
    <row r="138" spans="1:31" ht="25.5" customHeight="1" x14ac:dyDescent="0.25">
      <c r="A138" s="1146">
        <v>3110504</v>
      </c>
      <c r="B138" s="769" t="s">
        <v>959</v>
      </c>
      <c r="C138" s="1139">
        <v>0</v>
      </c>
      <c r="D138" s="1139">
        <v>0</v>
      </c>
      <c r="E138" s="1137"/>
      <c r="F138" s="1137"/>
      <c r="G138" s="1137"/>
      <c r="H138" s="1137"/>
      <c r="I138" s="1137">
        <f t="shared" si="26"/>
        <v>0</v>
      </c>
      <c r="J138" s="768">
        <v>10000000</v>
      </c>
      <c r="K138" s="768">
        <v>0</v>
      </c>
      <c r="L138" s="1137"/>
      <c r="M138" s="1137"/>
      <c r="N138" s="1137"/>
      <c r="O138" s="769">
        <f t="shared" si="25"/>
        <v>10000000</v>
      </c>
      <c r="P138" s="630">
        <v>0</v>
      </c>
      <c r="Q138" s="630">
        <v>0</v>
      </c>
      <c r="R138" s="1137"/>
      <c r="S138" s="1137"/>
      <c r="T138" s="1137"/>
      <c r="U138" s="1137"/>
      <c r="V138" s="769">
        <f t="shared" si="27"/>
        <v>0</v>
      </c>
      <c r="W138" s="630">
        <v>0</v>
      </c>
      <c r="X138" s="630">
        <v>0</v>
      </c>
      <c r="Y138" s="1137"/>
      <c r="Z138" s="1137"/>
      <c r="AA138" s="1137"/>
      <c r="AB138" s="1137">
        <f t="shared" si="28"/>
        <v>0</v>
      </c>
      <c r="AC138" s="1140">
        <f t="shared" si="29"/>
        <v>10000000</v>
      </c>
      <c r="AD138" s="18">
        <v>10000000</v>
      </c>
      <c r="AE138" s="18">
        <f t="shared" si="30"/>
        <v>0</v>
      </c>
    </row>
    <row r="139" spans="1:31" ht="31.5" x14ac:dyDescent="0.25">
      <c r="A139" s="1148">
        <v>3130101</v>
      </c>
      <c r="B139" s="769" t="s">
        <v>792</v>
      </c>
      <c r="C139" s="1139">
        <v>6000000</v>
      </c>
      <c r="D139" s="1139">
        <v>0</v>
      </c>
      <c r="E139" s="1137"/>
      <c r="F139" s="1137"/>
      <c r="G139" s="1137"/>
      <c r="H139" s="1137"/>
      <c r="I139" s="1137">
        <f t="shared" si="26"/>
        <v>0</v>
      </c>
      <c r="J139" s="768">
        <v>0</v>
      </c>
      <c r="K139" s="768">
        <v>0</v>
      </c>
      <c r="L139" s="1137"/>
      <c r="M139" s="1137"/>
      <c r="N139" s="1137"/>
      <c r="O139" s="769">
        <f t="shared" si="25"/>
        <v>0</v>
      </c>
      <c r="P139" s="630">
        <v>0</v>
      </c>
      <c r="Q139" s="630">
        <v>2000000</v>
      </c>
      <c r="R139" s="1137"/>
      <c r="S139" s="1137"/>
      <c r="T139" s="1137"/>
      <c r="U139" s="1137"/>
      <c r="V139" s="769">
        <f t="shared" si="27"/>
        <v>2000000</v>
      </c>
      <c r="W139" s="630">
        <v>0</v>
      </c>
      <c r="X139" s="630">
        <v>0</v>
      </c>
      <c r="Y139" s="1137"/>
      <c r="Z139" s="1137"/>
      <c r="AA139" s="1137"/>
      <c r="AB139" s="1137">
        <f t="shared" si="28"/>
        <v>0</v>
      </c>
      <c r="AC139" s="1140">
        <f t="shared" si="29"/>
        <v>2000000</v>
      </c>
      <c r="AD139" s="18">
        <v>2000000</v>
      </c>
      <c r="AE139" s="18">
        <f t="shared" si="30"/>
        <v>0</v>
      </c>
    </row>
    <row r="140" spans="1:31" ht="15.75" x14ac:dyDescent="0.25">
      <c r="A140" s="1148"/>
      <c r="B140" s="769" t="s">
        <v>1280</v>
      </c>
      <c r="C140" s="1139">
        <v>0</v>
      </c>
      <c r="D140" s="1139">
        <v>0</v>
      </c>
      <c r="E140" s="1137"/>
      <c r="F140" s="1137"/>
      <c r="G140" s="1137"/>
      <c r="H140" s="1137"/>
      <c r="I140" s="1137">
        <f t="shared" si="26"/>
        <v>0</v>
      </c>
      <c r="J140" s="768">
        <v>0</v>
      </c>
      <c r="K140" s="768">
        <v>0</v>
      </c>
      <c r="L140" s="1137"/>
      <c r="M140" s="1137"/>
      <c r="N140" s="1137"/>
      <c r="O140" s="769">
        <f t="shared" si="25"/>
        <v>0</v>
      </c>
      <c r="P140" s="630">
        <v>2500000</v>
      </c>
      <c r="Q140" s="630">
        <v>0</v>
      </c>
      <c r="R140" s="1137"/>
      <c r="S140" s="1137"/>
      <c r="T140" s="1137"/>
      <c r="U140" s="1137"/>
      <c r="V140" s="769">
        <f t="shared" si="27"/>
        <v>2500000</v>
      </c>
      <c r="W140" s="630">
        <v>0</v>
      </c>
      <c r="X140" s="630">
        <v>0</v>
      </c>
      <c r="Y140" s="1137"/>
      <c r="Z140" s="1137"/>
      <c r="AA140" s="1137"/>
      <c r="AB140" s="1137">
        <f t="shared" si="28"/>
        <v>0</v>
      </c>
      <c r="AC140" s="1140">
        <f t="shared" si="29"/>
        <v>2500000</v>
      </c>
      <c r="AD140" s="18">
        <v>2500000</v>
      </c>
      <c r="AE140" s="18">
        <f t="shared" si="30"/>
        <v>0</v>
      </c>
    </row>
    <row r="141" spans="1:31" ht="31.5" x14ac:dyDescent="0.25">
      <c r="A141" s="1159">
        <v>3110501</v>
      </c>
      <c r="B141" s="769" t="s">
        <v>999</v>
      </c>
      <c r="C141" s="1139">
        <v>0</v>
      </c>
      <c r="D141" s="1139">
        <v>48500000</v>
      </c>
      <c r="E141" s="1137"/>
      <c r="F141" s="1137"/>
      <c r="G141" s="1137"/>
      <c r="H141" s="1137"/>
      <c r="I141" s="1137">
        <f t="shared" si="26"/>
        <v>48500000</v>
      </c>
      <c r="J141" s="768">
        <v>0</v>
      </c>
      <c r="K141" s="768">
        <v>0</v>
      </c>
      <c r="L141" s="1137"/>
      <c r="M141" s="1137"/>
      <c r="N141" s="1137"/>
      <c r="O141" s="769">
        <f t="shared" si="25"/>
        <v>0</v>
      </c>
      <c r="P141" s="630">
        <v>0</v>
      </c>
      <c r="Q141" s="630">
        <v>0</v>
      </c>
      <c r="R141" s="1137"/>
      <c r="S141" s="1137"/>
      <c r="T141" s="1137"/>
      <c r="U141" s="1137"/>
      <c r="V141" s="769">
        <f t="shared" si="27"/>
        <v>0</v>
      </c>
      <c r="W141" s="630">
        <v>0</v>
      </c>
      <c r="X141" s="630">
        <v>0</v>
      </c>
      <c r="Y141" s="1137"/>
      <c r="Z141" s="1137"/>
      <c r="AA141" s="1137"/>
      <c r="AB141" s="1137">
        <f t="shared" si="28"/>
        <v>0</v>
      </c>
      <c r="AC141" s="1140">
        <f t="shared" si="29"/>
        <v>48500000</v>
      </c>
      <c r="AD141" s="18">
        <v>48500000</v>
      </c>
      <c r="AE141" s="18">
        <f t="shared" si="30"/>
        <v>0</v>
      </c>
    </row>
    <row r="142" spans="1:31" ht="31.5" x14ac:dyDescent="0.25">
      <c r="A142" s="1148"/>
      <c r="B142" s="769" t="s">
        <v>1312</v>
      </c>
      <c r="C142" s="1139">
        <v>0</v>
      </c>
      <c r="D142" s="1139">
        <v>0</v>
      </c>
      <c r="E142" s="1137"/>
      <c r="F142" s="1137"/>
      <c r="G142" s="1137"/>
      <c r="H142" s="1137"/>
      <c r="I142" s="1137">
        <f t="shared" si="26"/>
        <v>0</v>
      </c>
      <c r="J142" s="768">
        <v>0</v>
      </c>
      <c r="K142" s="768">
        <v>0</v>
      </c>
      <c r="L142" s="1137"/>
      <c r="M142" s="1137"/>
      <c r="N142" s="1137"/>
      <c r="O142" s="769">
        <f t="shared" si="25"/>
        <v>0</v>
      </c>
      <c r="P142" s="630">
        <v>0</v>
      </c>
      <c r="Q142" s="630">
        <v>5500000</v>
      </c>
      <c r="R142" s="1137"/>
      <c r="S142" s="1137"/>
      <c r="T142" s="1137"/>
      <c r="U142" s="1137"/>
      <c r="V142" s="769">
        <f t="shared" si="27"/>
        <v>5500000</v>
      </c>
      <c r="W142" s="630">
        <v>0</v>
      </c>
      <c r="X142" s="630">
        <v>0</v>
      </c>
      <c r="Y142" s="1137"/>
      <c r="Z142" s="1137"/>
      <c r="AA142" s="1137"/>
      <c r="AB142" s="1137">
        <f t="shared" si="28"/>
        <v>0</v>
      </c>
      <c r="AC142" s="1140">
        <f t="shared" si="29"/>
        <v>5500000</v>
      </c>
      <c r="AD142" s="18">
        <v>5500000</v>
      </c>
      <c r="AE142" s="18">
        <f t="shared" si="30"/>
        <v>0</v>
      </c>
    </row>
    <row r="143" spans="1:31" ht="31.5" x14ac:dyDescent="0.25">
      <c r="A143" s="1148">
        <v>3111301</v>
      </c>
      <c r="B143" s="769" t="s">
        <v>1197</v>
      </c>
      <c r="C143" s="1139">
        <v>100000</v>
      </c>
      <c r="D143" s="1139">
        <v>0</v>
      </c>
      <c r="E143" s="1137"/>
      <c r="F143" s="1137"/>
      <c r="G143" s="1137"/>
      <c r="H143" s="1137"/>
      <c r="I143" s="1137">
        <f t="shared" si="26"/>
        <v>0</v>
      </c>
      <c r="J143" s="768">
        <v>0</v>
      </c>
      <c r="K143" s="768">
        <v>0</v>
      </c>
      <c r="L143" s="1137"/>
      <c r="M143" s="1137"/>
      <c r="N143" s="1137"/>
      <c r="O143" s="769">
        <f t="shared" si="25"/>
        <v>0</v>
      </c>
      <c r="P143" s="630">
        <v>3149669</v>
      </c>
      <c r="Q143" s="630">
        <v>0</v>
      </c>
      <c r="R143" s="1137"/>
      <c r="S143" s="1137"/>
      <c r="T143" s="1137"/>
      <c r="U143" s="1137"/>
      <c r="V143" s="769">
        <f t="shared" si="27"/>
        <v>3149669</v>
      </c>
      <c r="W143" s="630">
        <v>0</v>
      </c>
      <c r="X143" s="630">
        <v>0</v>
      </c>
      <c r="Y143" s="1137"/>
      <c r="Z143" s="1137"/>
      <c r="AA143" s="1137"/>
      <c r="AB143" s="1137">
        <f t="shared" si="28"/>
        <v>0</v>
      </c>
      <c r="AC143" s="1140">
        <f t="shared" si="29"/>
        <v>3149669</v>
      </c>
      <c r="AD143" s="18">
        <v>3149669</v>
      </c>
      <c r="AE143" s="18">
        <f t="shared" si="30"/>
        <v>0</v>
      </c>
    </row>
    <row r="144" spans="1:31" ht="15.75" x14ac:dyDescent="0.25">
      <c r="A144" s="1136">
        <v>3130101</v>
      </c>
      <c r="B144" s="769" t="s">
        <v>1307</v>
      </c>
      <c r="C144" s="1139">
        <v>100000</v>
      </c>
      <c r="D144" s="1139">
        <v>0</v>
      </c>
      <c r="E144" s="1137"/>
      <c r="F144" s="1137"/>
      <c r="G144" s="1137"/>
      <c r="H144" s="1137"/>
      <c r="I144" s="1137">
        <f t="shared" si="26"/>
        <v>0</v>
      </c>
      <c r="J144" s="768">
        <v>0</v>
      </c>
      <c r="K144" s="768">
        <v>0</v>
      </c>
      <c r="L144" s="1137"/>
      <c r="M144" s="1137"/>
      <c r="N144" s="1137"/>
      <c r="O144" s="769">
        <f t="shared" si="25"/>
        <v>0</v>
      </c>
      <c r="P144" s="630">
        <v>0</v>
      </c>
      <c r="Q144" s="630">
        <v>0</v>
      </c>
      <c r="R144" s="1137"/>
      <c r="S144" s="1137"/>
      <c r="T144" s="1137"/>
      <c r="U144" s="1137"/>
      <c r="V144" s="769">
        <f t="shared" si="27"/>
        <v>0</v>
      </c>
      <c r="W144" s="630">
        <v>0</v>
      </c>
      <c r="X144" s="630">
        <v>0</v>
      </c>
      <c r="Y144" s="1137"/>
      <c r="Z144" s="1137"/>
      <c r="AA144" s="1137"/>
      <c r="AB144" s="1137">
        <f t="shared" si="28"/>
        <v>0</v>
      </c>
      <c r="AC144" s="1140">
        <f t="shared" si="29"/>
        <v>0</v>
      </c>
      <c r="AD144" s="18">
        <v>0</v>
      </c>
      <c r="AE144" s="18">
        <f t="shared" si="30"/>
        <v>0</v>
      </c>
    </row>
    <row r="145" spans="1:31" ht="31.5" x14ac:dyDescent="0.25">
      <c r="A145" s="1153">
        <v>4130299</v>
      </c>
      <c r="B145" s="1154" t="s">
        <v>1115</v>
      </c>
      <c r="C145" s="1139">
        <v>100000</v>
      </c>
      <c r="D145" s="1139">
        <v>5442310</v>
      </c>
      <c r="E145" s="1137"/>
      <c r="F145" s="1137"/>
      <c r="G145" s="1137"/>
      <c r="H145" s="1137"/>
      <c r="I145" s="1137">
        <f t="shared" si="26"/>
        <v>5442310</v>
      </c>
      <c r="J145" s="768">
        <v>0</v>
      </c>
      <c r="K145" s="768">
        <v>0</v>
      </c>
      <c r="L145" s="1137"/>
      <c r="M145" s="1137"/>
      <c r="N145" s="1137"/>
      <c r="O145" s="769">
        <f t="shared" si="25"/>
        <v>0</v>
      </c>
      <c r="P145" s="630">
        <v>0</v>
      </c>
      <c r="Q145" s="630">
        <v>0</v>
      </c>
      <c r="R145" s="1137"/>
      <c r="S145" s="1137"/>
      <c r="T145" s="1137"/>
      <c r="U145" s="1137"/>
      <c r="V145" s="769">
        <f t="shared" si="27"/>
        <v>0</v>
      </c>
      <c r="W145" s="630">
        <v>0</v>
      </c>
      <c r="X145" s="630">
        <v>0</v>
      </c>
      <c r="Y145" s="1137"/>
      <c r="Z145" s="1137"/>
      <c r="AA145" s="1137"/>
      <c r="AB145" s="1137">
        <f t="shared" si="28"/>
        <v>0</v>
      </c>
      <c r="AC145" s="1140">
        <f t="shared" si="29"/>
        <v>5442310</v>
      </c>
      <c r="AD145" s="18">
        <v>5442310</v>
      </c>
      <c r="AE145" s="18">
        <f t="shared" si="30"/>
        <v>0</v>
      </c>
    </row>
    <row r="146" spans="1:31" ht="31.5" x14ac:dyDescent="0.25">
      <c r="A146" s="1148"/>
      <c r="B146" s="769" t="s">
        <v>793</v>
      </c>
      <c r="C146" s="1139">
        <v>0</v>
      </c>
      <c r="D146" s="1139">
        <v>0</v>
      </c>
      <c r="E146" s="1137"/>
      <c r="F146" s="1137"/>
      <c r="G146" s="1137"/>
      <c r="H146" s="1137"/>
      <c r="I146" s="1137">
        <f t="shared" si="26"/>
        <v>0</v>
      </c>
      <c r="J146" s="768">
        <v>0</v>
      </c>
      <c r="K146" s="768">
        <v>0</v>
      </c>
      <c r="L146" s="1137"/>
      <c r="M146" s="1137"/>
      <c r="N146" s="1137"/>
      <c r="O146" s="769">
        <f t="shared" si="25"/>
        <v>0</v>
      </c>
      <c r="P146" s="630">
        <v>1000000</v>
      </c>
      <c r="Q146" s="630">
        <v>0</v>
      </c>
      <c r="R146" s="1137"/>
      <c r="S146" s="1137"/>
      <c r="T146" s="1137"/>
      <c r="U146" s="1137"/>
      <c r="V146" s="769">
        <f t="shared" si="27"/>
        <v>1000000</v>
      </c>
      <c r="W146" s="630">
        <v>0</v>
      </c>
      <c r="X146" s="630">
        <v>0</v>
      </c>
      <c r="Y146" s="1137"/>
      <c r="Z146" s="1137"/>
      <c r="AA146" s="1137"/>
      <c r="AB146" s="1137">
        <f t="shared" si="28"/>
        <v>0</v>
      </c>
      <c r="AC146" s="1140">
        <f t="shared" si="29"/>
        <v>1000000</v>
      </c>
      <c r="AD146" s="18">
        <v>1000000</v>
      </c>
      <c r="AE146" s="18">
        <f t="shared" si="30"/>
        <v>0</v>
      </c>
    </row>
    <row r="147" spans="1:31" ht="15.75" x14ac:dyDescent="0.25">
      <c r="A147" s="1148"/>
      <c r="B147" s="769" t="s">
        <v>794</v>
      </c>
      <c r="C147" s="1139">
        <v>7500000</v>
      </c>
      <c r="D147" s="1139">
        <v>0</v>
      </c>
      <c r="E147" s="1137"/>
      <c r="F147" s="1137"/>
      <c r="G147" s="1137"/>
      <c r="H147" s="1137"/>
      <c r="I147" s="1137">
        <f t="shared" si="26"/>
        <v>0</v>
      </c>
      <c r="J147" s="768">
        <v>0</v>
      </c>
      <c r="K147" s="768">
        <v>0</v>
      </c>
      <c r="L147" s="1137"/>
      <c r="M147" s="1137"/>
      <c r="N147" s="1137"/>
      <c r="O147" s="769">
        <f t="shared" si="25"/>
        <v>0</v>
      </c>
      <c r="P147" s="630">
        <v>0</v>
      </c>
      <c r="Q147" s="630">
        <v>0</v>
      </c>
      <c r="R147" s="1137"/>
      <c r="S147" s="1137"/>
      <c r="T147" s="1137"/>
      <c r="U147" s="1137"/>
      <c r="V147" s="769">
        <f t="shared" si="27"/>
        <v>0</v>
      </c>
      <c r="W147" s="630">
        <v>0</v>
      </c>
      <c r="X147" s="630">
        <v>0</v>
      </c>
      <c r="Y147" s="1137"/>
      <c r="Z147" s="1137"/>
      <c r="AA147" s="1137"/>
      <c r="AB147" s="1137">
        <f t="shared" si="28"/>
        <v>0</v>
      </c>
      <c r="AC147" s="1140">
        <f t="shared" si="29"/>
        <v>0</v>
      </c>
      <c r="AD147" s="18">
        <v>160000000</v>
      </c>
      <c r="AE147" s="18">
        <f t="shared" si="30"/>
        <v>-160000000</v>
      </c>
    </row>
    <row r="148" spans="1:31" ht="31.5" x14ac:dyDescent="0.25">
      <c r="A148" s="1148">
        <v>3111299</v>
      </c>
      <c r="B148" s="769" t="s">
        <v>1043</v>
      </c>
      <c r="C148" s="1139">
        <v>100000</v>
      </c>
      <c r="D148" s="1139">
        <v>0</v>
      </c>
      <c r="E148" s="1137"/>
      <c r="F148" s="1137"/>
      <c r="G148" s="1137"/>
      <c r="H148" s="1137"/>
      <c r="I148" s="1137">
        <f t="shared" si="26"/>
        <v>0</v>
      </c>
      <c r="J148" s="768">
        <v>0</v>
      </c>
      <c r="K148" s="768">
        <v>0</v>
      </c>
      <c r="L148" s="1137"/>
      <c r="M148" s="1137"/>
      <c r="N148" s="1137"/>
      <c r="O148" s="769">
        <f t="shared" si="25"/>
        <v>0</v>
      </c>
      <c r="P148" s="630">
        <v>5000000</v>
      </c>
      <c r="Q148" s="630">
        <v>0</v>
      </c>
      <c r="R148" s="1137"/>
      <c r="S148" s="1137"/>
      <c r="T148" s="1137"/>
      <c r="U148" s="1137"/>
      <c r="V148" s="769">
        <f t="shared" si="27"/>
        <v>5000000</v>
      </c>
      <c r="W148" s="630">
        <v>0</v>
      </c>
      <c r="X148" s="630">
        <v>0</v>
      </c>
      <c r="Y148" s="1137"/>
      <c r="Z148" s="1137"/>
      <c r="AA148" s="1137"/>
      <c r="AB148" s="1137">
        <f t="shared" si="28"/>
        <v>0</v>
      </c>
      <c r="AC148" s="1140">
        <f t="shared" si="29"/>
        <v>5000000</v>
      </c>
      <c r="AD148" s="18">
        <v>5000000</v>
      </c>
      <c r="AE148" s="18">
        <f t="shared" si="30"/>
        <v>0</v>
      </c>
    </row>
    <row r="149" spans="1:31" ht="15.75" x14ac:dyDescent="0.25">
      <c r="A149" s="1146">
        <v>3110504</v>
      </c>
      <c r="B149" s="769" t="s">
        <v>722</v>
      </c>
      <c r="C149" s="1139">
        <v>5000000</v>
      </c>
      <c r="D149" s="1139">
        <v>0</v>
      </c>
      <c r="E149" s="1137"/>
      <c r="F149" s="1137"/>
      <c r="G149" s="1137"/>
      <c r="H149" s="1137"/>
      <c r="I149" s="1137">
        <f t="shared" si="26"/>
        <v>0</v>
      </c>
      <c r="J149" s="768">
        <v>0</v>
      </c>
      <c r="K149" s="768">
        <v>0</v>
      </c>
      <c r="L149" s="1137"/>
      <c r="M149" s="1137"/>
      <c r="N149" s="1137"/>
      <c r="O149" s="769">
        <f t="shared" si="25"/>
        <v>0</v>
      </c>
      <c r="P149" s="630">
        <v>0</v>
      </c>
      <c r="Q149" s="630">
        <v>0</v>
      </c>
      <c r="R149" s="1137"/>
      <c r="S149" s="1137"/>
      <c r="T149" s="1137"/>
      <c r="U149" s="1137"/>
      <c r="V149" s="769">
        <f t="shared" si="27"/>
        <v>0</v>
      </c>
      <c r="W149" s="630">
        <v>0</v>
      </c>
      <c r="X149" s="630">
        <v>0</v>
      </c>
      <c r="Y149" s="1137"/>
      <c r="Z149" s="1137"/>
      <c r="AA149" s="1137"/>
      <c r="AB149" s="1137">
        <f t="shared" si="28"/>
        <v>0</v>
      </c>
      <c r="AC149" s="1140">
        <f t="shared" si="29"/>
        <v>0</v>
      </c>
      <c r="AD149" s="18">
        <v>0</v>
      </c>
      <c r="AE149" s="18">
        <f t="shared" si="30"/>
        <v>0</v>
      </c>
    </row>
    <row r="150" spans="1:31" ht="15.75" x14ac:dyDescent="0.2">
      <c r="A150" s="1141"/>
      <c r="B150" s="1142" t="s">
        <v>130</v>
      </c>
      <c r="C150" s="1160">
        <f>SUM(C136:C149)</f>
        <v>66114910</v>
      </c>
      <c r="D150" s="1160">
        <f t="shared" ref="D150:AC150" si="31">SUM(D135:D149)</f>
        <v>57942310</v>
      </c>
      <c r="E150" s="1160">
        <f t="shared" si="31"/>
        <v>0</v>
      </c>
      <c r="F150" s="1160">
        <f t="shared" si="31"/>
        <v>0</v>
      </c>
      <c r="G150" s="1160">
        <f t="shared" si="31"/>
        <v>0</v>
      </c>
      <c r="H150" s="1160">
        <f t="shared" si="31"/>
        <v>0</v>
      </c>
      <c r="I150" s="1160">
        <f t="shared" si="31"/>
        <v>57942310</v>
      </c>
      <c r="J150" s="1160">
        <f t="shared" si="31"/>
        <v>22009870</v>
      </c>
      <c r="K150" s="1160">
        <f t="shared" si="31"/>
        <v>1000000</v>
      </c>
      <c r="L150" s="1160">
        <f t="shared" si="31"/>
        <v>0</v>
      </c>
      <c r="M150" s="1160">
        <f t="shared" si="31"/>
        <v>0</v>
      </c>
      <c r="N150" s="1160">
        <f t="shared" si="31"/>
        <v>0</v>
      </c>
      <c r="O150" s="1160">
        <f t="shared" si="31"/>
        <v>23009870</v>
      </c>
      <c r="P150" s="1160">
        <f t="shared" si="31"/>
        <v>12649669</v>
      </c>
      <c r="Q150" s="1160">
        <f t="shared" si="31"/>
        <v>7500000</v>
      </c>
      <c r="R150" s="1160">
        <f t="shared" si="31"/>
        <v>0</v>
      </c>
      <c r="S150" s="1160">
        <f t="shared" si="31"/>
        <v>0</v>
      </c>
      <c r="T150" s="1160">
        <f t="shared" si="31"/>
        <v>0</v>
      </c>
      <c r="U150" s="1160">
        <f t="shared" si="31"/>
        <v>0</v>
      </c>
      <c r="V150" s="1160">
        <f t="shared" si="31"/>
        <v>20149669</v>
      </c>
      <c r="W150" s="1160">
        <f t="shared" si="31"/>
        <v>0</v>
      </c>
      <c r="X150" s="1160">
        <f t="shared" si="31"/>
        <v>0</v>
      </c>
      <c r="Y150" s="1160">
        <f t="shared" si="31"/>
        <v>0</v>
      </c>
      <c r="Z150" s="1160">
        <f t="shared" si="31"/>
        <v>0</v>
      </c>
      <c r="AA150" s="1160">
        <f t="shared" si="31"/>
        <v>0</v>
      </c>
      <c r="AB150" s="1160">
        <f t="shared" si="31"/>
        <v>0</v>
      </c>
      <c r="AC150" s="1161">
        <f t="shared" si="31"/>
        <v>101101849</v>
      </c>
      <c r="AD150" s="18">
        <v>261101849</v>
      </c>
      <c r="AE150" s="18">
        <f t="shared" si="30"/>
        <v>-160000000</v>
      </c>
    </row>
    <row r="151" spans="1:31" ht="15.75" x14ac:dyDescent="0.25">
      <c r="A151" s="1043"/>
      <c r="B151" s="888"/>
      <c r="C151" s="1162"/>
      <c r="D151" s="1163"/>
      <c r="E151" s="1164"/>
      <c r="F151" s="1164"/>
      <c r="G151" s="1164"/>
      <c r="H151" s="1164"/>
      <c r="I151" s="1137"/>
      <c r="J151" s="1139"/>
      <c r="K151" s="1137"/>
      <c r="L151" s="1137"/>
      <c r="M151" s="1137"/>
      <c r="N151" s="1137"/>
      <c r="O151" s="1137"/>
      <c r="P151" s="1139"/>
      <c r="Q151" s="1137"/>
      <c r="R151" s="1137"/>
      <c r="S151" s="1137"/>
      <c r="T151" s="1137"/>
      <c r="U151" s="1137"/>
      <c r="V151" s="1137"/>
      <c r="W151" s="1139"/>
      <c r="X151" s="1137"/>
      <c r="Y151" s="1137"/>
      <c r="Z151" s="1137"/>
      <c r="AA151" s="1137"/>
      <c r="AB151" s="1138"/>
      <c r="AC151" s="1140"/>
      <c r="AE151" s="18">
        <f t="shared" si="30"/>
        <v>0</v>
      </c>
    </row>
    <row r="152" spans="1:31" ht="15.75" x14ac:dyDescent="0.2">
      <c r="A152" s="1165"/>
      <c r="B152" s="1083" t="s">
        <v>5</v>
      </c>
      <c r="C152" s="1161">
        <f t="shared" ref="C152:AC152" si="32">SUM(C150+C133+C118+C17)</f>
        <v>152963270</v>
      </c>
      <c r="D152" s="1161">
        <f t="shared" si="32"/>
        <v>176947120</v>
      </c>
      <c r="E152" s="1161">
        <f t="shared" si="32"/>
        <v>0</v>
      </c>
      <c r="F152" s="1161">
        <f t="shared" si="32"/>
        <v>0</v>
      </c>
      <c r="G152" s="1161">
        <f t="shared" si="32"/>
        <v>0</v>
      </c>
      <c r="H152" s="1161">
        <f t="shared" si="32"/>
        <v>0</v>
      </c>
      <c r="I152" s="1161">
        <f t="shared" si="32"/>
        <v>176947120</v>
      </c>
      <c r="J152" s="1161">
        <f t="shared" si="32"/>
        <v>22009870</v>
      </c>
      <c r="K152" s="1161">
        <f t="shared" si="32"/>
        <v>1000000</v>
      </c>
      <c r="L152" s="1161">
        <f t="shared" si="32"/>
        <v>0</v>
      </c>
      <c r="M152" s="1161">
        <f t="shared" si="32"/>
        <v>0</v>
      </c>
      <c r="N152" s="1161">
        <f t="shared" si="32"/>
        <v>0</v>
      </c>
      <c r="O152" s="1161">
        <f t="shared" si="32"/>
        <v>23009870</v>
      </c>
      <c r="P152" s="1161">
        <f t="shared" si="32"/>
        <v>20649669</v>
      </c>
      <c r="Q152" s="1161">
        <f t="shared" si="32"/>
        <v>10000000</v>
      </c>
      <c r="R152" s="1161">
        <f t="shared" si="32"/>
        <v>0</v>
      </c>
      <c r="S152" s="1161">
        <f t="shared" si="32"/>
        <v>0</v>
      </c>
      <c r="T152" s="1161">
        <f t="shared" si="32"/>
        <v>0</v>
      </c>
      <c r="U152" s="1161">
        <f t="shared" si="32"/>
        <v>0</v>
      </c>
      <c r="V152" s="1161">
        <f t="shared" si="32"/>
        <v>30649669</v>
      </c>
      <c r="W152" s="1161">
        <f t="shared" si="32"/>
        <v>2000000</v>
      </c>
      <c r="X152" s="1161">
        <f t="shared" si="32"/>
        <v>1500000</v>
      </c>
      <c r="Y152" s="1161">
        <f t="shared" si="32"/>
        <v>0</v>
      </c>
      <c r="Z152" s="1161">
        <f t="shared" si="32"/>
        <v>0</v>
      </c>
      <c r="AA152" s="1161">
        <f t="shared" si="32"/>
        <v>0</v>
      </c>
      <c r="AB152" s="1161">
        <f t="shared" si="32"/>
        <v>3500000</v>
      </c>
      <c r="AC152" s="1161">
        <f t="shared" si="32"/>
        <v>234106659</v>
      </c>
      <c r="AD152" s="18">
        <v>394106659</v>
      </c>
      <c r="AE152" s="18">
        <f t="shared" si="30"/>
        <v>-160000000</v>
      </c>
    </row>
    <row r="153" spans="1:31" x14ac:dyDescent="0.2"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62"/>
      <c r="AE153" s="18">
        <f t="shared" si="30"/>
        <v>0</v>
      </c>
    </row>
    <row r="154" spans="1:31" x14ac:dyDescent="0.2">
      <c r="A154" s="899"/>
      <c r="B154" s="53" t="s">
        <v>317</v>
      </c>
      <c r="C154" s="52"/>
      <c r="D154" s="52"/>
      <c r="E154" s="52"/>
      <c r="F154" s="52"/>
      <c r="G154" s="52"/>
      <c r="H154" s="52"/>
      <c r="I154" s="52"/>
      <c r="J154" s="52"/>
      <c r="K154" s="1051"/>
      <c r="L154" s="1051"/>
      <c r="M154" s="1051"/>
      <c r="N154" s="1051"/>
      <c r="O154" s="1051"/>
      <c r="P154" s="1051"/>
      <c r="Q154" s="1072"/>
      <c r="R154" s="1073"/>
      <c r="S154" s="1073"/>
      <c r="T154" s="52">
        <f>AK151</f>
        <v>0</v>
      </c>
      <c r="U154" s="52"/>
      <c r="V154" s="52"/>
      <c r="W154" s="55"/>
      <c r="X154" s="1051"/>
      <c r="Y154" s="1072"/>
      <c r="Z154" s="1073"/>
      <c r="AA154" s="1073"/>
      <c r="AB154" s="55"/>
      <c r="AC154" s="64">
        <f>AC152</f>
        <v>234106659</v>
      </c>
      <c r="AD154" s="18">
        <v>394106659</v>
      </c>
      <c r="AE154" s="18">
        <f t="shared" si="30"/>
        <v>-160000000</v>
      </c>
    </row>
    <row r="155" spans="1:31" ht="18" customHeight="1" x14ac:dyDescent="0.2">
      <c r="A155" s="899"/>
      <c r="B155" s="53" t="s">
        <v>319</v>
      </c>
      <c r="C155" s="52"/>
      <c r="D155" s="52"/>
      <c r="E155" s="52"/>
      <c r="F155" s="52"/>
      <c r="G155" s="52"/>
      <c r="H155" s="52"/>
      <c r="I155" s="52"/>
      <c r="J155" s="52"/>
      <c r="K155" s="1051"/>
      <c r="L155" s="1051"/>
      <c r="M155" s="1051"/>
      <c r="N155" s="1051"/>
      <c r="O155" s="1051"/>
      <c r="P155" s="1051"/>
      <c r="Q155" s="1072"/>
      <c r="R155" s="1073"/>
      <c r="S155" s="1073"/>
      <c r="T155" s="52">
        <f>SUM(AK129+AK113+AK13)</f>
        <v>0</v>
      </c>
      <c r="U155" s="52"/>
      <c r="V155" s="52"/>
      <c r="W155" s="1051"/>
      <c r="X155" s="1051"/>
      <c r="Y155" s="1072"/>
      <c r="Z155" s="1073"/>
      <c r="AA155" s="1073"/>
      <c r="AB155" s="55"/>
      <c r="AC155" s="64">
        <f>SUM(AC133+AC118+AC17)</f>
        <v>133004810</v>
      </c>
      <c r="AD155" s="18">
        <v>133004810</v>
      </c>
      <c r="AE155" s="18">
        <f t="shared" si="30"/>
        <v>0</v>
      </c>
    </row>
    <row r="156" spans="1:31" ht="11.25" customHeight="1" x14ac:dyDescent="0.2">
      <c r="A156" s="899"/>
      <c r="B156" s="53" t="s">
        <v>145</v>
      </c>
      <c r="C156" s="52"/>
      <c r="D156" s="52"/>
      <c r="E156" s="52"/>
      <c r="F156" s="52"/>
      <c r="G156" s="52"/>
      <c r="H156" s="52"/>
      <c r="I156" s="52"/>
      <c r="J156" s="52"/>
      <c r="K156" s="1051"/>
      <c r="L156" s="1051"/>
      <c r="M156" s="1051"/>
      <c r="N156" s="1051"/>
      <c r="O156" s="1051"/>
      <c r="P156" s="1051"/>
      <c r="Q156" s="1072"/>
      <c r="R156" s="1073"/>
      <c r="S156" s="1073"/>
      <c r="T156" s="52">
        <f>T154-T155</f>
        <v>0</v>
      </c>
      <c r="U156" s="52"/>
      <c r="V156" s="52"/>
      <c r="W156" s="1051"/>
      <c r="X156" s="1051"/>
      <c r="Y156" s="1072"/>
      <c r="Z156" s="1073"/>
      <c r="AA156" s="1073"/>
      <c r="AB156" s="55"/>
      <c r="AC156" s="64">
        <f>AC154-AC155</f>
        <v>101101849</v>
      </c>
      <c r="AD156" s="18">
        <v>261101849</v>
      </c>
      <c r="AE156" s="18">
        <f t="shared" si="30"/>
        <v>-160000000</v>
      </c>
    </row>
    <row r="157" spans="1:31" ht="15" x14ac:dyDescent="0.25">
      <c r="A157" s="899"/>
      <c r="B157" s="53"/>
      <c r="C157" s="52"/>
      <c r="D157" s="52"/>
      <c r="E157" s="52"/>
      <c r="F157" s="52"/>
      <c r="G157" s="52"/>
      <c r="H157" s="52"/>
      <c r="I157" s="52"/>
      <c r="J157" s="52"/>
      <c r="K157" s="1051"/>
      <c r="L157" s="1051"/>
      <c r="M157" s="1051"/>
      <c r="N157" s="1051"/>
      <c r="O157" s="1051"/>
      <c r="P157" s="1051"/>
      <c r="Q157" s="1072"/>
      <c r="R157" s="1073"/>
      <c r="S157" s="1073"/>
      <c r="T157" s="122"/>
      <c r="U157" s="122"/>
      <c r="V157" s="52"/>
      <c r="W157" s="1051"/>
      <c r="X157" s="1051"/>
      <c r="Y157" s="1072"/>
      <c r="Z157" s="1073"/>
      <c r="AA157" s="1073"/>
      <c r="AB157" s="55"/>
      <c r="AC157" s="64"/>
      <c r="AE157" s="18">
        <f t="shared" si="30"/>
        <v>0</v>
      </c>
    </row>
    <row r="158" spans="1:31" x14ac:dyDescent="0.2">
      <c r="A158" s="899"/>
      <c r="B158" s="53" t="s">
        <v>149</v>
      </c>
      <c r="C158" s="52"/>
      <c r="D158" s="52"/>
      <c r="E158" s="52"/>
      <c r="F158" s="52"/>
      <c r="G158" s="52"/>
      <c r="H158" s="52"/>
      <c r="I158" s="52"/>
      <c r="J158" s="52"/>
      <c r="K158" s="1051"/>
      <c r="L158" s="1051"/>
      <c r="M158" s="1051"/>
      <c r="N158" s="1051"/>
      <c r="O158" s="1051"/>
      <c r="P158" s="1051"/>
      <c r="Q158" s="1072"/>
      <c r="R158" s="1073"/>
      <c r="S158" s="1073"/>
      <c r="T158" s="52">
        <f>T155</f>
        <v>0</v>
      </c>
      <c r="U158" s="52"/>
      <c r="V158" s="52"/>
      <c r="W158" s="1051"/>
      <c r="X158" s="1051"/>
      <c r="Y158" s="1072"/>
      <c r="Z158" s="1073"/>
      <c r="AA158" s="1073"/>
      <c r="AB158" s="55"/>
      <c r="AC158" s="64">
        <f>AC155</f>
        <v>133004810</v>
      </c>
      <c r="AD158" s="18">
        <v>133004810</v>
      </c>
      <c r="AE158" s="18">
        <f t="shared" si="30"/>
        <v>0</v>
      </c>
    </row>
    <row r="159" spans="1:31" x14ac:dyDescent="0.2">
      <c r="A159" s="899"/>
      <c r="B159" s="53" t="s">
        <v>320</v>
      </c>
      <c r="C159" s="52"/>
      <c r="D159" s="52"/>
      <c r="E159" s="52"/>
      <c r="F159" s="52"/>
      <c r="G159" s="52"/>
      <c r="H159" s="52"/>
      <c r="I159" s="52"/>
      <c r="J159" s="52"/>
      <c r="K159" s="1051"/>
      <c r="L159" s="1051"/>
      <c r="M159" s="1051"/>
      <c r="N159" s="1051"/>
      <c r="O159" s="1078"/>
      <c r="P159" s="1051"/>
      <c r="Q159" s="1072"/>
      <c r="R159" s="1073"/>
      <c r="S159" s="1073"/>
      <c r="T159" s="52">
        <f>AK13</f>
        <v>0</v>
      </c>
      <c r="U159" s="52"/>
      <c r="V159" s="52"/>
      <c r="W159" s="1051"/>
      <c r="X159" s="1051"/>
      <c r="Y159" s="1072"/>
      <c r="Z159" s="1073"/>
      <c r="AA159" s="1073"/>
      <c r="AB159" s="55"/>
      <c r="AC159" s="64">
        <f>AC17</f>
        <v>29595534</v>
      </c>
      <c r="AD159" s="18">
        <v>29595534</v>
      </c>
      <c r="AE159" s="18">
        <f t="shared" si="30"/>
        <v>0</v>
      </c>
    </row>
    <row r="160" spans="1:31" x14ac:dyDescent="0.2">
      <c r="A160" s="899"/>
      <c r="B160" s="55" t="s">
        <v>318</v>
      </c>
      <c r="C160" s="55"/>
      <c r="D160" s="55"/>
      <c r="E160" s="55"/>
      <c r="F160" s="55"/>
      <c r="G160" s="55"/>
      <c r="H160" s="55"/>
      <c r="I160" s="55"/>
      <c r="J160" s="55"/>
      <c r="K160" s="1051"/>
      <c r="L160" s="1051"/>
      <c r="M160" s="1051"/>
      <c r="N160" s="1051"/>
      <c r="O160" s="1051"/>
      <c r="P160" s="1051"/>
      <c r="Q160" s="1072"/>
      <c r="R160" s="1073"/>
      <c r="S160" s="1073"/>
      <c r="T160" s="55">
        <f>T158-T159</f>
        <v>0</v>
      </c>
      <c r="U160" s="55"/>
      <c r="V160" s="55"/>
      <c r="W160" s="1051"/>
      <c r="X160" s="1052"/>
      <c r="Y160" s="1072"/>
      <c r="Z160" s="1073"/>
      <c r="AA160" s="1073"/>
      <c r="AB160" s="55"/>
      <c r="AC160" s="64">
        <f>AC158-AC159</f>
        <v>103409276</v>
      </c>
      <c r="AD160" s="18">
        <v>103409276</v>
      </c>
      <c r="AE160" s="18">
        <f t="shared" si="30"/>
        <v>0</v>
      </c>
    </row>
    <row r="162" spans="2:2" x14ac:dyDescent="0.2">
      <c r="B162" s="18" t="s">
        <v>356</v>
      </c>
    </row>
    <row r="163" spans="2:2" x14ac:dyDescent="0.2">
      <c r="B163" s="18" t="s">
        <v>357</v>
      </c>
    </row>
  </sheetData>
  <mergeCells count="5">
    <mergeCell ref="D2:H2"/>
    <mergeCell ref="J2:N2"/>
    <mergeCell ref="P2:T2"/>
    <mergeCell ref="W2:AA2"/>
    <mergeCell ref="A1:AC1"/>
  </mergeCells>
  <pageMargins left="0.7" right="0.7" top="0.75" bottom="0.75" header="0.3" footer="0.3"/>
  <pageSetup scale="61" orientation="portrait" r:id="rId1"/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49"/>
  <sheetViews>
    <sheetView view="pageBreakPreview" zoomScale="82" zoomScaleNormal="120" zoomScaleSheetLayoutView="82" zoomScalePageLayoutView="125" workbookViewId="0">
      <pane ySplit="3" topLeftCell="A125" activePane="bottomLeft" state="frozen"/>
      <selection activeCell="A3" sqref="A3"/>
      <selection pane="bottomLeft" activeCell="A134" sqref="A134:XFD137"/>
    </sheetView>
  </sheetViews>
  <sheetFormatPr defaultColWidth="9.85546875" defaultRowHeight="30" customHeight="1" x14ac:dyDescent="0.25"/>
  <cols>
    <col min="1" max="1" width="14" style="1048" customWidth="1"/>
    <col min="2" max="2" width="59.42578125" style="860" customWidth="1"/>
    <col min="3" max="3" width="19.85546875" style="860" hidden="1" customWidth="1"/>
    <col min="4" max="4" width="25.140625" style="860" hidden="1" customWidth="1"/>
    <col min="5" max="5" width="6.7109375" style="860" hidden="1" customWidth="1"/>
    <col min="6" max="6" width="21.28515625" style="860" hidden="1" customWidth="1"/>
    <col min="7" max="7" width="24.85546875" style="860" hidden="1" customWidth="1"/>
    <col min="8" max="8" width="18.85546875" style="860" customWidth="1"/>
    <col min="9" max="9" width="16" style="860" hidden="1" customWidth="1"/>
    <col min="10" max="10" width="15.5703125" style="860" hidden="1" customWidth="1"/>
    <col min="11" max="11" width="15.28515625" style="860" hidden="1" customWidth="1"/>
    <col min="12" max="12" width="10" style="860" hidden="1" customWidth="1"/>
    <col min="13" max="13" width="0.140625" style="860" hidden="1" customWidth="1"/>
    <col min="14" max="14" width="13.140625" style="860" customWidth="1"/>
    <col min="15" max="15" width="14.5703125" style="860" hidden="1" customWidth="1"/>
    <col min="16" max="17" width="17" style="860" hidden="1" customWidth="1"/>
    <col min="18" max="18" width="17.85546875" style="860" hidden="1" customWidth="1"/>
    <col min="19" max="19" width="17" style="860" hidden="1" customWidth="1"/>
    <col min="20" max="21" width="9.85546875" style="860" hidden="1" customWidth="1"/>
    <col min="22" max="22" width="15.42578125" style="860" customWidth="1"/>
    <col min="23" max="34" width="9.85546875" style="860" hidden="1" customWidth="1"/>
    <col min="35" max="35" width="19.7109375" style="860" customWidth="1"/>
    <col min="36" max="36" width="20.7109375" style="860" hidden="1" customWidth="1"/>
    <col min="37" max="37" width="23.140625" style="861" hidden="1" customWidth="1"/>
    <col min="38" max="38" width="21.85546875" style="860" hidden="1" customWidth="1"/>
    <col min="39" max="42" width="0" style="860" hidden="1" customWidth="1"/>
    <col min="43" max="16384" width="9.85546875" style="860"/>
  </cols>
  <sheetData>
    <row r="1" spans="1:38" s="1098" customFormat="1" ht="31.5" customHeight="1" x14ac:dyDescent="0.5">
      <c r="A1" s="1526" t="s">
        <v>772</v>
      </c>
      <c r="B1" s="1526"/>
      <c r="C1" s="1526"/>
      <c r="D1" s="1526"/>
      <c r="E1" s="1526"/>
      <c r="F1" s="1526"/>
      <c r="G1" s="1526"/>
      <c r="H1" s="1526"/>
      <c r="I1" s="1526"/>
      <c r="J1" s="1526"/>
      <c r="K1" s="1526"/>
      <c r="L1" s="1526"/>
      <c r="M1" s="1526"/>
      <c r="N1" s="1526"/>
      <c r="O1" s="1526"/>
      <c r="P1" s="1526"/>
      <c r="Q1" s="1526"/>
      <c r="R1" s="1526"/>
      <c r="S1" s="1526"/>
      <c r="T1" s="1526"/>
      <c r="U1" s="1526"/>
      <c r="V1" s="1526"/>
      <c r="W1" s="1420"/>
      <c r="X1" s="1420"/>
      <c r="Y1" s="1420"/>
      <c r="Z1" s="1420"/>
      <c r="AA1" s="1420"/>
      <c r="AB1" s="1420"/>
      <c r="AC1" s="1420"/>
      <c r="AD1" s="1420"/>
      <c r="AE1" s="1420"/>
      <c r="AF1" s="1420"/>
      <c r="AG1" s="1420"/>
      <c r="AH1" s="1420"/>
      <c r="AI1" s="1420"/>
      <c r="AK1" s="1099"/>
    </row>
    <row r="2" spans="1:38" ht="40.5" customHeight="1" x14ac:dyDescent="0.3">
      <c r="A2" s="1328"/>
      <c r="B2" s="1329"/>
      <c r="C2" s="1330" t="s">
        <v>893</v>
      </c>
      <c r="D2" s="1528" t="s">
        <v>1009</v>
      </c>
      <c r="E2" s="1528"/>
      <c r="F2" s="1528"/>
      <c r="G2" s="1528"/>
      <c r="H2" s="1329" t="s">
        <v>2</v>
      </c>
      <c r="I2" s="1528" t="s">
        <v>755</v>
      </c>
      <c r="J2" s="1528"/>
      <c r="K2" s="1528"/>
      <c r="L2" s="1528"/>
      <c r="M2" s="1528"/>
      <c r="N2" s="1329" t="s">
        <v>2</v>
      </c>
      <c r="O2" s="1528" t="s">
        <v>756</v>
      </c>
      <c r="P2" s="1528"/>
      <c r="Q2" s="1528"/>
      <c r="R2" s="1528"/>
      <c r="S2" s="1528"/>
      <c r="T2" s="1528"/>
      <c r="U2" s="1528"/>
      <c r="V2" s="1329" t="s">
        <v>2</v>
      </c>
      <c r="W2" s="1527" t="s">
        <v>3</v>
      </c>
      <c r="X2" s="1527"/>
      <c r="Y2" s="1527"/>
      <c r="Z2" s="1527"/>
      <c r="AA2" s="1527"/>
      <c r="AB2" s="1330" t="s">
        <v>2</v>
      </c>
      <c r="AC2" s="1527" t="s">
        <v>4</v>
      </c>
      <c r="AD2" s="1527"/>
      <c r="AE2" s="1527"/>
      <c r="AF2" s="1527"/>
      <c r="AG2" s="1527"/>
      <c r="AH2" s="1330" t="s">
        <v>2</v>
      </c>
      <c r="AI2" s="1331" t="s">
        <v>5</v>
      </c>
      <c r="AK2" s="860" t="s">
        <v>5</v>
      </c>
    </row>
    <row r="3" spans="1:38" ht="41.25" customHeight="1" x14ac:dyDescent="0.3">
      <c r="A3" s="1328" t="s">
        <v>0</v>
      </c>
      <c r="B3" s="1329" t="s">
        <v>1</v>
      </c>
      <c r="C3" s="1332"/>
      <c r="D3" s="1333" t="s">
        <v>6</v>
      </c>
      <c r="E3" s="1333"/>
      <c r="F3" s="1333" t="s">
        <v>7</v>
      </c>
      <c r="G3" s="1333" t="s">
        <v>894</v>
      </c>
      <c r="H3" s="1333" t="s">
        <v>6</v>
      </c>
      <c r="I3" s="1333" t="s">
        <v>9</v>
      </c>
      <c r="J3" s="1333" t="s">
        <v>10</v>
      </c>
      <c r="K3" s="1333" t="s">
        <v>11</v>
      </c>
      <c r="L3" s="1333" t="s">
        <v>8</v>
      </c>
      <c r="M3" s="1333" t="s">
        <v>12</v>
      </c>
      <c r="N3" s="1333" t="s">
        <v>755</v>
      </c>
      <c r="O3" s="1333" t="s">
        <v>13</v>
      </c>
      <c r="P3" s="1333" t="s">
        <v>14</v>
      </c>
      <c r="Q3" s="1333" t="s">
        <v>895</v>
      </c>
      <c r="R3" s="1333" t="s">
        <v>15</v>
      </c>
      <c r="S3" s="1333" t="s">
        <v>16</v>
      </c>
      <c r="T3" s="1333" t="s">
        <v>8</v>
      </c>
      <c r="U3" s="1333" t="s">
        <v>12</v>
      </c>
      <c r="V3" s="1333" t="s">
        <v>756</v>
      </c>
      <c r="W3" s="1334" t="s">
        <v>17</v>
      </c>
      <c r="X3" s="1334" t="s">
        <v>18</v>
      </c>
      <c r="Y3" s="1334" t="s">
        <v>7</v>
      </c>
      <c r="Z3" s="1334" t="s">
        <v>8</v>
      </c>
      <c r="AA3" s="1334" t="s">
        <v>12</v>
      </c>
      <c r="AB3" s="1334"/>
      <c r="AC3" s="1334" t="s">
        <v>17</v>
      </c>
      <c r="AD3" s="1334" t="s">
        <v>18</v>
      </c>
      <c r="AE3" s="1334" t="s">
        <v>7</v>
      </c>
      <c r="AF3" s="1334" t="s">
        <v>8</v>
      </c>
      <c r="AG3" s="1334" t="s">
        <v>12</v>
      </c>
      <c r="AH3" s="1334"/>
      <c r="AI3" s="1335" t="s">
        <v>19</v>
      </c>
      <c r="AK3" s="860" t="s">
        <v>19</v>
      </c>
    </row>
    <row r="4" spans="1:38" ht="30" customHeight="1" x14ac:dyDescent="0.3">
      <c r="A4" s="1328"/>
      <c r="B4" s="1329" t="s">
        <v>20</v>
      </c>
      <c r="C4" s="1336"/>
      <c r="D4" s="1332"/>
      <c r="E4" s="1329"/>
      <c r="F4" s="1329"/>
      <c r="G4" s="1329"/>
      <c r="H4" s="1329"/>
      <c r="I4" s="1332"/>
      <c r="J4" s="1329"/>
      <c r="K4" s="1329"/>
      <c r="L4" s="1329"/>
      <c r="M4" s="1329"/>
      <c r="N4" s="1329"/>
      <c r="O4" s="1332"/>
      <c r="P4" s="1332"/>
      <c r="Q4" s="1332"/>
      <c r="R4" s="1332"/>
      <c r="S4" s="1329"/>
      <c r="T4" s="1329"/>
      <c r="U4" s="1329"/>
      <c r="V4" s="1329"/>
      <c r="W4" s="1337"/>
      <c r="X4" s="1338"/>
      <c r="Y4" s="1338"/>
      <c r="Z4" s="1338"/>
      <c r="AA4" s="1338"/>
      <c r="AB4" s="1338"/>
      <c r="AC4" s="1337"/>
      <c r="AD4" s="1338"/>
      <c r="AE4" s="1338"/>
      <c r="AF4" s="1338"/>
      <c r="AG4" s="1338"/>
      <c r="AH4" s="1338"/>
      <c r="AI4" s="1339"/>
      <c r="AK4" s="860"/>
    </row>
    <row r="5" spans="1:38" ht="30" customHeight="1" x14ac:dyDescent="0.3">
      <c r="A5" s="1340">
        <v>2110101</v>
      </c>
      <c r="B5" s="1333" t="s">
        <v>21</v>
      </c>
      <c r="C5" s="1332">
        <v>92888071</v>
      </c>
      <c r="D5" s="1332">
        <v>64474150</v>
      </c>
      <c r="E5" s="1333"/>
      <c r="F5" s="1333"/>
      <c r="G5" s="1333"/>
      <c r="H5" s="1333">
        <f>SUM(D5:G5)</f>
        <v>64474150</v>
      </c>
      <c r="I5" s="1332">
        <v>0</v>
      </c>
      <c r="J5" s="1333">
        <v>0</v>
      </c>
      <c r="K5" s="1333">
        <v>0</v>
      </c>
      <c r="L5" s="1333"/>
      <c r="M5" s="1333"/>
      <c r="N5" s="1333">
        <f>SUM(I5:K5)</f>
        <v>0</v>
      </c>
      <c r="O5" s="1332">
        <v>0</v>
      </c>
      <c r="P5" s="1332">
        <v>0</v>
      </c>
      <c r="Q5" s="1332">
        <v>0</v>
      </c>
      <c r="R5" s="1332">
        <v>0</v>
      </c>
      <c r="S5" s="1333">
        <v>0</v>
      </c>
      <c r="T5" s="1333"/>
      <c r="U5" s="1333"/>
      <c r="V5" s="1333">
        <f>SUM(O5:S5)</f>
        <v>0</v>
      </c>
      <c r="W5" s="1341"/>
      <c r="X5" s="1342"/>
      <c r="Y5" s="1342"/>
      <c r="Z5" s="1342"/>
      <c r="AA5" s="1342"/>
      <c r="AB5" s="1334"/>
      <c r="AC5" s="1341"/>
      <c r="AD5" s="1342"/>
      <c r="AE5" s="1342"/>
      <c r="AF5" s="1342"/>
      <c r="AG5" s="1342"/>
      <c r="AH5" s="1334"/>
      <c r="AI5" s="1339">
        <f>SUM(V5+N5+H5)</f>
        <v>64474150</v>
      </c>
      <c r="AK5" s="860">
        <v>64474150</v>
      </c>
      <c r="AL5" s="860">
        <f>AI5-AK5</f>
        <v>0</v>
      </c>
    </row>
    <row r="6" spans="1:38" ht="30" hidden="1" customHeight="1" x14ac:dyDescent="0.3">
      <c r="A6" s="1340">
        <v>27101002</v>
      </c>
      <c r="B6" s="1333" t="s">
        <v>22</v>
      </c>
      <c r="C6" s="1332">
        <v>0</v>
      </c>
      <c r="D6" s="1332">
        <v>0</v>
      </c>
      <c r="E6" s="1333"/>
      <c r="F6" s="1333"/>
      <c r="G6" s="1333"/>
      <c r="H6" s="1333">
        <f t="shared" ref="H6:H17" si="0">SUM(D6:G6)</f>
        <v>0</v>
      </c>
      <c r="I6" s="1332">
        <v>0</v>
      </c>
      <c r="J6" s="1333">
        <v>0</v>
      </c>
      <c r="K6" s="1333">
        <v>0</v>
      </c>
      <c r="L6" s="1333"/>
      <c r="M6" s="1333"/>
      <c r="N6" s="1333">
        <f t="shared" ref="N6:N17" si="1">SUM(I6:K6)</f>
        <v>0</v>
      </c>
      <c r="O6" s="1332">
        <v>0</v>
      </c>
      <c r="P6" s="1332">
        <v>0</v>
      </c>
      <c r="Q6" s="1332"/>
      <c r="R6" s="1332">
        <v>0</v>
      </c>
      <c r="S6" s="1333">
        <v>0</v>
      </c>
      <c r="T6" s="1333"/>
      <c r="U6" s="1333"/>
      <c r="V6" s="1333">
        <f t="shared" ref="V6:V17" si="2">SUM(O6:S6)</f>
        <v>0</v>
      </c>
      <c r="W6" s="1341"/>
      <c r="X6" s="1342"/>
      <c r="Y6" s="1342"/>
      <c r="Z6" s="1342"/>
      <c r="AA6" s="1342"/>
      <c r="AB6" s="1334"/>
      <c r="AC6" s="1341"/>
      <c r="AD6" s="1342"/>
      <c r="AE6" s="1342"/>
      <c r="AF6" s="1342"/>
      <c r="AG6" s="1342"/>
      <c r="AH6" s="1334"/>
      <c r="AI6" s="1339">
        <f t="shared" ref="AI6:AI17" si="3">SUM(V6+N6+H6)</f>
        <v>0</v>
      </c>
      <c r="AK6" s="860">
        <v>0</v>
      </c>
      <c r="AL6" s="860">
        <f t="shared" ref="AL6:AL16" si="4">AI6-AK6</f>
        <v>0</v>
      </c>
    </row>
    <row r="7" spans="1:38" ht="30" hidden="1" customHeight="1" x14ac:dyDescent="0.3">
      <c r="A7" s="1340"/>
      <c r="B7" s="1333" t="s">
        <v>23</v>
      </c>
      <c r="C7" s="1332">
        <v>0</v>
      </c>
      <c r="D7" s="1332">
        <v>0</v>
      </c>
      <c r="E7" s="1333"/>
      <c r="F7" s="1333"/>
      <c r="G7" s="1333"/>
      <c r="H7" s="1333">
        <f t="shared" si="0"/>
        <v>0</v>
      </c>
      <c r="I7" s="1332">
        <v>0</v>
      </c>
      <c r="J7" s="1333">
        <v>0</v>
      </c>
      <c r="K7" s="1333">
        <v>0</v>
      </c>
      <c r="L7" s="1333"/>
      <c r="M7" s="1333"/>
      <c r="N7" s="1333">
        <f t="shared" si="1"/>
        <v>0</v>
      </c>
      <c r="O7" s="1332">
        <v>0</v>
      </c>
      <c r="P7" s="1332">
        <v>0</v>
      </c>
      <c r="Q7" s="1332"/>
      <c r="R7" s="1332">
        <v>0</v>
      </c>
      <c r="S7" s="1333">
        <v>0</v>
      </c>
      <c r="T7" s="1333"/>
      <c r="U7" s="1333"/>
      <c r="V7" s="1333">
        <f t="shared" si="2"/>
        <v>0</v>
      </c>
      <c r="W7" s="1341"/>
      <c r="X7" s="1342"/>
      <c r="Y7" s="1342"/>
      <c r="Z7" s="1342"/>
      <c r="AA7" s="1342"/>
      <c r="AB7" s="1334"/>
      <c r="AC7" s="1341"/>
      <c r="AD7" s="1342"/>
      <c r="AE7" s="1342"/>
      <c r="AF7" s="1342"/>
      <c r="AG7" s="1342"/>
      <c r="AH7" s="1334"/>
      <c r="AI7" s="1339">
        <f t="shared" si="3"/>
        <v>0</v>
      </c>
      <c r="AK7" s="860">
        <v>0</v>
      </c>
      <c r="AL7" s="860">
        <f t="shared" si="4"/>
        <v>0</v>
      </c>
    </row>
    <row r="8" spans="1:38" ht="30" hidden="1" customHeight="1" x14ac:dyDescent="0.3">
      <c r="A8" s="1340"/>
      <c r="B8" s="1333" t="s">
        <v>24</v>
      </c>
      <c r="C8" s="1332">
        <v>0</v>
      </c>
      <c r="D8" s="1332"/>
      <c r="E8" s="1333"/>
      <c r="F8" s="1333"/>
      <c r="G8" s="1333"/>
      <c r="H8" s="1333">
        <f t="shared" si="0"/>
        <v>0</v>
      </c>
      <c r="I8" s="1332">
        <v>0</v>
      </c>
      <c r="J8" s="1333">
        <v>0</v>
      </c>
      <c r="K8" s="1333">
        <v>0</v>
      </c>
      <c r="L8" s="1333"/>
      <c r="M8" s="1333"/>
      <c r="N8" s="1333">
        <f t="shared" si="1"/>
        <v>0</v>
      </c>
      <c r="O8" s="1332">
        <v>0</v>
      </c>
      <c r="P8" s="1332">
        <v>0</v>
      </c>
      <c r="Q8" s="1332"/>
      <c r="R8" s="1332">
        <v>0</v>
      </c>
      <c r="S8" s="1333">
        <v>0</v>
      </c>
      <c r="T8" s="1333"/>
      <c r="U8" s="1333"/>
      <c r="V8" s="1333">
        <f t="shared" si="2"/>
        <v>0</v>
      </c>
      <c r="W8" s="1341"/>
      <c r="X8" s="1342"/>
      <c r="Y8" s="1342"/>
      <c r="Z8" s="1342"/>
      <c r="AA8" s="1342"/>
      <c r="AB8" s="1334"/>
      <c r="AC8" s="1341"/>
      <c r="AD8" s="1342"/>
      <c r="AE8" s="1342"/>
      <c r="AF8" s="1342"/>
      <c r="AG8" s="1342"/>
      <c r="AH8" s="1334"/>
      <c r="AI8" s="1339">
        <f t="shared" si="3"/>
        <v>0</v>
      </c>
      <c r="AK8" s="860">
        <v>0</v>
      </c>
      <c r="AL8" s="860">
        <f t="shared" si="4"/>
        <v>0</v>
      </c>
    </row>
    <row r="9" spans="1:38" ht="30" customHeight="1" x14ac:dyDescent="0.3">
      <c r="A9" s="1340">
        <v>2110309</v>
      </c>
      <c r="B9" s="1333" t="s">
        <v>25</v>
      </c>
      <c r="C9" s="1332">
        <v>1000000</v>
      </c>
      <c r="D9" s="1332">
        <v>1100000</v>
      </c>
      <c r="E9" s="1333"/>
      <c r="F9" s="1333"/>
      <c r="G9" s="1333"/>
      <c r="H9" s="1333">
        <f t="shared" si="0"/>
        <v>1100000</v>
      </c>
      <c r="I9" s="1332">
        <v>0</v>
      </c>
      <c r="J9" s="1333">
        <v>0</v>
      </c>
      <c r="K9" s="1333">
        <v>0</v>
      </c>
      <c r="L9" s="1333"/>
      <c r="M9" s="1333"/>
      <c r="N9" s="1333">
        <f t="shared" si="1"/>
        <v>0</v>
      </c>
      <c r="O9" s="1332">
        <v>0</v>
      </c>
      <c r="P9" s="1332">
        <v>0</v>
      </c>
      <c r="Q9" s="1332"/>
      <c r="R9" s="1332">
        <v>0</v>
      </c>
      <c r="S9" s="1333">
        <v>0</v>
      </c>
      <c r="T9" s="1333"/>
      <c r="U9" s="1333"/>
      <c r="V9" s="1333">
        <f t="shared" si="2"/>
        <v>0</v>
      </c>
      <c r="W9" s="1341"/>
      <c r="X9" s="1342"/>
      <c r="Y9" s="1342"/>
      <c r="Z9" s="1342"/>
      <c r="AA9" s="1342"/>
      <c r="AB9" s="1334"/>
      <c r="AC9" s="1341"/>
      <c r="AD9" s="1342"/>
      <c r="AE9" s="1342"/>
      <c r="AF9" s="1342"/>
      <c r="AG9" s="1342"/>
      <c r="AH9" s="1334"/>
      <c r="AI9" s="1339">
        <f t="shared" si="3"/>
        <v>1100000</v>
      </c>
      <c r="AK9" s="860">
        <v>1100000</v>
      </c>
      <c r="AL9" s="860">
        <f t="shared" si="4"/>
        <v>0</v>
      </c>
    </row>
    <row r="10" spans="1:38" ht="30" customHeight="1" x14ac:dyDescent="0.3">
      <c r="A10" s="1340">
        <v>2110301</v>
      </c>
      <c r="B10" s="1333" t="s">
        <v>26</v>
      </c>
      <c r="C10" s="1332">
        <v>22008000</v>
      </c>
      <c r="D10" s="1332">
        <v>24208800</v>
      </c>
      <c r="E10" s="1333"/>
      <c r="F10" s="1333"/>
      <c r="G10" s="1333"/>
      <c r="H10" s="1333">
        <f t="shared" si="0"/>
        <v>24208800</v>
      </c>
      <c r="I10" s="1332">
        <v>0</v>
      </c>
      <c r="J10" s="1333">
        <v>0</v>
      </c>
      <c r="K10" s="1333">
        <v>0</v>
      </c>
      <c r="L10" s="1333"/>
      <c r="M10" s="1333"/>
      <c r="N10" s="1333">
        <f t="shared" si="1"/>
        <v>0</v>
      </c>
      <c r="O10" s="1332">
        <v>0</v>
      </c>
      <c r="P10" s="1332">
        <v>0</v>
      </c>
      <c r="Q10" s="1332"/>
      <c r="R10" s="1332">
        <v>0</v>
      </c>
      <c r="S10" s="1333">
        <v>0</v>
      </c>
      <c r="T10" s="1333"/>
      <c r="U10" s="1333"/>
      <c r="V10" s="1333">
        <f t="shared" si="2"/>
        <v>0</v>
      </c>
      <c r="W10" s="1341"/>
      <c r="X10" s="1342"/>
      <c r="Y10" s="1342"/>
      <c r="Z10" s="1342"/>
      <c r="AA10" s="1342"/>
      <c r="AB10" s="1334"/>
      <c r="AC10" s="1341"/>
      <c r="AD10" s="1342"/>
      <c r="AE10" s="1342"/>
      <c r="AF10" s="1342"/>
      <c r="AG10" s="1342"/>
      <c r="AH10" s="1334"/>
      <c r="AI10" s="1339">
        <f t="shared" si="3"/>
        <v>24208800</v>
      </c>
      <c r="AK10" s="860">
        <v>24208800</v>
      </c>
      <c r="AL10" s="860">
        <f t="shared" si="4"/>
        <v>0</v>
      </c>
    </row>
    <row r="11" spans="1:38" ht="30" customHeight="1" x14ac:dyDescent="0.3">
      <c r="A11" s="1340">
        <v>2110320</v>
      </c>
      <c r="B11" s="1333" t="s">
        <v>27</v>
      </c>
      <c r="C11" s="1332">
        <v>1000000</v>
      </c>
      <c r="D11" s="1332">
        <v>1100000</v>
      </c>
      <c r="E11" s="1333"/>
      <c r="F11" s="1333"/>
      <c r="G11" s="1333"/>
      <c r="H11" s="1333">
        <f t="shared" si="0"/>
        <v>1100000</v>
      </c>
      <c r="I11" s="1332">
        <v>0</v>
      </c>
      <c r="J11" s="1333">
        <v>0</v>
      </c>
      <c r="K11" s="1333">
        <v>0</v>
      </c>
      <c r="L11" s="1333"/>
      <c r="M11" s="1333"/>
      <c r="N11" s="1333">
        <f t="shared" si="1"/>
        <v>0</v>
      </c>
      <c r="O11" s="1332">
        <v>0</v>
      </c>
      <c r="P11" s="1332">
        <v>0</v>
      </c>
      <c r="Q11" s="1332"/>
      <c r="R11" s="1332">
        <v>0</v>
      </c>
      <c r="S11" s="1333">
        <v>0</v>
      </c>
      <c r="T11" s="1333"/>
      <c r="U11" s="1333"/>
      <c r="V11" s="1333">
        <f t="shared" si="2"/>
        <v>0</v>
      </c>
      <c r="W11" s="1341"/>
      <c r="X11" s="1342"/>
      <c r="Y11" s="1342"/>
      <c r="Z11" s="1342"/>
      <c r="AA11" s="1342"/>
      <c r="AB11" s="1334"/>
      <c r="AC11" s="1341"/>
      <c r="AD11" s="1342"/>
      <c r="AE11" s="1342"/>
      <c r="AF11" s="1342"/>
      <c r="AG11" s="1342"/>
      <c r="AH11" s="1334"/>
      <c r="AI11" s="1339">
        <f t="shared" si="3"/>
        <v>1100000</v>
      </c>
      <c r="AK11" s="860">
        <v>1100000</v>
      </c>
      <c r="AL11" s="860">
        <f t="shared" si="4"/>
        <v>0</v>
      </c>
    </row>
    <row r="12" spans="1:38" ht="30" customHeight="1" x14ac:dyDescent="0.3">
      <c r="A12" s="1340">
        <v>2110314</v>
      </c>
      <c r="B12" s="1333" t="s">
        <v>28</v>
      </c>
      <c r="C12" s="1332">
        <v>1960000</v>
      </c>
      <c r="D12" s="1332">
        <v>2156000</v>
      </c>
      <c r="E12" s="1333"/>
      <c r="F12" s="1333"/>
      <c r="G12" s="1333"/>
      <c r="H12" s="1333">
        <f t="shared" si="0"/>
        <v>2156000</v>
      </c>
      <c r="I12" s="1332">
        <v>0</v>
      </c>
      <c r="J12" s="1333">
        <v>0</v>
      </c>
      <c r="K12" s="1333">
        <v>0</v>
      </c>
      <c r="L12" s="1333"/>
      <c r="M12" s="1333"/>
      <c r="N12" s="1333">
        <f t="shared" si="1"/>
        <v>0</v>
      </c>
      <c r="O12" s="1332">
        <v>0</v>
      </c>
      <c r="P12" s="1332">
        <v>0</v>
      </c>
      <c r="Q12" s="1332"/>
      <c r="R12" s="1332">
        <v>0</v>
      </c>
      <c r="S12" s="1333">
        <v>0</v>
      </c>
      <c r="T12" s="1333"/>
      <c r="U12" s="1333"/>
      <c r="V12" s="1333">
        <f t="shared" si="2"/>
        <v>0</v>
      </c>
      <c r="W12" s="1341"/>
      <c r="X12" s="1342"/>
      <c r="Y12" s="1342"/>
      <c r="Z12" s="1342"/>
      <c r="AA12" s="1342"/>
      <c r="AB12" s="1334"/>
      <c r="AC12" s="1341"/>
      <c r="AD12" s="1342"/>
      <c r="AE12" s="1342"/>
      <c r="AF12" s="1342"/>
      <c r="AG12" s="1342"/>
      <c r="AH12" s="1334"/>
      <c r="AI12" s="1339">
        <f t="shared" si="3"/>
        <v>2156000</v>
      </c>
      <c r="AK12" s="860">
        <v>2156000</v>
      </c>
      <c r="AL12" s="860">
        <f t="shared" si="4"/>
        <v>0</v>
      </c>
    </row>
    <row r="13" spans="1:38" ht="30" customHeight="1" x14ac:dyDescent="0.3">
      <c r="A13" s="1340">
        <v>2110322</v>
      </c>
      <c r="B13" s="1333" t="s">
        <v>29</v>
      </c>
      <c r="C13" s="1332">
        <v>500000</v>
      </c>
      <c r="D13" s="1332">
        <v>550000</v>
      </c>
      <c r="E13" s="1333"/>
      <c r="F13" s="1333"/>
      <c r="G13" s="1333"/>
      <c r="H13" s="1333">
        <f t="shared" si="0"/>
        <v>550000</v>
      </c>
      <c r="I13" s="1332">
        <v>0</v>
      </c>
      <c r="J13" s="1333">
        <v>0</v>
      </c>
      <c r="K13" s="1333">
        <v>0</v>
      </c>
      <c r="L13" s="1333"/>
      <c r="M13" s="1333"/>
      <c r="N13" s="1333">
        <f t="shared" si="1"/>
        <v>0</v>
      </c>
      <c r="O13" s="1332">
        <v>0</v>
      </c>
      <c r="P13" s="1332">
        <v>0</v>
      </c>
      <c r="Q13" s="1332"/>
      <c r="R13" s="1332">
        <v>0</v>
      </c>
      <c r="S13" s="1333">
        <v>0</v>
      </c>
      <c r="T13" s="1333"/>
      <c r="U13" s="1333"/>
      <c r="V13" s="1333">
        <f t="shared" si="2"/>
        <v>0</v>
      </c>
      <c r="W13" s="1341"/>
      <c r="X13" s="1342"/>
      <c r="Y13" s="1342"/>
      <c r="Z13" s="1342"/>
      <c r="AA13" s="1342"/>
      <c r="AB13" s="1334"/>
      <c r="AC13" s="1341"/>
      <c r="AD13" s="1342"/>
      <c r="AE13" s="1342"/>
      <c r="AF13" s="1342"/>
      <c r="AG13" s="1342"/>
      <c r="AH13" s="1334"/>
      <c r="AI13" s="1339">
        <f t="shared" si="3"/>
        <v>550000</v>
      </c>
      <c r="AK13" s="860">
        <v>550000</v>
      </c>
      <c r="AL13" s="860">
        <f t="shared" si="4"/>
        <v>0</v>
      </c>
    </row>
    <row r="14" spans="1:38" ht="30" hidden="1" customHeight="1" x14ac:dyDescent="0.3">
      <c r="A14" s="1340">
        <v>2110318</v>
      </c>
      <c r="B14" s="1333" t="s">
        <v>30</v>
      </c>
      <c r="C14" s="1332">
        <v>0</v>
      </c>
      <c r="D14" s="1332">
        <v>0</v>
      </c>
      <c r="E14" s="1333"/>
      <c r="F14" s="1333"/>
      <c r="G14" s="1333"/>
      <c r="H14" s="1333">
        <f t="shared" si="0"/>
        <v>0</v>
      </c>
      <c r="I14" s="1332">
        <v>0</v>
      </c>
      <c r="J14" s="1333">
        <v>0</v>
      </c>
      <c r="K14" s="1333">
        <v>0</v>
      </c>
      <c r="L14" s="1333"/>
      <c r="M14" s="1333"/>
      <c r="N14" s="1333">
        <f t="shared" si="1"/>
        <v>0</v>
      </c>
      <c r="O14" s="1332">
        <v>0</v>
      </c>
      <c r="P14" s="1332">
        <v>0</v>
      </c>
      <c r="Q14" s="1332"/>
      <c r="R14" s="1332">
        <v>0</v>
      </c>
      <c r="S14" s="1333">
        <v>0</v>
      </c>
      <c r="T14" s="1333"/>
      <c r="U14" s="1333"/>
      <c r="V14" s="1333">
        <f t="shared" si="2"/>
        <v>0</v>
      </c>
      <c r="W14" s="1341"/>
      <c r="X14" s="1342"/>
      <c r="Y14" s="1342"/>
      <c r="Z14" s="1342"/>
      <c r="AA14" s="1342"/>
      <c r="AB14" s="1334"/>
      <c r="AC14" s="1341"/>
      <c r="AD14" s="1342"/>
      <c r="AE14" s="1342"/>
      <c r="AF14" s="1342"/>
      <c r="AG14" s="1342"/>
      <c r="AH14" s="1334"/>
      <c r="AI14" s="1339">
        <f t="shared" si="3"/>
        <v>0</v>
      </c>
      <c r="AK14" s="860">
        <v>0</v>
      </c>
      <c r="AL14" s="860">
        <f t="shared" si="4"/>
        <v>0</v>
      </c>
    </row>
    <row r="15" spans="1:38" ht="30" customHeight="1" x14ac:dyDescent="0.3">
      <c r="A15" s="1340">
        <v>2110315</v>
      </c>
      <c r="B15" s="1333" t="s">
        <v>31</v>
      </c>
      <c r="C15" s="1332">
        <v>500000</v>
      </c>
      <c r="D15" s="1332">
        <v>550000</v>
      </c>
      <c r="E15" s="1333"/>
      <c r="F15" s="1333"/>
      <c r="G15" s="1333"/>
      <c r="H15" s="1333">
        <f t="shared" si="0"/>
        <v>550000</v>
      </c>
      <c r="I15" s="1332">
        <v>0</v>
      </c>
      <c r="J15" s="1333">
        <v>0</v>
      </c>
      <c r="K15" s="1333">
        <v>0</v>
      </c>
      <c r="L15" s="1333"/>
      <c r="M15" s="1333"/>
      <c r="N15" s="1333">
        <f t="shared" si="1"/>
        <v>0</v>
      </c>
      <c r="O15" s="1332">
        <v>0</v>
      </c>
      <c r="P15" s="1332">
        <v>0</v>
      </c>
      <c r="Q15" s="1332"/>
      <c r="R15" s="1332">
        <v>0</v>
      </c>
      <c r="S15" s="1333">
        <v>0</v>
      </c>
      <c r="T15" s="1333"/>
      <c r="U15" s="1333"/>
      <c r="V15" s="1333">
        <f t="shared" si="2"/>
        <v>0</v>
      </c>
      <c r="W15" s="1341"/>
      <c r="X15" s="1342"/>
      <c r="Y15" s="1342"/>
      <c r="Z15" s="1342"/>
      <c r="AA15" s="1342"/>
      <c r="AB15" s="1334"/>
      <c r="AC15" s="1341"/>
      <c r="AD15" s="1342"/>
      <c r="AE15" s="1342"/>
      <c r="AF15" s="1342"/>
      <c r="AG15" s="1342"/>
      <c r="AH15" s="1334"/>
      <c r="AI15" s="1339">
        <f t="shared" si="3"/>
        <v>550000</v>
      </c>
      <c r="AK15" s="860">
        <v>550000</v>
      </c>
      <c r="AL15" s="860">
        <f t="shared" si="4"/>
        <v>0</v>
      </c>
    </row>
    <row r="16" spans="1:38" ht="30" hidden="1" customHeight="1" x14ac:dyDescent="0.3">
      <c r="A16" s="1340"/>
      <c r="B16" s="1333" t="s">
        <v>32</v>
      </c>
      <c r="C16" s="1332">
        <v>0</v>
      </c>
      <c r="D16" s="1332">
        <v>0</v>
      </c>
      <c r="E16" s="1333"/>
      <c r="F16" s="1333"/>
      <c r="G16" s="1333"/>
      <c r="H16" s="1333">
        <f t="shared" si="0"/>
        <v>0</v>
      </c>
      <c r="I16" s="1332">
        <v>0</v>
      </c>
      <c r="J16" s="1333">
        <v>0</v>
      </c>
      <c r="K16" s="1333">
        <v>0</v>
      </c>
      <c r="L16" s="1333"/>
      <c r="M16" s="1333"/>
      <c r="N16" s="1333">
        <f t="shared" si="1"/>
        <v>0</v>
      </c>
      <c r="O16" s="1332">
        <v>0</v>
      </c>
      <c r="P16" s="1332">
        <v>0</v>
      </c>
      <c r="Q16" s="1332"/>
      <c r="R16" s="1332">
        <v>0</v>
      </c>
      <c r="S16" s="1333">
        <v>0</v>
      </c>
      <c r="T16" s="1333"/>
      <c r="U16" s="1333"/>
      <c r="V16" s="1333">
        <f t="shared" si="2"/>
        <v>0</v>
      </c>
      <c r="W16" s="1341"/>
      <c r="X16" s="1342"/>
      <c r="Y16" s="1342"/>
      <c r="Z16" s="1342"/>
      <c r="AA16" s="1342"/>
      <c r="AB16" s="1334"/>
      <c r="AC16" s="1341"/>
      <c r="AD16" s="1342"/>
      <c r="AE16" s="1342"/>
      <c r="AF16" s="1342"/>
      <c r="AG16" s="1342"/>
      <c r="AH16" s="1334"/>
      <c r="AI16" s="1339">
        <f t="shared" si="3"/>
        <v>0</v>
      </c>
      <c r="AK16" s="860">
        <v>0</v>
      </c>
      <c r="AL16" s="860">
        <f t="shared" si="4"/>
        <v>0</v>
      </c>
    </row>
    <row r="17" spans="1:38" ht="30" customHeight="1" x14ac:dyDescent="0.3">
      <c r="A17" s="1343"/>
      <c r="B17" s="1330" t="s">
        <v>33</v>
      </c>
      <c r="C17" s="1330">
        <f>SUM(C5:C16)</f>
        <v>119856071</v>
      </c>
      <c r="D17" s="1330">
        <f>SUM(D5:D16)</f>
        <v>94138950</v>
      </c>
      <c r="E17" s="1330">
        <f t="shared" ref="E17:U17" si="5">SUM(E5:E16)</f>
        <v>0</v>
      </c>
      <c r="F17" s="1330">
        <f t="shared" si="5"/>
        <v>0</v>
      </c>
      <c r="G17" s="1330">
        <f t="shared" si="5"/>
        <v>0</v>
      </c>
      <c r="H17" s="1334">
        <f t="shared" si="0"/>
        <v>94138950</v>
      </c>
      <c r="I17" s="1330">
        <f t="shared" si="5"/>
        <v>0</v>
      </c>
      <c r="J17" s="1330">
        <f t="shared" si="5"/>
        <v>0</v>
      </c>
      <c r="K17" s="1330">
        <f t="shared" si="5"/>
        <v>0</v>
      </c>
      <c r="L17" s="1330">
        <f t="shared" si="5"/>
        <v>0</v>
      </c>
      <c r="M17" s="1330">
        <f t="shared" si="5"/>
        <v>0</v>
      </c>
      <c r="N17" s="1334">
        <f t="shared" si="1"/>
        <v>0</v>
      </c>
      <c r="O17" s="1330">
        <f t="shared" si="5"/>
        <v>0</v>
      </c>
      <c r="P17" s="1330">
        <f t="shared" si="5"/>
        <v>0</v>
      </c>
      <c r="Q17" s="1330">
        <f t="shared" si="5"/>
        <v>0</v>
      </c>
      <c r="R17" s="1330">
        <f t="shared" si="5"/>
        <v>0</v>
      </c>
      <c r="S17" s="1330">
        <f t="shared" si="5"/>
        <v>0</v>
      </c>
      <c r="T17" s="1330">
        <f t="shared" si="5"/>
        <v>0</v>
      </c>
      <c r="U17" s="1330">
        <f t="shared" si="5"/>
        <v>0</v>
      </c>
      <c r="V17" s="1334">
        <f t="shared" si="2"/>
        <v>0</v>
      </c>
      <c r="W17" s="1330">
        <f t="shared" ref="W17:AH17" si="6">SUM(W5:W16)</f>
        <v>0</v>
      </c>
      <c r="X17" s="1330">
        <f t="shared" si="6"/>
        <v>0</v>
      </c>
      <c r="Y17" s="1330">
        <f t="shared" si="6"/>
        <v>0</v>
      </c>
      <c r="Z17" s="1330">
        <f t="shared" si="6"/>
        <v>0</v>
      </c>
      <c r="AA17" s="1330">
        <f t="shared" si="6"/>
        <v>0</v>
      </c>
      <c r="AB17" s="1330">
        <f t="shared" si="6"/>
        <v>0</v>
      </c>
      <c r="AC17" s="1330">
        <f t="shared" si="6"/>
        <v>0</v>
      </c>
      <c r="AD17" s="1330">
        <f t="shared" si="6"/>
        <v>0</v>
      </c>
      <c r="AE17" s="1330">
        <f t="shared" si="6"/>
        <v>0</v>
      </c>
      <c r="AF17" s="1330">
        <f t="shared" si="6"/>
        <v>0</v>
      </c>
      <c r="AG17" s="1330">
        <f t="shared" si="6"/>
        <v>0</v>
      </c>
      <c r="AH17" s="1330">
        <f t="shared" si="6"/>
        <v>0</v>
      </c>
      <c r="AI17" s="1339">
        <f t="shared" si="3"/>
        <v>94138950</v>
      </c>
      <c r="AK17" s="860">
        <v>94138950</v>
      </c>
      <c r="AL17" s="860">
        <f>AI17-AK17</f>
        <v>0</v>
      </c>
    </row>
    <row r="18" spans="1:38" ht="30" customHeight="1" x14ac:dyDescent="0.3">
      <c r="A18" s="1340"/>
      <c r="B18" s="1329" t="s">
        <v>34</v>
      </c>
      <c r="C18" s="1332"/>
      <c r="D18" s="1332"/>
      <c r="E18" s="1333"/>
      <c r="F18" s="1333"/>
      <c r="G18" s="1333"/>
      <c r="H18" s="1332"/>
      <c r="I18" s="1332"/>
      <c r="J18" s="1333"/>
      <c r="K18" s="1333"/>
      <c r="L18" s="1333"/>
      <c r="M18" s="1333"/>
      <c r="N18" s="1333"/>
      <c r="O18" s="1332"/>
      <c r="P18" s="1332"/>
      <c r="Q18" s="1332"/>
      <c r="R18" s="1332"/>
      <c r="S18" s="1333"/>
      <c r="T18" s="1333"/>
      <c r="U18" s="1333"/>
      <c r="V18" s="1333"/>
      <c r="W18" s="1337"/>
      <c r="X18" s="1344"/>
      <c r="Y18" s="1344"/>
      <c r="Z18" s="1344"/>
      <c r="AA18" s="1344"/>
      <c r="AB18" s="1344"/>
      <c r="AC18" s="1337"/>
      <c r="AD18" s="1344"/>
      <c r="AE18" s="1344"/>
      <c r="AF18" s="1344"/>
      <c r="AG18" s="1344"/>
      <c r="AH18" s="1344"/>
      <c r="AI18" s="1339"/>
      <c r="AK18" s="860"/>
    </row>
    <row r="19" spans="1:38" ht="30" customHeight="1" x14ac:dyDescent="0.3">
      <c r="A19" s="1345">
        <v>2110201</v>
      </c>
      <c r="B19" s="1333" t="s">
        <v>35</v>
      </c>
      <c r="C19" s="1332">
        <v>0</v>
      </c>
      <c r="D19" s="1332">
        <v>0</v>
      </c>
      <c r="E19" s="1333"/>
      <c r="F19" s="1333"/>
      <c r="G19" s="1333">
        <v>0</v>
      </c>
      <c r="H19" s="1333">
        <f>SUM(D19:G19)</f>
        <v>0</v>
      </c>
      <c r="I19" s="1332">
        <v>0</v>
      </c>
      <c r="J19" s="1333">
        <v>0</v>
      </c>
      <c r="K19" s="1333">
        <v>0</v>
      </c>
      <c r="L19" s="1333"/>
      <c r="M19" s="1333"/>
      <c r="N19" s="1333">
        <f>SUM(I19:K19)</f>
        <v>0</v>
      </c>
      <c r="O19" s="1332"/>
      <c r="P19" s="1332"/>
      <c r="Q19" s="1332">
        <v>400000</v>
      </c>
      <c r="R19" s="1332"/>
      <c r="S19" s="1333"/>
      <c r="T19" s="1333"/>
      <c r="U19" s="1333"/>
      <c r="V19" s="1333">
        <f>SUM(O19:S19)</f>
        <v>400000</v>
      </c>
      <c r="W19" s="1341"/>
      <c r="X19" s="1342"/>
      <c r="Y19" s="1342"/>
      <c r="Z19" s="1342"/>
      <c r="AA19" s="1342"/>
      <c r="AB19" s="1334"/>
      <c r="AC19" s="1341"/>
      <c r="AD19" s="1342"/>
      <c r="AE19" s="1342"/>
      <c r="AF19" s="1342"/>
      <c r="AG19" s="1342"/>
      <c r="AH19" s="1334"/>
      <c r="AI19" s="1339">
        <f>SUM(V19+N19+H19)</f>
        <v>400000</v>
      </c>
      <c r="AK19" s="860">
        <v>400000</v>
      </c>
      <c r="AL19" s="860">
        <f t="shared" ref="AL19:AL82" si="7">AI19-AK19</f>
        <v>0</v>
      </c>
    </row>
    <row r="20" spans="1:38" ht="30" hidden="1" customHeight="1" x14ac:dyDescent="0.3">
      <c r="A20" s="1340">
        <v>2110202</v>
      </c>
      <c r="B20" s="1333" t="s">
        <v>36</v>
      </c>
      <c r="C20" s="1332">
        <v>500000</v>
      </c>
      <c r="D20" s="1332">
        <v>0</v>
      </c>
      <c r="E20" s="1333"/>
      <c r="F20" s="1333"/>
      <c r="G20" s="1333">
        <v>0</v>
      </c>
      <c r="H20" s="1333">
        <f t="shared" ref="H20:H83" si="8">SUM(D20:G20)</f>
        <v>0</v>
      </c>
      <c r="I20" s="1332">
        <v>0</v>
      </c>
      <c r="J20" s="1333">
        <v>0</v>
      </c>
      <c r="K20" s="1333">
        <v>0</v>
      </c>
      <c r="L20" s="1333"/>
      <c r="M20" s="1333"/>
      <c r="N20" s="1333">
        <f t="shared" ref="N20:N83" si="9">SUM(I20:K20)</f>
        <v>0</v>
      </c>
      <c r="O20" s="1332"/>
      <c r="P20" s="1332"/>
      <c r="Q20" s="1332"/>
      <c r="R20" s="1332"/>
      <c r="S20" s="1333"/>
      <c r="T20" s="1333"/>
      <c r="U20" s="1333"/>
      <c r="V20" s="1333">
        <f t="shared" ref="V20:V83" si="10">SUM(O20:S20)</f>
        <v>0</v>
      </c>
      <c r="W20" s="1341"/>
      <c r="X20" s="1342"/>
      <c r="Y20" s="1342"/>
      <c r="Z20" s="1342"/>
      <c r="AA20" s="1342"/>
      <c r="AB20" s="1334"/>
      <c r="AC20" s="1341"/>
      <c r="AD20" s="1342"/>
      <c r="AE20" s="1342"/>
      <c r="AF20" s="1342"/>
      <c r="AG20" s="1342"/>
      <c r="AH20" s="1334"/>
      <c r="AI20" s="1339">
        <f t="shared" ref="AI20:AI83" si="11">SUM(V20+N20+H20)</f>
        <v>0</v>
      </c>
      <c r="AK20" s="860">
        <v>0</v>
      </c>
      <c r="AL20" s="860">
        <f t="shared" si="7"/>
        <v>0</v>
      </c>
    </row>
    <row r="21" spans="1:38" ht="30" hidden="1" customHeight="1" x14ac:dyDescent="0.3">
      <c r="A21" s="1340">
        <v>2110302</v>
      </c>
      <c r="B21" s="1333" t="s">
        <v>37</v>
      </c>
      <c r="C21" s="1332">
        <v>0</v>
      </c>
      <c r="D21" s="1332">
        <v>0</v>
      </c>
      <c r="E21" s="1333"/>
      <c r="F21" s="1333"/>
      <c r="G21" s="1333">
        <v>0</v>
      </c>
      <c r="H21" s="1333">
        <f t="shared" si="8"/>
        <v>0</v>
      </c>
      <c r="I21" s="1332">
        <v>0</v>
      </c>
      <c r="J21" s="1333">
        <v>0</v>
      </c>
      <c r="K21" s="1333">
        <v>0</v>
      </c>
      <c r="L21" s="1333"/>
      <c r="M21" s="1333"/>
      <c r="N21" s="1333">
        <f t="shared" si="9"/>
        <v>0</v>
      </c>
      <c r="O21" s="1332"/>
      <c r="P21" s="1332"/>
      <c r="Q21" s="1332"/>
      <c r="R21" s="1332"/>
      <c r="S21" s="1333"/>
      <c r="T21" s="1333"/>
      <c r="U21" s="1333"/>
      <c r="V21" s="1333">
        <f t="shared" si="10"/>
        <v>0</v>
      </c>
      <c r="W21" s="1341"/>
      <c r="X21" s="1342"/>
      <c r="Y21" s="1342"/>
      <c r="Z21" s="1342"/>
      <c r="AA21" s="1342"/>
      <c r="AB21" s="1334"/>
      <c r="AC21" s="1341"/>
      <c r="AD21" s="1342"/>
      <c r="AE21" s="1342"/>
      <c r="AF21" s="1342"/>
      <c r="AG21" s="1342"/>
      <c r="AH21" s="1334"/>
      <c r="AI21" s="1339">
        <f t="shared" si="11"/>
        <v>0</v>
      </c>
      <c r="AK21" s="860">
        <v>0</v>
      </c>
      <c r="AL21" s="860">
        <f t="shared" si="7"/>
        <v>0</v>
      </c>
    </row>
    <row r="22" spans="1:38" ht="30" customHeight="1" x14ac:dyDescent="0.3">
      <c r="A22" s="1345">
        <v>2110312</v>
      </c>
      <c r="B22" s="1333" t="s">
        <v>38</v>
      </c>
      <c r="C22" s="1332">
        <v>1500000</v>
      </c>
      <c r="D22" s="1332">
        <v>0</v>
      </c>
      <c r="E22" s="1333"/>
      <c r="F22" s="1333"/>
      <c r="G22" s="1333">
        <v>0</v>
      </c>
      <c r="H22" s="1333">
        <f t="shared" si="8"/>
        <v>0</v>
      </c>
      <c r="I22" s="1332">
        <v>0</v>
      </c>
      <c r="J22" s="1333">
        <v>0</v>
      </c>
      <c r="K22" s="1333">
        <v>0</v>
      </c>
      <c r="L22" s="1333"/>
      <c r="M22" s="1333"/>
      <c r="N22" s="1333">
        <f t="shared" si="9"/>
        <v>0</v>
      </c>
      <c r="O22" s="1332"/>
      <c r="P22" s="1332">
        <v>300000</v>
      </c>
      <c r="Q22" s="1332">
        <v>0</v>
      </c>
      <c r="R22" s="1332"/>
      <c r="S22" s="1333"/>
      <c r="T22" s="1333"/>
      <c r="U22" s="1333"/>
      <c r="V22" s="1333">
        <f t="shared" si="10"/>
        <v>300000</v>
      </c>
      <c r="W22" s="1341"/>
      <c r="X22" s="1342"/>
      <c r="Y22" s="1342"/>
      <c r="Z22" s="1342"/>
      <c r="AA22" s="1342"/>
      <c r="AB22" s="1334"/>
      <c r="AC22" s="1341"/>
      <c r="AD22" s="1342"/>
      <c r="AE22" s="1342"/>
      <c r="AF22" s="1342"/>
      <c r="AG22" s="1342"/>
      <c r="AH22" s="1334"/>
      <c r="AI22" s="1339">
        <f t="shared" si="11"/>
        <v>300000</v>
      </c>
      <c r="AK22" s="860">
        <v>300000</v>
      </c>
      <c r="AL22" s="860">
        <f t="shared" si="7"/>
        <v>0</v>
      </c>
    </row>
    <row r="23" spans="1:38" ht="30" customHeight="1" x14ac:dyDescent="0.3">
      <c r="A23" s="1340">
        <v>2110314</v>
      </c>
      <c r="B23" s="1333" t="s">
        <v>39</v>
      </c>
      <c r="C23" s="1332">
        <v>500000</v>
      </c>
      <c r="D23" s="1332">
        <v>0</v>
      </c>
      <c r="E23" s="1333"/>
      <c r="F23" s="1333"/>
      <c r="G23" s="1333">
        <v>0</v>
      </c>
      <c r="H23" s="1333">
        <f t="shared" si="8"/>
        <v>0</v>
      </c>
      <c r="I23" s="1332">
        <v>0</v>
      </c>
      <c r="J23" s="1333">
        <v>0</v>
      </c>
      <c r="K23" s="1333">
        <v>0</v>
      </c>
      <c r="L23" s="1333"/>
      <c r="M23" s="1333"/>
      <c r="N23" s="1333">
        <f t="shared" si="9"/>
        <v>0</v>
      </c>
      <c r="O23" s="1332"/>
      <c r="P23" s="1332"/>
      <c r="Q23" s="1332"/>
      <c r="R23" s="1332"/>
      <c r="S23" s="1333">
        <v>200000</v>
      </c>
      <c r="T23" s="1333"/>
      <c r="U23" s="1333"/>
      <c r="V23" s="1333">
        <f t="shared" si="10"/>
        <v>200000</v>
      </c>
      <c r="W23" s="1341"/>
      <c r="X23" s="1342"/>
      <c r="Y23" s="1342"/>
      <c r="Z23" s="1342"/>
      <c r="AA23" s="1342"/>
      <c r="AB23" s="1334"/>
      <c r="AC23" s="1341"/>
      <c r="AD23" s="1342"/>
      <c r="AE23" s="1342"/>
      <c r="AF23" s="1342"/>
      <c r="AG23" s="1342"/>
      <c r="AH23" s="1334"/>
      <c r="AI23" s="1339">
        <f t="shared" si="11"/>
        <v>200000</v>
      </c>
      <c r="AK23" s="860">
        <v>200000</v>
      </c>
      <c r="AL23" s="860">
        <f t="shared" si="7"/>
        <v>0</v>
      </c>
    </row>
    <row r="24" spans="1:38" ht="30" hidden="1" customHeight="1" x14ac:dyDescent="0.3">
      <c r="A24" s="1340">
        <v>2110316</v>
      </c>
      <c r="B24" s="1333" t="s">
        <v>40</v>
      </c>
      <c r="C24" s="1332">
        <v>0</v>
      </c>
      <c r="D24" s="1332">
        <v>0</v>
      </c>
      <c r="E24" s="1333"/>
      <c r="F24" s="1333"/>
      <c r="G24" s="1333">
        <v>0</v>
      </c>
      <c r="H24" s="1333">
        <f t="shared" si="8"/>
        <v>0</v>
      </c>
      <c r="I24" s="1332">
        <v>0</v>
      </c>
      <c r="J24" s="1333">
        <v>0</v>
      </c>
      <c r="K24" s="1333">
        <v>0</v>
      </c>
      <c r="L24" s="1333"/>
      <c r="M24" s="1333"/>
      <c r="N24" s="1333">
        <f t="shared" si="9"/>
        <v>0</v>
      </c>
      <c r="O24" s="1332"/>
      <c r="P24" s="1332"/>
      <c r="Q24" s="1332"/>
      <c r="R24" s="1332"/>
      <c r="S24" s="1333"/>
      <c r="T24" s="1333"/>
      <c r="U24" s="1333"/>
      <c r="V24" s="1333">
        <f t="shared" si="10"/>
        <v>0</v>
      </c>
      <c r="W24" s="1341"/>
      <c r="X24" s="1342"/>
      <c r="Y24" s="1342"/>
      <c r="Z24" s="1342"/>
      <c r="AA24" s="1342"/>
      <c r="AB24" s="1334"/>
      <c r="AC24" s="1341"/>
      <c r="AD24" s="1342"/>
      <c r="AE24" s="1342"/>
      <c r="AF24" s="1342"/>
      <c r="AG24" s="1342"/>
      <c r="AH24" s="1334"/>
      <c r="AI24" s="1339">
        <f t="shared" si="11"/>
        <v>0</v>
      </c>
      <c r="AK24" s="860">
        <v>0</v>
      </c>
      <c r="AL24" s="860">
        <f t="shared" si="7"/>
        <v>0</v>
      </c>
    </row>
    <row r="25" spans="1:38" ht="30" customHeight="1" x14ac:dyDescent="0.3">
      <c r="A25" s="1345">
        <v>2120103</v>
      </c>
      <c r="B25" s="1333" t="s">
        <v>41</v>
      </c>
      <c r="C25" s="1332">
        <v>3000000</v>
      </c>
      <c r="D25" s="1332">
        <v>3300000</v>
      </c>
      <c r="E25" s="1333"/>
      <c r="F25" s="1333"/>
      <c r="G25" s="1333">
        <v>0</v>
      </c>
      <c r="H25" s="1333">
        <f t="shared" si="8"/>
        <v>3300000</v>
      </c>
      <c r="I25" s="1332">
        <v>0</v>
      </c>
      <c r="J25" s="1333">
        <v>0</v>
      </c>
      <c r="K25" s="1333">
        <v>0</v>
      </c>
      <c r="L25" s="1333"/>
      <c r="M25" s="1333"/>
      <c r="N25" s="1333">
        <f t="shared" si="9"/>
        <v>0</v>
      </c>
      <c r="O25" s="1332"/>
      <c r="P25" s="1332"/>
      <c r="Q25" s="1332"/>
      <c r="R25" s="1332"/>
      <c r="S25" s="1333"/>
      <c r="T25" s="1333"/>
      <c r="U25" s="1333"/>
      <c r="V25" s="1333">
        <f t="shared" si="10"/>
        <v>0</v>
      </c>
      <c r="W25" s="1341"/>
      <c r="X25" s="1342"/>
      <c r="Y25" s="1342"/>
      <c r="Z25" s="1342"/>
      <c r="AA25" s="1342"/>
      <c r="AB25" s="1334"/>
      <c r="AC25" s="1341"/>
      <c r="AD25" s="1342"/>
      <c r="AE25" s="1342"/>
      <c r="AF25" s="1342"/>
      <c r="AG25" s="1342"/>
      <c r="AH25" s="1334"/>
      <c r="AI25" s="1339">
        <f t="shared" si="11"/>
        <v>3300000</v>
      </c>
      <c r="AK25" s="860">
        <v>3300000</v>
      </c>
      <c r="AL25" s="860">
        <f t="shared" si="7"/>
        <v>0</v>
      </c>
    </row>
    <row r="26" spans="1:38" ht="30" customHeight="1" x14ac:dyDescent="0.3">
      <c r="A26" s="1340">
        <v>2210101</v>
      </c>
      <c r="B26" s="1333" t="s">
        <v>42</v>
      </c>
      <c r="C26" s="758">
        <v>750000</v>
      </c>
      <c r="D26" s="1332">
        <v>500000</v>
      </c>
      <c r="E26" s="1333"/>
      <c r="F26" s="1333"/>
      <c r="G26" s="1333">
        <v>0</v>
      </c>
      <c r="H26" s="1333">
        <f t="shared" si="8"/>
        <v>500000</v>
      </c>
      <c r="I26" s="1332">
        <v>0</v>
      </c>
      <c r="J26" s="1333">
        <v>0</v>
      </c>
      <c r="K26" s="1333">
        <v>0</v>
      </c>
      <c r="L26" s="1333"/>
      <c r="M26" s="1333"/>
      <c r="N26" s="1333">
        <f t="shared" si="9"/>
        <v>0</v>
      </c>
      <c r="O26" s="1332"/>
      <c r="P26" s="1332"/>
      <c r="Q26" s="1332"/>
      <c r="R26" s="1332"/>
      <c r="S26" s="1333"/>
      <c r="T26" s="1333"/>
      <c r="U26" s="1333"/>
      <c r="V26" s="1333">
        <f t="shared" si="10"/>
        <v>0</v>
      </c>
      <c r="W26" s="1341"/>
      <c r="X26" s="1342"/>
      <c r="Y26" s="1342"/>
      <c r="Z26" s="1342"/>
      <c r="AA26" s="1342"/>
      <c r="AB26" s="1334"/>
      <c r="AC26" s="1341"/>
      <c r="AD26" s="1342"/>
      <c r="AE26" s="1342"/>
      <c r="AF26" s="1342"/>
      <c r="AG26" s="1342"/>
      <c r="AH26" s="1334"/>
      <c r="AI26" s="1339">
        <f t="shared" si="11"/>
        <v>500000</v>
      </c>
      <c r="AK26" s="860">
        <v>500000</v>
      </c>
      <c r="AL26" s="860">
        <f t="shared" si="7"/>
        <v>0</v>
      </c>
    </row>
    <row r="27" spans="1:38" ht="30" customHeight="1" x14ac:dyDescent="0.3">
      <c r="A27" s="1345">
        <v>2210102</v>
      </c>
      <c r="B27" s="1333" t="s">
        <v>43</v>
      </c>
      <c r="C27" s="1332">
        <v>500000</v>
      </c>
      <c r="D27" s="1333">
        <v>313873</v>
      </c>
      <c r="E27" s="1333"/>
      <c r="F27" s="1333"/>
      <c r="G27" s="1333">
        <v>0</v>
      </c>
      <c r="H27" s="1333">
        <f t="shared" si="8"/>
        <v>313873</v>
      </c>
      <c r="I27" s="1332">
        <v>0</v>
      </c>
      <c r="J27" s="1333">
        <v>0</v>
      </c>
      <c r="K27" s="1333">
        <v>0</v>
      </c>
      <c r="L27" s="1333"/>
      <c r="M27" s="1333"/>
      <c r="N27" s="1333">
        <f t="shared" si="9"/>
        <v>0</v>
      </c>
      <c r="O27" s="1333"/>
      <c r="P27" s="1333"/>
      <c r="Q27" s="1333"/>
      <c r="R27" s="1333"/>
      <c r="S27" s="1333"/>
      <c r="T27" s="1333"/>
      <c r="U27" s="1333"/>
      <c r="V27" s="1333">
        <f t="shared" si="10"/>
        <v>0</v>
      </c>
      <c r="W27" s="1342"/>
      <c r="X27" s="1342"/>
      <c r="Y27" s="1342"/>
      <c r="Z27" s="1342"/>
      <c r="AA27" s="1342"/>
      <c r="AB27" s="1334"/>
      <c r="AC27" s="1342"/>
      <c r="AD27" s="1342"/>
      <c r="AE27" s="1342"/>
      <c r="AF27" s="1342"/>
      <c r="AG27" s="1342"/>
      <c r="AH27" s="1334"/>
      <c r="AI27" s="1339">
        <f t="shared" si="11"/>
        <v>313873</v>
      </c>
      <c r="AK27" s="860">
        <v>500000</v>
      </c>
      <c r="AL27" s="860">
        <f t="shared" si="7"/>
        <v>-186127</v>
      </c>
    </row>
    <row r="28" spans="1:38" ht="30" hidden="1" customHeight="1" x14ac:dyDescent="0.3">
      <c r="A28" s="1340">
        <v>2210103</v>
      </c>
      <c r="B28" s="1333" t="s">
        <v>44</v>
      </c>
      <c r="C28" s="1332">
        <v>0</v>
      </c>
      <c r="D28" s="1332">
        <v>0</v>
      </c>
      <c r="E28" s="1333"/>
      <c r="F28" s="1333"/>
      <c r="G28" s="1333">
        <v>0</v>
      </c>
      <c r="H28" s="1333">
        <f t="shared" si="8"/>
        <v>0</v>
      </c>
      <c r="I28" s="1332">
        <v>0</v>
      </c>
      <c r="J28" s="1333">
        <v>0</v>
      </c>
      <c r="K28" s="1333">
        <v>0</v>
      </c>
      <c r="L28" s="1333"/>
      <c r="M28" s="1333"/>
      <c r="N28" s="1333">
        <f t="shared" si="9"/>
        <v>0</v>
      </c>
      <c r="O28" s="1332"/>
      <c r="P28" s="1332"/>
      <c r="Q28" s="1332"/>
      <c r="R28" s="1332"/>
      <c r="S28" s="1333"/>
      <c r="T28" s="1333"/>
      <c r="U28" s="1333"/>
      <c r="V28" s="1333">
        <f t="shared" si="10"/>
        <v>0</v>
      </c>
      <c r="W28" s="1341"/>
      <c r="X28" s="1342"/>
      <c r="Y28" s="1342"/>
      <c r="Z28" s="1342"/>
      <c r="AA28" s="1342"/>
      <c r="AB28" s="1334"/>
      <c r="AC28" s="1341"/>
      <c r="AD28" s="1342"/>
      <c r="AE28" s="1342"/>
      <c r="AF28" s="1342"/>
      <c r="AG28" s="1342"/>
      <c r="AH28" s="1334"/>
      <c r="AI28" s="1339">
        <f t="shared" si="11"/>
        <v>0</v>
      </c>
      <c r="AK28" s="860">
        <v>0</v>
      </c>
      <c r="AL28" s="860">
        <f t="shared" si="7"/>
        <v>0</v>
      </c>
    </row>
    <row r="29" spans="1:38" ht="30" hidden="1" customHeight="1" x14ac:dyDescent="0.3">
      <c r="A29" s="1345">
        <v>2210104</v>
      </c>
      <c r="B29" s="1333" t="s">
        <v>45</v>
      </c>
      <c r="C29" s="1332">
        <v>0</v>
      </c>
      <c r="D29" s="1332">
        <v>0</v>
      </c>
      <c r="E29" s="1333"/>
      <c r="F29" s="1333"/>
      <c r="G29" s="1333">
        <v>0</v>
      </c>
      <c r="H29" s="1333">
        <f t="shared" si="8"/>
        <v>0</v>
      </c>
      <c r="I29" s="1332">
        <v>0</v>
      </c>
      <c r="J29" s="1333">
        <v>0</v>
      </c>
      <c r="K29" s="1333">
        <v>0</v>
      </c>
      <c r="L29" s="1333"/>
      <c r="M29" s="1333"/>
      <c r="N29" s="1333">
        <f t="shared" si="9"/>
        <v>0</v>
      </c>
      <c r="O29" s="1332"/>
      <c r="P29" s="1332"/>
      <c r="Q29" s="1332"/>
      <c r="R29" s="1332"/>
      <c r="S29" s="1333"/>
      <c r="T29" s="1333"/>
      <c r="U29" s="1333"/>
      <c r="V29" s="1333">
        <f t="shared" si="10"/>
        <v>0</v>
      </c>
      <c r="W29" s="1341"/>
      <c r="X29" s="1342"/>
      <c r="Y29" s="1342"/>
      <c r="Z29" s="1342"/>
      <c r="AA29" s="1342"/>
      <c r="AB29" s="1334"/>
      <c r="AC29" s="1341"/>
      <c r="AD29" s="1342"/>
      <c r="AE29" s="1342"/>
      <c r="AF29" s="1342"/>
      <c r="AG29" s="1342"/>
      <c r="AH29" s="1334"/>
      <c r="AI29" s="1339">
        <f t="shared" si="11"/>
        <v>0</v>
      </c>
      <c r="AK29" s="860">
        <v>0</v>
      </c>
      <c r="AL29" s="860">
        <f t="shared" si="7"/>
        <v>0</v>
      </c>
    </row>
    <row r="30" spans="1:38" ht="30" hidden="1" customHeight="1" x14ac:dyDescent="0.3">
      <c r="A30" s="1345">
        <v>2210105</v>
      </c>
      <c r="B30" s="1333" t="s">
        <v>46</v>
      </c>
      <c r="C30" s="1332">
        <v>0</v>
      </c>
      <c r="D30" s="1332">
        <v>0</v>
      </c>
      <c r="E30" s="1333"/>
      <c r="F30" s="1333"/>
      <c r="G30" s="1333">
        <v>0</v>
      </c>
      <c r="H30" s="1333">
        <f t="shared" si="8"/>
        <v>0</v>
      </c>
      <c r="I30" s="1332">
        <v>0</v>
      </c>
      <c r="J30" s="1333">
        <v>0</v>
      </c>
      <c r="K30" s="1333">
        <v>0</v>
      </c>
      <c r="L30" s="1333"/>
      <c r="M30" s="1333"/>
      <c r="N30" s="1333">
        <f t="shared" si="9"/>
        <v>0</v>
      </c>
      <c r="O30" s="1332"/>
      <c r="P30" s="1332"/>
      <c r="Q30" s="1332"/>
      <c r="R30" s="1332"/>
      <c r="S30" s="1333"/>
      <c r="T30" s="1333"/>
      <c r="U30" s="1333"/>
      <c r="V30" s="1333">
        <f t="shared" si="10"/>
        <v>0</v>
      </c>
      <c r="W30" s="1341"/>
      <c r="X30" s="1342"/>
      <c r="Y30" s="1342"/>
      <c r="Z30" s="1342"/>
      <c r="AA30" s="1342"/>
      <c r="AB30" s="1334"/>
      <c r="AC30" s="1341"/>
      <c r="AD30" s="1342"/>
      <c r="AE30" s="1342"/>
      <c r="AF30" s="1342"/>
      <c r="AG30" s="1342"/>
      <c r="AH30" s="1334"/>
      <c r="AI30" s="1339">
        <f t="shared" si="11"/>
        <v>0</v>
      </c>
      <c r="AK30" s="860">
        <v>0</v>
      </c>
      <c r="AL30" s="860">
        <f t="shared" si="7"/>
        <v>0</v>
      </c>
    </row>
    <row r="31" spans="1:38" ht="30" customHeight="1" x14ac:dyDescent="0.3">
      <c r="A31" s="1345">
        <v>2210106</v>
      </c>
      <c r="B31" s="1333" t="s">
        <v>47</v>
      </c>
      <c r="C31" s="1332">
        <v>1500000</v>
      </c>
      <c r="D31" s="1332">
        <v>1000000</v>
      </c>
      <c r="E31" s="1333"/>
      <c r="F31" s="1333"/>
      <c r="G31" s="1333">
        <v>0</v>
      </c>
      <c r="H31" s="1333">
        <f t="shared" si="8"/>
        <v>1000000</v>
      </c>
      <c r="I31" s="1332">
        <v>0</v>
      </c>
      <c r="J31" s="1333">
        <v>0</v>
      </c>
      <c r="K31" s="1333">
        <v>0</v>
      </c>
      <c r="L31" s="1333"/>
      <c r="M31" s="1333"/>
      <c r="N31" s="1333">
        <f t="shared" si="9"/>
        <v>0</v>
      </c>
      <c r="O31" s="1332"/>
      <c r="P31" s="1332"/>
      <c r="Q31" s="1332"/>
      <c r="R31" s="1332"/>
      <c r="S31" s="1333"/>
      <c r="T31" s="1333"/>
      <c r="U31" s="1333"/>
      <c r="V31" s="1333">
        <f t="shared" si="10"/>
        <v>0</v>
      </c>
      <c r="W31" s="1341"/>
      <c r="X31" s="1342"/>
      <c r="Y31" s="1342"/>
      <c r="Z31" s="1342"/>
      <c r="AA31" s="1342"/>
      <c r="AB31" s="1334"/>
      <c r="AC31" s="1341"/>
      <c r="AD31" s="1342"/>
      <c r="AE31" s="1342"/>
      <c r="AF31" s="1342"/>
      <c r="AG31" s="1342"/>
      <c r="AH31" s="1334"/>
      <c r="AI31" s="1339">
        <f t="shared" si="11"/>
        <v>1000000</v>
      </c>
      <c r="AK31" s="860">
        <v>1000000</v>
      </c>
      <c r="AL31" s="860">
        <f t="shared" si="7"/>
        <v>0</v>
      </c>
    </row>
    <row r="32" spans="1:38" ht="30" customHeight="1" x14ac:dyDescent="0.3">
      <c r="A32" s="1345">
        <v>2210201</v>
      </c>
      <c r="B32" s="1333" t="s">
        <v>48</v>
      </c>
      <c r="C32" s="758">
        <v>1400000</v>
      </c>
      <c r="D32" s="1332">
        <v>1569601</v>
      </c>
      <c r="E32" s="1333"/>
      <c r="F32" s="1333"/>
      <c r="G32" s="1333">
        <v>0</v>
      </c>
      <c r="H32" s="1333">
        <f t="shared" si="8"/>
        <v>1569601</v>
      </c>
      <c r="I32" s="1332">
        <v>0</v>
      </c>
      <c r="J32" s="1333">
        <v>0</v>
      </c>
      <c r="K32" s="1333">
        <v>0</v>
      </c>
      <c r="L32" s="1333"/>
      <c r="M32" s="1333"/>
      <c r="N32" s="1333">
        <f t="shared" si="9"/>
        <v>0</v>
      </c>
      <c r="O32" s="1332"/>
      <c r="P32" s="1332"/>
      <c r="Q32" s="1332">
        <v>100000</v>
      </c>
      <c r="R32" s="1332"/>
      <c r="S32" s="1333"/>
      <c r="T32" s="1333"/>
      <c r="U32" s="1333"/>
      <c r="V32" s="1333">
        <f t="shared" si="10"/>
        <v>100000</v>
      </c>
      <c r="W32" s="1341"/>
      <c r="X32" s="1342"/>
      <c r="Y32" s="1342"/>
      <c r="Z32" s="1342"/>
      <c r="AA32" s="1342"/>
      <c r="AB32" s="1334"/>
      <c r="AC32" s="1341"/>
      <c r="AD32" s="1342"/>
      <c r="AE32" s="1342"/>
      <c r="AF32" s="1342"/>
      <c r="AG32" s="1342"/>
      <c r="AH32" s="1334"/>
      <c r="AI32" s="1339">
        <f t="shared" si="11"/>
        <v>1669601</v>
      </c>
      <c r="AK32" s="860">
        <v>1669601</v>
      </c>
      <c r="AL32" s="860">
        <f t="shared" si="7"/>
        <v>0</v>
      </c>
    </row>
    <row r="33" spans="1:39" ht="30" customHeight="1" x14ac:dyDescent="0.3">
      <c r="A33" s="1340">
        <v>2210202</v>
      </c>
      <c r="B33" s="1333" t="s">
        <v>49</v>
      </c>
      <c r="C33" s="1332">
        <v>250000</v>
      </c>
      <c r="D33" s="1332">
        <v>0</v>
      </c>
      <c r="E33" s="1346"/>
      <c r="F33" s="1346"/>
      <c r="G33" s="1333">
        <v>0</v>
      </c>
      <c r="H33" s="1333">
        <f t="shared" si="8"/>
        <v>0</v>
      </c>
      <c r="I33" s="1332">
        <v>0</v>
      </c>
      <c r="J33" s="1333">
        <v>0</v>
      </c>
      <c r="K33" s="1333">
        <v>0</v>
      </c>
      <c r="L33" s="1346"/>
      <c r="M33" s="1346"/>
      <c r="N33" s="1333">
        <f t="shared" si="9"/>
        <v>0</v>
      </c>
      <c r="O33" s="1332"/>
      <c r="P33" s="1332">
        <v>500000</v>
      </c>
      <c r="Q33" s="1332">
        <v>0</v>
      </c>
      <c r="R33" s="1332"/>
      <c r="S33" s="1346"/>
      <c r="T33" s="1346"/>
      <c r="U33" s="1346"/>
      <c r="V33" s="1333">
        <f t="shared" si="10"/>
        <v>500000</v>
      </c>
      <c r="W33" s="1341"/>
      <c r="X33" s="1347"/>
      <c r="Y33" s="1347"/>
      <c r="Z33" s="1347"/>
      <c r="AA33" s="1347"/>
      <c r="AB33" s="1348"/>
      <c r="AC33" s="1341"/>
      <c r="AD33" s="1347"/>
      <c r="AE33" s="1347"/>
      <c r="AF33" s="1347"/>
      <c r="AG33" s="1347"/>
      <c r="AH33" s="1348"/>
      <c r="AI33" s="1339">
        <f t="shared" si="11"/>
        <v>500000</v>
      </c>
      <c r="AK33" s="860">
        <v>500000</v>
      </c>
      <c r="AL33" s="860">
        <f t="shared" si="7"/>
        <v>0</v>
      </c>
    </row>
    <row r="34" spans="1:39" ht="30" customHeight="1" x14ac:dyDescent="0.3">
      <c r="A34" s="1345">
        <v>2210203</v>
      </c>
      <c r="B34" s="1333" t="s">
        <v>50</v>
      </c>
      <c r="C34" s="1332">
        <v>225000</v>
      </c>
      <c r="D34" s="1332">
        <v>50000</v>
      </c>
      <c r="E34" s="1333"/>
      <c r="F34" s="1333"/>
      <c r="G34" s="1333">
        <v>0</v>
      </c>
      <c r="H34" s="1333">
        <f t="shared" si="8"/>
        <v>50000</v>
      </c>
      <c r="I34" s="1332">
        <v>0</v>
      </c>
      <c r="J34" s="1333">
        <v>0</v>
      </c>
      <c r="K34" s="1333">
        <v>0</v>
      </c>
      <c r="L34" s="1333"/>
      <c r="M34" s="1333"/>
      <c r="N34" s="1333">
        <f t="shared" si="9"/>
        <v>0</v>
      </c>
      <c r="O34" s="1332"/>
      <c r="P34" s="1332"/>
      <c r="Q34" s="1332"/>
      <c r="R34" s="1332"/>
      <c r="S34" s="1333"/>
      <c r="T34" s="1333"/>
      <c r="U34" s="1333"/>
      <c r="V34" s="1333">
        <f t="shared" si="10"/>
        <v>0</v>
      </c>
      <c r="W34" s="1341"/>
      <c r="X34" s="1342"/>
      <c r="Y34" s="1342"/>
      <c r="Z34" s="1342"/>
      <c r="AA34" s="1342"/>
      <c r="AB34" s="1334"/>
      <c r="AC34" s="1341"/>
      <c r="AD34" s="1342"/>
      <c r="AE34" s="1342"/>
      <c r="AF34" s="1342"/>
      <c r="AG34" s="1342"/>
      <c r="AH34" s="1334"/>
      <c r="AI34" s="1339">
        <f t="shared" si="11"/>
        <v>50000</v>
      </c>
      <c r="AK34" s="860">
        <v>50000</v>
      </c>
      <c r="AL34" s="860">
        <f t="shared" si="7"/>
        <v>0</v>
      </c>
    </row>
    <row r="35" spans="1:39" ht="30" hidden="1" customHeight="1" x14ac:dyDescent="0.3">
      <c r="A35" s="1345">
        <v>2210207</v>
      </c>
      <c r="B35" s="1333" t="s">
        <v>51</v>
      </c>
      <c r="C35" s="1332">
        <v>0</v>
      </c>
      <c r="D35" s="1332">
        <v>0</v>
      </c>
      <c r="E35" s="1333"/>
      <c r="F35" s="1333"/>
      <c r="G35" s="1333">
        <v>0</v>
      </c>
      <c r="H35" s="1333">
        <f t="shared" si="8"/>
        <v>0</v>
      </c>
      <c r="I35" s="1332">
        <v>0</v>
      </c>
      <c r="J35" s="1333">
        <v>0</v>
      </c>
      <c r="K35" s="1333">
        <v>0</v>
      </c>
      <c r="L35" s="1333"/>
      <c r="M35" s="1333"/>
      <c r="N35" s="1333">
        <f t="shared" si="9"/>
        <v>0</v>
      </c>
      <c r="O35" s="1332"/>
      <c r="P35" s="1332"/>
      <c r="Q35" s="1332"/>
      <c r="R35" s="1332"/>
      <c r="S35" s="1333"/>
      <c r="T35" s="1333"/>
      <c r="U35" s="1333"/>
      <c r="V35" s="1333">
        <f t="shared" si="10"/>
        <v>0</v>
      </c>
      <c r="W35" s="1341"/>
      <c r="X35" s="1342"/>
      <c r="Y35" s="1342"/>
      <c r="Z35" s="1342"/>
      <c r="AA35" s="1342"/>
      <c r="AB35" s="1334"/>
      <c r="AC35" s="1341"/>
      <c r="AD35" s="1342"/>
      <c r="AE35" s="1342"/>
      <c r="AF35" s="1342"/>
      <c r="AG35" s="1342"/>
      <c r="AH35" s="1334"/>
      <c r="AI35" s="1339">
        <f t="shared" si="11"/>
        <v>0</v>
      </c>
      <c r="AK35" s="860">
        <v>0</v>
      </c>
      <c r="AL35" s="860">
        <f t="shared" si="7"/>
        <v>0</v>
      </c>
    </row>
    <row r="36" spans="1:39" ht="39" customHeight="1" x14ac:dyDescent="0.3">
      <c r="A36" s="1345">
        <v>2210301</v>
      </c>
      <c r="B36" s="1333" t="s">
        <v>52</v>
      </c>
      <c r="C36" s="1332">
        <v>5800000</v>
      </c>
      <c r="D36" s="1332">
        <v>7612403</v>
      </c>
      <c r="E36" s="1333"/>
      <c r="F36" s="1333"/>
      <c r="G36" s="1333">
        <v>0</v>
      </c>
      <c r="H36" s="1333">
        <f t="shared" si="8"/>
        <v>7612403</v>
      </c>
      <c r="I36" s="1332">
        <v>0</v>
      </c>
      <c r="J36" s="1333">
        <v>0</v>
      </c>
      <c r="K36" s="1333">
        <v>0</v>
      </c>
      <c r="L36" s="1333"/>
      <c r="M36" s="1333"/>
      <c r="N36" s="1333">
        <f t="shared" si="9"/>
        <v>0</v>
      </c>
      <c r="O36" s="1332"/>
      <c r="P36" s="1332"/>
      <c r="Q36" s="1332">
        <v>655947</v>
      </c>
      <c r="R36" s="1332"/>
      <c r="S36" s="1333">
        <v>311102</v>
      </c>
      <c r="T36" s="1333"/>
      <c r="U36" s="1333"/>
      <c r="V36" s="1333">
        <f t="shared" si="10"/>
        <v>967049</v>
      </c>
      <c r="W36" s="1341"/>
      <c r="X36" s="1342"/>
      <c r="Y36" s="1342"/>
      <c r="Z36" s="1342"/>
      <c r="AA36" s="1342"/>
      <c r="AB36" s="1334"/>
      <c r="AC36" s="1341"/>
      <c r="AD36" s="1342"/>
      <c r="AE36" s="1342"/>
      <c r="AF36" s="1342"/>
      <c r="AG36" s="1342"/>
      <c r="AH36" s="1334"/>
      <c r="AI36" s="1339">
        <f t="shared" si="11"/>
        <v>8579452</v>
      </c>
      <c r="AK36" s="860">
        <v>7192002</v>
      </c>
      <c r="AL36" s="860">
        <f t="shared" si="7"/>
        <v>1387450</v>
      </c>
    </row>
    <row r="37" spans="1:39" ht="30" customHeight="1" x14ac:dyDescent="0.3">
      <c r="A37" s="1345">
        <v>2210302</v>
      </c>
      <c r="B37" s="1333" t="s">
        <v>53</v>
      </c>
      <c r="C37" s="1332">
        <v>4000000</v>
      </c>
      <c r="D37" s="1332">
        <v>4000000</v>
      </c>
      <c r="E37" s="1333"/>
      <c r="F37" s="1333"/>
      <c r="G37" s="1333">
        <v>0</v>
      </c>
      <c r="H37" s="1333">
        <f t="shared" si="8"/>
        <v>4000000</v>
      </c>
      <c r="I37" s="1332">
        <v>0</v>
      </c>
      <c r="J37" s="1333">
        <v>0</v>
      </c>
      <c r="K37" s="1333">
        <v>0</v>
      </c>
      <c r="L37" s="1333"/>
      <c r="M37" s="1333"/>
      <c r="N37" s="1333">
        <f t="shared" si="9"/>
        <v>0</v>
      </c>
      <c r="O37" s="1332"/>
      <c r="P37" s="1332"/>
      <c r="Q37" s="1332"/>
      <c r="R37" s="1332"/>
      <c r="S37" s="1333"/>
      <c r="T37" s="1333"/>
      <c r="U37" s="1333"/>
      <c r="V37" s="1333">
        <f t="shared" si="10"/>
        <v>0</v>
      </c>
      <c r="W37" s="1341"/>
      <c r="X37" s="1342"/>
      <c r="Y37" s="1342"/>
      <c r="Z37" s="1342"/>
      <c r="AA37" s="1342"/>
      <c r="AB37" s="1334"/>
      <c r="AC37" s="1341"/>
      <c r="AD37" s="1342"/>
      <c r="AE37" s="1342"/>
      <c r="AF37" s="1342"/>
      <c r="AG37" s="1342"/>
      <c r="AH37" s="1334"/>
      <c r="AI37" s="1339">
        <f t="shared" si="11"/>
        <v>4000000</v>
      </c>
      <c r="AK37" s="860">
        <v>1000000</v>
      </c>
      <c r="AL37" s="860">
        <f t="shared" si="7"/>
        <v>3000000</v>
      </c>
    </row>
    <row r="38" spans="1:39" ht="30" customHeight="1" x14ac:dyDescent="0.3">
      <c r="A38" s="1345">
        <v>2210303</v>
      </c>
      <c r="B38" s="1333" t="s">
        <v>54</v>
      </c>
      <c r="C38" s="1332">
        <v>5750000</v>
      </c>
      <c r="D38" s="1332">
        <v>7832870</v>
      </c>
      <c r="E38" s="1333"/>
      <c r="F38" s="1333"/>
      <c r="G38" s="1333">
        <v>0</v>
      </c>
      <c r="H38" s="1333">
        <f t="shared" si="8"/>
        <v>7832870</v>
      </c>
      <c r="I38" s="1332">
        <v>0</v>
      </c>
      <c r="J38" s="1333">
        <v>0</v>
      </c>
      <c r="K38" s="1333">
        <v>0</v>
      </c>
      <c r="L38" s="1333"/>
      <c r="M38" s="1333"/>
      <c r="N38" s="1333">
        <f t="shared" si="9"/>
        <v>0</v>
      </c>
      <c r="O38" s="1332"/>
      <c r="P38" s="1332"/>
      <c r="Q38" s="1332"/>
      <c r="R38" s="1332"/>
      <c r="S38" s="1333"/>
      <c r="T38" s="1333"/>
      <c r="U38" s="1333"/>
      <c r="V38" s="1333">
        <f t="shared" si="10"/>
        <v>0</v>
      </c>
      <c r="W38" s="1341"/>
      <c r="X38" s="1342"/>
      <c r="Y38" s="1342"/>
      <c r="Z38" s="1342"/>
      <c r="AA38" s="1342"/>
      <c r="AB38" s="1334"/>
      <c r="AC38" s="1341"/>
      <c r="AD38" s="1342"/>
      <c r="AE38" s="1342"/>
      <c r="AF38" s="1342"/>
      <c r="AG38" s="1342"/>
      <c r="AH38" s="1334"/>
      <c r="AI38" s="1339">
        <f t="shared" si="11"/>
        <v>7832870</v>
      </c>
      <c r="AK38" s="860">
        <v>3759450</v>
      </c>
      <c r="AL38" s="860">
        <f t="shared" si="7"/>
        <v>4073420</v>
      </c>
    </row>
    <row r="39" spans="1:39" ht="30" customHeight="1" x14ac:dyDescent="0.3">
      <c r="A39" s="1345">
        <v>2210304</v>
      </c>
      <c r="B39" s="1333" t="s">
        <v>55</v>
      </c>
      <c r="C39" s="1332">
        <v>0</v>
      </c>
      <c r="D39" s="1332">
        <v>0</v>
      </c>
      <c r="E39" s="1333"/>
      <c r="F39" s="1333"/>
      <c r="G39" s="1333">
        <v>0</v>
      </c>
      <c r="H39" s="1333">
        <f t="shared" si="8"/>
        <v>0</v>
      </c>
      <c r="I39" s="1332">
        <v>0</v>
      </c>
      <c r="J39" s="1333">
        <v>0</v>
      </c>
      <c r="K39" s="1333">
        <v>0</v>
      </c>
      <c r="L39" s="1333"/>
      <c r="M39" s="1333"/>
      <c r="N39" s="1333">
        <f t="shared" si="9"/>
        <v>0</v>
      </c>
      <c r="O39" s="1332"/>
      <c r="P39" s="1332"/>
      <c r="Q39" s="1332"/>
      <c r="R39" s="1332"/>
      <c r="S39" s="1333"/>
      <c r="T39" s="1333"/>
      <c r="U39" s="1333"/>
      <c r="V39" s="1333">
        <f t="shared" si="10"/>
        <v>0</v>
      </c>
      <c r="W39" s="1341"/>
      <c r="X39" s="1342"/>
      <c r="Y39" s="1342"/>
      <c r="Z39" s="1342"/>
      <c r="AA39" s="1342"/>
      <c r="AB39" s="1334"/>
      <c r="AC39" s="1341"/>
      <c r="AD39" s="1342"/>
      <c r="AE39" s="1342"/>
      <c r="AF39" s="1342"/>
      <c r="AG39" s="1342"/>
      <c r="AH39" s="1334"/>
      <c r="AI39" s="1339">
        <f t="shared" si="11"/>
        <v>0</v>
      </c>
      <c r="AK39" s="860">
        <v>0</v>
      </c>
      <c r="AL39" s="860">
        <f t="shared" si="7"/>
        <v>0</v>
      </c>
    </row>
    <row r="40" spans="1:39" ht="30" customHeight="1" x14ac:dyDescent="0.3">
      <c r="A40" s="1345">
        <v>2210399</v>
      </c>
      <c r="B40" s="1333" t="s">
        <v>56</v>
      </c>
      <c r="C40" s="1332">
        <v>15300000</v>
      </c>
      <c r="D40" s="1332">
        <v>2915000</v>
      </c>
      <c r="E40" s="1333"/>
      <c r="F40" s="1333"/>
      <c r="G40" s="1333">
        <v>0</v>
      </c>
      <c r="H40" s="1333">
        <f t="shared" si="8"/>
        <v>2915000</v>
      </c>
      <c r="I40" s="1332">
        <v>0</v>
      </c>
      <c r="J40" s="1333">
        <v>0</v>
      </c>
      <c r="K40" s="1333">
        <v>0</v>
      </c>
      <c r="L40" s="1333"/>
      <c r="M40" s="1333"/>
      <c r="N40" s="1333">
        <f t="shared" si="9"/>
        <v>0</v>
      </c>
      <c r="O40" s="1332"/>
      <c r="P40" s="1332"/>
      <c r="Q40" s="1332"/>
      <c r="R40" s="1332"/>
      <c r="S40" s="1333"/>
      <c r="T40" s="1333"/>
      <c r="U40" s="1333"/>
      <c r="V40" s="1333">
        <f t="shared" si="10"/>
        <v>0</v>
      </c>
      <c r="W40" s="1341"/>
      <c r="X40" s="1342"/>
      <c r="Y40" s="1342"/>
      <c r="Z40" s="1342"/>
      <c r="AA40" s="1342"/>
      <c r="AB40" s="1334"/>
      <c r="AC40" s="1341"/>
      <c r="AD40" s="1342"/>
      <c r="AE40" s="1342"/>
      <c r="AF40" s="1342"/>
      <c r="AG40" s="1342"/>
      <c r="AH40" s="1334"/>
      <c r="AI40" s="1339">
        <f t="shared" si="11"/>
        <v>2915000</v>
      </c>
      <c r="AK40" s="860">
        <v>3000000</v>
      </c>
      <c r="AL40" s="860">
        <f t="shared" si="7"/>
        <v>-85000</v>
      </c>
    </row>
    <row r="41" spans="1:39" ht="30" customHeight="1" x14ac:dyDescent="0.3">
      <c r="A41" s="1345">
        <v>2210401</v>
      </c>
      <c r="B41" s="1333" t="s">
        <v>745</v>
      </c>
      <c r="C41" s="1332">
        <v>13756655</v>
      </c>
      <c r="D41" s="1333">
        <v>4000000</v>
      </c>
      <c r="E41" s="1333"/>
      <c r="F41" s="1333"/>
      <c r="G41" s="1333">
        <v>0</v>
      </c>
      <c r="H41" s="1333">
        <f t="shared" si="8"/>
        <v>4000000</v>
      </c>
      <c r="I41" s="1332">
        <v>0</v>
      </c>
      <c r="J41" s="1333">
        <v>0</v>
      </c>
      <c r="K41" s="1333">
        <v>0</v>
      </c>
      <c r="L41" s="1333"/>
      <c r="M41" s="1333"/>
      <c r="N41" s="1333">
        <f t="shared" si="9"/>
        <v>0</v>
      </c>
      <c r="O41" s="1333"/>
      <c r="P41" s="1333"/>
      <c r="Q41" s="1333"/>
      <c r="R41" s="1333"/>
      <c r="S41" s="1333"/>
      <c r="T41" s="1333"/>
      <c r="U41" s="1333"/>
      <c r="V41" s="1333">
        <f t="shared" si="10"/>
        <v>0</v>
      </c>
      <c r="W41" s="1342"/>
      <c r="X41" s="1342"/>
      <c r="Y41" s="1342"/>
      <c r="Z41" s="1342"/>
      <c r="AA41" s="1342"/>
      <c r="AB41" s="1334"/>
      <c r="AC41" s="1342"/>
      <c r="AD41" s="1342"/>
      <c r="AE41" s="1342"/>
      <c r="AF41" s="1342"/>
      <c r="AG41" s="1342"/>
      <c r="AH41" s="1334"/>
      <c r="AI41" s="1339">
        <v>4000000</v>
      </c>
      <c r="AK41" s="860">
        <v>4000000</v>
      </c>
      <c r="AL41" s="860">
        <f t="shared" si="7"/>
        <v>0</v>
      </c>
    </row>
    <row r="42" spans="1:39" ht="30" customHeight="1" x14ac:dyDescent="0.3">
      <c r="A42" s="1345">
        <v>2210403</v>
      </c>
      <c r="B42" s="1333" t="s">
        <v>54</v>
      </c>
      <c r="C42" s="1332">
        <v>8000000</v>
      </c>
      <c r="D42" s="1332">
        <v>2000000</v>
      </c>
      <c r="E42" s="1333"/>
      <c r="F42" s="1333"/>
      <c r="G42" s="1333">
        <v>2000000</v>
      </c>
      <c r="H42" s="1333">
        <f t="shared" si="8"/>
        <v>4000000</v>
      </c>
      <c r="I42" s="1332">
        <v>0</v>
      </c>
      <c r="J42" s="1333">
        <v>0</v>
      </c>
      <c r="K42" s="1333">
        <v>0</v>
      </c>
      <c r="L42" s="1333"/>
      <c r="M42" s="1333"/>
      <c r="N42" s="1333">
        <f t="shared" si="9"/>
        <v>0</v>
      </c>
      <c r="O42" s="1332"/>
      <c r="P42" s="1332"/>
      <c r="Q42" s="1332"/>
      <c r="R42" s="1332"/>
      <c r="S42" s="1333"/>
      <c r="T42" s="1333"/>
      <c r="U42" s="1333"/>
      <c r="V42" s="1333">
        <f t="shared" si="10"/>
        <v>0</v>
      </c>
      <c r="W42" s="1341"/>
      <c r="X42" s="1342"/>
      <c r="Y42" s="1342"/>
      <c r="Z42" s="1342"/>
      <c r="AA42" s="1342"/>
      <c r="AB42" s="1334"/>
      <c r="AC42" s="1341"/>
      <c r="AD42" s="1342"/>
      <c r="AE42" s="1342"/>
      <c r="AF42" s="1342"/>
      <c r="AG42" s="1342"/>
      <c r="AH42" s="1334"/>
      <c r="AI42" s="1339">
        <f t="shared" si="11"/>
        <v>4000000</v>
      </c>
      <c r="AK42" s="860">
        <v>4000000</v>
      </c>
      <c r="AL42" s="860">
        <f t="shared" si="7"/>
        <v>0</v>
      </c>
    </row>
    <row r="43" spans="1:39" s="1417" customFormat="1" ht="30" hidden="1" customHeight="1" x14ac:dyDescent="0.3">
      <c r="A43" s="1345">
        <v>2210499</v>
      </c>
      <c r="B43" s="1333" t="s">
        <v>58</v>
      </c>
      <c r="C43" s="1339">
        <v>7050000</v>
      </c>
      <c r="D43" s="1339"/>
      <c r="E43" s="1335"/>
      <c r="F43" s="1335"/>
      <c r="G43" s="1335">
        <v>0</v>
      </c>
      <c r="H43" s="1333">
        <f t="shared" si="8"/>
        <v>0</v>
      </c>
      <c r="I43" s="1332">
        <v>0</v>
      </c>
      <c r="J43" s="1333">
        <v>0</v>
      </c>
      <c r="K43" s="1333">
        <v>0</v>
      </c>
      <c r="L43" s="1333"/>
      <c r="M43" s="1333"/>
      <c r="N43" s="1333">
        <f t="shared" si="9"/>
        <v>0</v>
      </c>
      <c r="O43" s="1332"/>
      <c r="P43" s="1332"/>
      <c r="Q43" s="1332"/>
      <c r="R43" s="1332"/>
      <c r="S43" s="1333"/>
      <c r="T43" s="1333"/>
      <c r="U43" s="1333"/>
      <c r="V43" s="1333">
        <f t="shared" si="10"/>
        <v>0</v>
      </c>
      <c r="W43" s="1339"/>
      <c r="X43" s="1335"/>
      <c r="Y43" s="1335"/>
      <c r="Z43" s="1335"/>
      <c r="AA43" s="1335"/>
      <c r="AB43" s="1335"/>
      <c r="AC43" s="1339"/>
      <c r="AD43" s="1335"/>
      <c r="AE43" s="1335"/>
      <c r="AF43" s="1335"/>
      <c r="AG43" s="1335"/>
      <c r="AH43" s="1335"/>
      <c r="AI43" s="1339">
        <f t="shared" si="11"/>
        <v>0</v>
      </c>
      <c r="AK43" s="1417">
        <v>0</v>
      </c>
      <c r="AL43" s="1417">
        <f t="shared" si="7"/>
        <v>0</v>
      </c>
    </row>
    <row r="44" spans="1:39" s="867" customFormat="1" ht="38.25" customHeight="1" x14ac:dyDescent="0.3">
      <c r="A44" s="1345">
        <v>2210502</v>
      </c>
      <c r="B44" s="1333" t="s">
        <v>822</v>
      </c>
      <c r="C44" s="1332">
        <v>14500000</v>
      </c>
      <c r="D44" s="1332">
        <v>0</v>
      </c>
      <c r="E44" s="1333"/>
      <c r="F44" s="1333"/>
      <c r="G44" s="1333">
        <v>0</v>
      </c>
      <c r="H44" s="1333">
        <f t="shared" si="8"/>
        <v>0</v>
      </c>
      <c r="I44" s="1332">
        <v>0</v>
      </c>
      <c r="J44" s="1333">
        <v>0</v>
      </c>
      <c r="K44" s="1333">
        <v>0</v>
      </c>
      <c r="L44" s="1333"/>
      <c r="M44" s="1333"/>
      <c r="N44" s="1333">
        <f t="shared" si="9"/>
        <v>0</v>
      </c>
      <c r="O44" s="1332"/>
      <c r="P44" s="1332"/>
      <c r="Q44" s="1332">
        <v>6000000</v>
      </c>
      <c r="R44" s="1332"/>
      <c r="S44" s="1333"/>
      <c r="T44" s="1333"/>
      <c r="U44" s="1333"/>
      <c r="V44" s="1333">
        <f t="shared" si="10"/>
        <v>6000000</v>
      </c>
      <c r="W44" s="1349"/>
      <c r="X44" s="1350"/>
      <c r="Y44" s="1350"/>
      <c r="Z44" s="1350"/>
      <c r="AA44" s="1350"/>
      <c r="AB44" s="1350"/>
      <c r="AC44" s="1349"/>
      <c r="AD44" s="1350"/>
      <c r="AE44" s="1350"/>
      <c r="AF44" s="1350"/>
      <c r="AG44" s="1350"/>
      <c r="AH44" s="1350"/>
      <c r="AI44" s="1339">
        <f t="shared" si="11"/>
        <v>6000000</v>
      </c>
      <c r="AJ44" s="866"/>
      <c r="AK44" s="860">
        <v>4400000</v>
      </c>
      <c r="AL44" s="860">
        <f t="shared" si="7"/>
        <v>1600000</v>
      </c>
      <c r="AM44" s="866"/>
    </row>
    <row r="45" spans="1:39" ht="37.5" customHeight="1" x14ac:dyDescent="0.3">
      <c r="A45" s="1345">
        <v>2210503</v>
      </c>
      <c r="B45" s="1333" t="s">
        <v>60</v>
      </c>
      <c r="C45" s="1332">
        <v>507215</v>
      </c>
      <c r="D45" s="1333">
        <v>44670</v>
      </c>
      <c r="E45" s="1333"/>
      <c r="F45" s="1333"/>
      <c r="G45" s="1333">
        <v>0</v>
      </c>
      <c r="H45" s="1333">
        <f t="shared" si="8"/>
        <v>44670</v>
      </c>
      <c r="I45" s="1332">
        <v>0</v>
      </c>
      <c r="J45" s="1333">
        <v>0</v>
      </c>
      <c r="K45" s="1333">
        <v>0</v>
      </c>
      <c r="L45" s="1333"/>
      <c r="M45" s="1333"/>
      <c r="N45" s="1333">
        <f t="shared" si="9"/>
        <v>0</v>
      </c>
      <c r="O45" s="1333"/>
      <c r="P45" s="1333"/>
      <c r="Q45" s="1333"/>
      <c r="R45" s="1333"/>
      <c r="S45" s="1333"/>
      <c r="T45" s="1333"/>
      <c r="U45" s="1333"/>
      <c r="V45" s="1333">
        <f t="shared" si="10"/>
        <v>0</v>
      </c>
      <c r="W45" s="1342"/>
      <c r="X45" s="1342"/>
      <c r="Y45" s="1342"/>
      <c r="Z45" s="1342"/>
      <c r="AA45" s="1342"/>
      <c r="AB45" s="1334"/>
      <c r="AC45" s="1342"/>
      <c r="AD45" s="1342"/>
      <c r="AE45" s="1342"/>
      <c r="AF45" s="1342"/>
      <c r="AG45" s="1342"/>
      <c r="AH45" s="1334"/>
      <c r="AI45" s="1339">
        <f t="shared" si="11"/>
        <v>44670</v>
      </c>
      <c r="AK45" s="860">
        <v>50000</v>
      </c>
      <c r="AL45" s="860">
        <f t="shared" si="7"/>
        <v>-5330</v>
      </c>
    </row>
    <row r="46" spans="1:39" ht="30" customHeight="1" x14ac:dyDescent="0.3">
      <c r="A46" s="1345">
        <v>2210504</v>
      </c>
      <c r="B46" s="1333" t="s">
        <v>61</v>
      </c>
      <c r="C46" s="1332">
        <v>30000000</v>
      </c>
      <c r="D46" s="1332">
        <v>3362501</v>
      </c>
      <c r="E46" s="1333"/>
      <c r="F46" s="1333"/>
      <c r="G46" s="1333">
        <v>0</v>
      </c>
      <c r="H46" s="1333">
        <f t="shared" si="8"/>
        <v>3362501</v>
      </c>
      <c r="I46" s="1332">
        <v>0</v>
      </c>
      <c r="J46" s="1333">
        <v>0</v>
      </c>
      <c r="K46" s="1333">
        <v>0</v>
      </c>
      <c r="L46" s="1333"/>
      <c r="M46" s="1333"/>
      <c r="N46" s="1333">
        <f t="shared" si="9"/>
        <v>0</v>
      </c>
      <c r="O46" s="1332"/>
      <c r="P46" s="1332"/>
      <c r="Q46" s="1332"/>
      <c r="R46" s="1332"/>
      <c r="S46" s="1333"/>
      <c r="T46" s="1333"/>
      <c r="U46" s="1333"/>
      <c r="V46" s="1333">
        <f t="shared" si="10"/>
        <v>0</v>
      </c>
      <c r="W46" s="1341"/>
      <c r="X46" s="1342"/>
      <c r="Y46" s="1342"/>
      <c r="Z46" s="1342"/>
      <c r="AA46" s="1342"/>
      <c r="AB46" s="1334"/>
      <c r="AC46" s="1341"/>
      <c r="AD46" s="1342"/>
      <c r="AE46" s="1342"/>
      <c r="AF46" s="1342"/>
      <c r="AG46" s="1342"/>
      <c r="AH46" s="1334"/>
      <c r="AI46" s="1339">
        <f t="shared" si="11"/>
        <v>3362501</v>
      </c>
      <c r="AK46" s="860">
        <v>3362501</v>
      </c>
      <c r="AL46" s="860">
        <f t="shared" si="7"/>
        <v>0</v>
      </c>
    </row>
    <row r="47" spans="1:39" ht="30" customHeight="1" x14ac:dyDescent="0.3">
      <c r="A47" s="1345">
        <v>2210505</v>
      </c>
      <c r="B47" s="1333" t="s">
        <v>62</v>
      </c>
      <c r="C47" s="1332">
        <v>2200000</v>
      </c>
      <c r="D47" s="1332">
        <v>1000000</v>
      </c>
      <c r="E47" s="1333"/>
      <c r="F47" s="1333"/>
      <c r="G47" s="1333">
        <v>0</v>
      </c>
      <c r="H47" s="1333">
        <f t="shared" si="8"/>
        <v>1000000</v>
      </c>
      <c r="I47" s="1332">
        <v>0</v>
      </c>
      <c r="J47" s="1333">
        <v>0</v>
      </c>
      <c r="K47" s="1333">
        <v>0</v>
      </c>
      <c r="L47" s="1333"/>
      <c r="M47" s="1333"/>
      <c r="N47" s="1333">
        <f t="shared" si="9"/>
        <v>0</v>
      </c>
      <c r="O47" s="1332"/>
      <c r="P47" s="1332"/>
      <c r="Q47" s="1332"/>
      <c r="R47" s="1332"/>
      <c r="S47" s="1333"/>
      <c r="T47" s="1333"/>
      <c r="U47" s="1333"/>
      <c r="V47" s="1333">
        <f t="shared" si="10"/>
        <v>0</v>
      </c>
      <c r="W47" s="1341"/>
      <c r="X47" s="1342"/>
      <c r="Y47" s="1342"/>
      <c r="Z47" s="1342"/>
      <c r="AA47" s="1342"/>
      <c r="AB47" s="1334"/>
      <c r="AC47" s="1341"/>
      <c r="AD47" s="1342"/>
      <c r="AE47" s="1342"/>
      <c r="AF47" s="1342"/>
      <c r="AG47" s="1342"/>
      <c r="AH47" s="1334"/>
      <c r="AI47" s="1339">
        <f t="shared" si="11"/>
        <v>1000000</v>
      </c>
      <c r="AK47" s="860">
        <v>1000000</v>
      </c>
      <c r="AL47" s="860">
        <f t="shared" si="7"/>
        <v>0</v>
      </c>
    </row>
    <row r="48" spans="1:39" ht="30" customHeight="1" x14ac:dyDescent="0.3">
      <c r="A48" s="1345">
        <v>2210599</v>
      </c>
      <c r="B48" s="1333" t="s">
        <v>63</v>
      </c>
      <c r="C48" s="1332">
        <v>4500000</v>
      </c>
      <c r="D48" s="1332">
        <v>984002</v>
      </c>
      <c r="E48" s="1333"/>
      <c r="F48" s="1333"/>
      <c r="G48" s="1333">
        <v>1000000</v>
      </c>
      <c r="H48" s="1333">
        <f t="shared" si="8"/>
        <v>1984002</v>
      </c>
      <c r="I48" s="1332">
        <v>0</v>
      </c>
      <c r="J48" s="1333">
        <v>0</v>
      </c>
      <c r="K48" s="1333">
        <v>0</v>
      </c>
      <c r="L48" s="1333"/>
      <c r="M48" s="1333"/>
      <c r="N48" s="1333">
        <f t="shared" si="9"/>
        <v>0</v>
      </c>
      <c r="O48" s="1332"/>
      <c r="P48" s="1332"/>
      <c r="Q48" s="1332"/>
      <c r="R48" s="1332"/>
      <c r="S48" s="1333"/>
      <c r="T48" s="1333"/>
      <c r="U48" s="1333"/>
      <c r="V48" s="1333">
        <f t="shared" si="10"/>
        <v>0</v>
      </c>
      <c r="W48" s="1341"/>
      <c r="X48" s="1342"/>
      <c r="Y48" s="1342"/>
      <c r="Z48" s="1342"/>
      <c r="AA48" s="1342"/>
      <c r="AB48" s="1334"/>
      <c r="AC48" s="1341"/>
      <c r="AD48" s="1342"/>
      <c r="AE48" s="1342"/>
      <c r="AF48" s="1342"/>
      <c r="AG48" s="1342"/>
      <c r="AH48" s="1334"/>
      <c r="AI48" s="1339">
        <f t="shared" si="11"/>
        <v>1984002</v>
      </c>
      <c r="AK48" s="860">
        <v>2000000</v>
      </c>
      <c r="AL48" s="860">
        <f t="shared" si="7"/>
        <v>-15998</v>
      </c>
    </row>
    <row r="49" spans="1:42" ht="30" customHeight="1" x14ac:dyDescent="0.3">
      <c r="A49" s="1345">
        <v>2210602</v>
      </c>
      <c r="B49" s="1333" t="s">
        <v>64</v>
      </c>
      <c r="C49" s="1332">
        <v>0</v>
      </c>
      <c r="D49" s="1332">
        <v>2299033</v>
      </c>
      <c r="E49" s="1333"/>
      <c r="F49" s="1333"/>
      <c r="G49" s="1333">
        <v>0</v>
      </c>
      <c r="H49" s="1333">
        <f t="shared" si="8"/>
        <v>2299033</v>
      </c>
      <c r="I49" s="1332">
        <v>0</v>
      </c>
      <c r="J49" s="1333">
        <v>0</v>
      </c>
      <c r="K49" s="1333">
        <v>0</v>
      </c>
      <c r="L49" s="1333"/>
      <c r="M49" s="1333"/>
      <c r="N49" s="1333">
        <f t="shared" si="9"/>
        <v>0</v>
      </c>
      <c r="O49" s="1332"/>
      <c r="P49" s="1332"/>
      <c r="Q49" s="1332"/>
      <c r="R49" s="1332"/>
      <c r="S49" s="1333"/>
      <c r="T49" s="1333"/>
      <c r="U49" s="1333"/>
      <c r="V49" s="1333">
        <f t="shared" si="10"/>
        <v>0</v>
      </c>
      <c r="W49" s="1341"/>
      <c r="X49" s="1342"/>
      <c r="Y49" s="1342"/>
      <c r="Z49" s="1342"/>
      <c r="AA49" s="1342"/>
      <c r="AB49" s="1334"/>
      <c r="AC49" s="1341"/>
      <c r="AD49" s="1342"/>
      <c r="AE49" s="1342"/>
      <c r="AF49" s="1342"/>
      <c r="AG49" s="1342"/>
      <c r="AH49" s="1334"/>
      <c r="AI49" s="1339">
        <f t="shared" si="11"/>
        <v>2299033</v>
      </c>
      <c r="AK49" s="860">
        <v>2300000</v>
      </c>
      <c r="AL49" s="860">
        <f t="shared" si="7"/>
        <v>-967</v>
      </c>
    </row>
    <row r="50" spans="1:42" ht="30" customHeight="1" x14ac:dyDescent="0.3">
      <c r="A50" s="1345">
        <v>2210603</v>
      </c>
      <c r="B50" s="1333" t="s">
        <v>65</v>
      </c>
      <c r="C50" s="1332">
        <v>0</v>
      </c>
      <c r="D50" s="1332">
        <v>2600000</v>
      </c>
      <c r="E50" s="1333"/>
      <c r="F50" s="1333"/>
      <c r="G50" s="1333">
        <v>0</v>
      </c>
      <c r="H50" s="1333">
        <f t="shared" si="8"/>
        <v>2600000</v>
      </c>
      <c r="I50" s="1332">
        <v>0</v>
      </c>
      <c r="J50" s="1333">
        <v>0</v>
      </c>
      <c r="K50" s="1333">
        <v>0</v>
      </c>
      <c r="L50" s="1333"/>
      <c r="M50" s="1333"/>
      <c r="N50" s="1333">
        <f t="shared" si="9"/>
        <v>0</v>
      </c>
      <c r="O50" s="1332"/>
      <c r="P50" s="1332"/>
      <c r="Q50" s="1332"/>
      <c r="R50" s="1332"/>
      <c r="S50" s="1333"/>
      <c r="T50" s="1333"/>
      <c r="U50" s="1333"/>
      <c r="V50" s="1333">
        <f t="shared" si="10"/>
        <v>0</v>
      </c>
      <c r="W50" s="1341"/>
      <c r="X50" s="1342"/>
      <c r="Y50" s="1342"/>
      <c r="Z50" s="1342"/>
      <c r="AA50" s="1342"/>
      <c r="AB50" s="1334"/>
      <c r="AC50" s="1341"/>
      <c r="AD50" s="1342"/>
      <c r="AE50" s="1342"/>
      <c r="AF50" s="1342"/>
      <c r="AG50" s="1342"/>
      <c r="AH50" s="1334"/>
      <c r="AI50" s="1339">
        <f t="shared" si="11"/>
        <v>2600000</v>
      </c>
      <c r="AK50" s="860">
        <v>2600000</v>
      </c>
      <c r="AL50" s="860">
        <f t="shared" si="7"/>
        <v>0</v>
      </c>
    </row>
    <row r="51" spans="1:42" ht="30" hidden="1" customHeight="1" x14ac:dyDescent="0.3">
      <c r="A51" s="1345">
        <v>2210604</v>
      </c>
      <c r="B51" s="1333" t="s">
        <v>66</v>
      </c>
      <c r="C51" s="1332">
        <v>500000</v>
      </c>
      <c r="D51" s="1332">
        <v>0</v>
      </c>
      <c r="E51" s="1333"/>
      <c r="F51" s="1333"/>
      <c r="G51" s="1333">
        <v>0</v>
      </c>
      <c r="H51" s="1333">
        <f t="shared" si="8"/>
        <v>0</v>
      </c>
      <c r="I51" s="1332">
        <v>0</v>
      </c>
      <c r="J51" s="1333">
        <v>0</v>
      </c>
      <c r="K51" s="1333">
        <v>0</v>
      </c>
      <c r="L51" s="1333"/>
      <c r="M51" s="1333"/>
      <c r="N51" s="1333">
        <f t="shared" si="9"/>
        <v>0</v>
      </c>
      <c r="O51" s="1332"/>
      <c r="P51" s="1332"/>
      <c r="Q51" s="1332"/>
      <c r="R51" s="1332"/>
      <c r="S51" s="1333"/>
      <c r="T51" s="1333"/>
      <c r="U51" s="1333"/>
      <c r="V51" s="1333">
        <f t="shared" si="10"/>
        <v>0</v>
      </c>
      <c r="W51" s="1341"/>
      <c r="X51" s="1342"/>
      <c r="Y51" s="1342"/>
      <c r="Z51" s="1342"/>
      <c r="AA51" s="1342"/>
      <c r="AB51" s="1334"/>
      <c r="AC51" s="1341"/>
      <c r="AD51" s="1342"/>
      <c r="AE51" s="1342"/>
      <c r="AF51" s="1342"/>
      <c r="AG51" s="1342"/>
      <c r="AH51" s="1334"/>
      <c r="AI51" s="1339">
        <f t="shared" si="11"/>
        <v>0</v>
      </c>
      <c r="AK51" s="860">
        <v>0</v>
      </c>
      <c r="AL51" s="860">
        <f t="shared" si="7"/>
        <v>0</v>
      </c>
    </row>
    <row r="52" spans="1:42" ht="30" hidden="1" customHeight="1" x14ac:dyDescent="0.3">
      <c r="A52" s="1345">
        <v>2210606</v>
      </c>
      <c r="B52" s="1333" t="s">
        <v>67</v>
      </c>
      <c r="C52" s="1332">
        <v>250000</v>
      </c>
      <c r="D52" s="1332">
        <v>0</v>
      </c>
      <c r="E52" s="1333"/>
      <c r="F52" s="1333"/>
      <c r="G52" s="1333">
        <v>0</v>
      </c>
      <c r="H52" s="1333">
        <f t="shared" si="8"/>
        <v>0</v>
      </c>
      <c r="I52" s="1332">
        <v>0</v>
      </c>
      <c r="J52" s="1333">
        <v>0</v>
      </c>
      <c r="K52" s="1333">
        <v>0</v>
      </c>
      <c r="L52" s="1333"/>
      <c r="M52" s="1333"/>
      <c r="N52" s="1333">
        <f t="shared" si="9"/>
        <v>0</v>
      </c>
      <c r="O52" s="1332"/>
      <c r="P52" s="1332"/>
      <c r="Q52" s="1332"/>
      <c r="R52" s="1332"/>
      <c r="S52" s="1333"/>
      <c r="T52" s="1333"/>
      <c r="U52" s="1333"/>
      <c r="V52" s="1333">
        <f t="shared" si="10"/>
        <v>0</v>
      </c>
      <c r="W52" s="1341"/>
      <c r="X52" s="1342"/>
      <c r="Y52" s="1342"/>
      <c r="Z52" s="1342"/>
      <c r="AA52" s="1342"/>
      <c r="AB52" s="1334"/>
      <c r="AC52" s="1341"/>
      <c r="AD52" s="1342"/>
      <c r="AE52" s="1342"/>
      <c r="AF52" s="1342"/>
      <c r="AG52" s="1342"/>
      <c r="AH52" s="1334"/>
      <c r="AI52" s="1339">
        <f t="shared" si="11"/>
        <v>0</v>
      </c>
      <c r="AK52" s="860">
        <v>0</v>
      </c>
      <c r="AL52" s="860">
        <f t="shared" si="7"/>
        <v>0</v>
      </c>
    </row>
    <row r="53" spans="1:42" ht="30" hidden="1" customHeight="1" x14ac:dyDescent="0.3">
      <c r="A53" s="1345">
        <v>2210701</v>
      </c>
      <c r="B53" s="1333" t="s">
        <v>68</v>
      </c>
      <c r="C53" s="1332">
        <v>0</v>
      </c>
      <c r="D53" s="1332">
        <v>0</v>
      </c>
      <c r="E53" s="1333"/>
      <c r="F53" s="1333"/>
      <c r="G53" s="1333">
        <v>0</v>
      </c>
      <c r="H53" s="1333">
        <f t="shared" si="8"/>
        <v>0</v>
      </c>
      <c r="I53" s="1332">
        <v>0</v>
      </c>
      <c r="J53" s="1333">
        <v>0</v>
      </c>
      <c r="K53" s="1333">
        <v>0</v>
      </c>
      <c r="L53" s="1333"/>
      <c r="M53" s="1333"/>
      <c r="N53" s="1333">
        <f t="shared" si="9"/>
        <v>0</v>
      </c>
      <c r="O53" s="1332"/>
      <c r="P53" s="1332"/>
      <c r="Q53" s="1332"/>
      <c r="R53" s="1332"/>
      <c r="S53" s="1333"/>
      <c r="T53" s="1333"/>
      <c r="U53" s="1333"/>
      <c r="V53" s="1333">
        <f t="shared" si="10"/>
        <v>0</v>
      </c>
      <c r="W53" s="1341"/>
      <c r="X53" s="1342"/>
      <c r="Y53" s="1342"/>
      <c r="Z53" s="1342"/>
      <c r="AA53" s="1342"/>
      <c r="AB53" s="1334"/>
      <c r="AC53" s="1341"/>
      <c r="AD53" s="1342"/>
      <c r="AE53" s="1342"/>
      <c r="AF53" s="1342"/>
      <c r="AG53" s="1342"/>
      <c r="AH53" s="1334"/>
      <c r="AI53" s="1339">
        <f t="shared" si="11"/>
        <v>0</v>
      </c>
      <c r="AK53" s="860">
        <v>0</v>
      </c>
      <c r="AL53" s="860">
        <f t="shared" si="7"/>
        <v>0</v>
      </c>
    </row>
    <row r="54" spans="1:42" ht="36.75" hidden="1" customHeight="1" x14ac:dyDescent="0.3">
      <c r="A54" s="1345">
        <v>2210702</v>
      </c>
      <c r="B54" s="1333" t="s">
        <v>69</v>
      </c>
      <c r="C54" s="1332">
        <v>3000000</v>
      </c>
      <c r="D54" s="1332">
        <v>0</v>
      </c>
      <c r="E54" s="1333"/>
      <c r="F54" s="1333"/>
      <c r="G54" s="1333">
        <v>0</v>
      </c>
      <c r="H54" s="1333">
        <f t="shared" si="8"/>
        <v>0</v>
      </c>
      <c r="I54" s="1332">
        <v>0</v>
      </c>
      <c r="J54" s="1333">
        <v>0</v>
      </c>
      <c r="K54" s="1333">
        <v>0</v>
      </c>
      <c r="L54" s="1333"/>
      <c r="M54" s="1333"/>
      <c r="N54" s="1333">
        <f t="shared" si="9"/>
        <v>0</v>
      </c>
      <c r="O54" s="1332"/>
      <c r="P54" s="1332"/>
      <c r="Q54" s="1332"/>
      <c r="R54" s="1332"/>
      <c r="S54" s="1333"/>
      <c r="T54" s="1333"/>
      <c r="U54" s="1333"/>
      <c r="V54" s="1333">
        <f t="shared" si="10"/>
        <v>0</v>
      </c>
      <c r="W54" s="1341"/>
      <c r="X54" s="1342"/>
      <c r="Y54" s="1342"/>
      <c r="Z54" s="1342"/>
      <c r="AA54" s="1342"/>
      <c r="AB54" s="1334"/>
      <c r="AC54" s="1341"/>
      <c r="AD54" s="1342"/>
      <c r="AE54" s="1342"/>
      <c r="AF54" s="1342"/>
      <c r="AG54" s="1342"/>
      <c r="AH54" s="1334"/>
      <c r="AI54" s="1339">
        <f t="shared" si="11"/>
        <v>0</v>
      </c>
      <c r="AK54" s="860">
        <v>0</v>
      </c>
      <c r="AL54" s="860">
        <f t="shared" si="7"/>
        <v>0</v>
      </c>
    </row>
    <row r="55" spans="1:42" ht="30" customHeight="1" x14ac:dyDescent="0.3">
      <c r="A55" s="1345">
        <v>2210703</v>
      </c>
      <c r="B55" s="1333" t="s">
        <v>70</v>
      </c>
      <c r="C55" s="1332">
        <v>1500000</v>
      </c>
      <c r="D55" s="1332">
        <v>0</v>
      </c>
      <c r="E55" s="1333"/>
      <c r="F55" s="1333"/>
      <c r="G55" s="1333">
        <v>0</v>
      </c>
      <c r="H55" s="1333">
        <f t="shared" si="8"/>
        <v>0</v>
      </c>
      <c r="I55" s="1332">
        <v>0</v>
      </c>
      <c r="J55" s="1333">
        <v>0</v>
      </c>
      <c r="K55" s="1333">
        <v>0</v>
      </c>
      <c r="L55" s="1333"/>
      <c r="M55" s="1333"/>
      <c r="N55" s="1333">
        <f t="shared" si="9"/>
        <v>0</v>
      </c>
      <c r="O55" s="1332"/>
      <c r="P55" s="1332">
        <v>306178</v>
      </c>
      <c r="Q55" s="1332"/>
      <c r="R55" s="1332"/>
      <c r="S55" s="1333"/>
      <c r="T55" s="1333"/>
      <c r="U55" s="1333"/>
      <c r="V55" s="1333">
        <f t="shared" si="10"/>
        <v>306178</v>
      </c>
      <c r="W55" s="1341"/>
      <c r="X55" s="1342"/>
      <c r="Y55" s="1342"/>
      <c r="Z55" s="1342"/>
      <c r="AA55" s="1342"/>
      <c r="AB55" s="1334"/>
      <c r="AC55" s="1341"/>
      <c r="AD55" s="1342"/>
      <c r="AE55" s="1342"/>
      <c r="AF55" s="1342"/>
      <c r="AG55" s="1342"/>
      <c r="AH55" s="1334"/>
      <c r="AI55" s="1339">
        <f t="shared" si="11"/>
        <v>306178</v>
      </c>
      <c r="AK55" s="860">
        <v>306178</v>
      </c>
      <c r="AL55" s="860">
        <f t="shared" si="7"/>
        <v>0</v>
      </c>
    </row>
    <row r="56" spans="1:42" ht="30" hidden="1" customHeight="1" x14ac:dyDescent="0.3">
      <c r="A56" s="1345">
        <v>2210714</v>
      </c>
      <c r="B56" s="1333" t="s">
        <v>71</v>
      </c>
      <c r="C56" s="1332">
        <v>0</v>
      </c>
      <c r="D56" s="1332">
        <v>0</v>
      </c>
      <c r="E56" s="1333"/>
      <c r="F56" s="1333"/>
      <c r="G56" s="1333">
        <v>0</v>
      </c>
      <c r="H56" s="1333">
        <f t="shared" si="8"/>
        <v>0</v>
      </c>
      <c r="I56" s="1332">
        <v>0</v>
      </c>
      <c r="J56" s="1333">
        <v>0</v>
      </c>
      <c r="K56" s="1333">
        <v>0</v>
      </c>
      <c r="L56" s="1333"/>
      <c r="M56" s="1333"/>
      <c r="N56" s="1333">
        <f t="shared" si="9"/>
        <v>0</v>
      </c>
      <c r="O56" s="1332"/>
      <c r="P56" s="1332">
        <v>0</v>
      </c>
      <c r="Q56" s="1332"/>
      <c r="R56" s="1332"/>
      <c r="S56" s="1333"/>
      <c r="T56" s="1333"/>
      <c r="U56" s="1333"/>
      <c r="V56" s="1333">
        <f t="shared" si="10"/>
        <v>0</v>
      </c>
      <c r="W56" s="1341"/>
      <c r="X56" s="1342"/>
      <c r="Y56" s="1342"/>
      <c r="Z56" s="1342"/>
      <c r="AA56" s="1342"/>
      <c r="AB56" s="1334"/>
      <c r="AC56" s="1341"/>
      <c r="AD56" s="1342"/>
      <c r="AE56" s="1342"/>
      <c r="AF56" s="1342"/>
      <c r="AG56" s="1342"/>
      <c r="AH56" s="1334"/>
      <c r="AI56" s="1339">
        <f t="shared" si="11"/>
        <v>0</v>
      </c>
      <c r="AK56" s="860">
        <v>500000</v>
      </c>
      <c r="AL56" s="860">
        <f t="shared" si="7"/>
        <v>-500000</v>
      </c>
    </row>
    <row r="57" spans="1:42" ht="30" customHeight="1" x14ac:dyDescent="0.3">
      <c r="A57" s="1345">
        <v>2210799</v>
      </c>
      <c r="B57" s="1333" t="s">
        <v>72</v>
      </c>
      <c r="C57" s="1332">
        <v>1500000</v>
      </c>
      <c r="D57" s="1333">
        <v>0</v>
      </c>
      <c r="E57" s="1333"/>
      <c r="F57" s="1333"/>
      <c r="G57" s="1333">
        <v>163491</v>
      </c>
      <c r="H57" s="1333">
        <f t="shared" si="8"/>
        <v>163491</v>
      </c>
      <c r="I57" s="1332">
        <v>0</v>
      </c>
      <c r="J57" s="1333">
        <v>0</v>
      </c>
      <c r="K57" s="1333">
        <v>0</v>
      </c>
      <c r="L57" s="1333"/>
      <c r="M57" s="1333"/>
      <c r="N57" s="1333">
        <f t="shared" si="9"/>
        <v>0</v>
      </c>
      <c r="O57" s="1333"/>
      <c r="P57" s="1333">
        <v>150000</v>
      </c>
      <c r="Q57" s="1333"/>
      <c r="R57" s="1333"/>
      <c r="S57" s="1333"/>
      <c r="T57" s="1333"/>
      <c r="U57" s="1333"/>
      <c r="V57" s="1333">
        <f t="shared" si="10"/>
        <v>150000</v>
      </c>
      <c r="W57" s="1342"/>
      <c r="X57" s="1342"/>
      <c r="Y57" s="1342"/>
      <c r="Z57" s="1342"/>
      <c r="AA57" s="1342"/>
      <c r="AB57" s="1334"/>
      <c r="AC57" s="1342"/>
      <c r="AD57" s="1342"/>
      <c r="AE57" s="1342"/>
      <c r="AF57" s="1342"/>
      <c r="AG57" s="1342"/>
      <c r="AH57" s="1334"/>
      <c r="AI57" s="1339">
        <f t="shared" si="11"/>
        <v>313491</v>
      </c>
      <c r="AK57" s="860">
        <v>650000</v>
      </c>
      <c r="AL57" s="860">
        <f t="shared" si="7"/>
        <v>-336509</v>
      </c>
    </row>
    <row r="58" spans="1:42" ht="37.5" customHeight="1" x14ac:dyDescent="0.3">
      <c r="A58" s="1345">
        <v>2210801</v>
      </c>
      <c r="B58" s="1333" t="s">
        <v>73</v>
      </c>
      <c r="C58" s="1332">
        <v>2000000</v>
      </c>
      <c r="D58" s="1333">
        <v>6491800</v>
      </c>
      <c r="E58" s="1333"/>
      <c r="F58" s="1333"/>
      <c r="G58" s="1333">
        <v>0</v>
      </c>
      <c r="H58" s="1333">
        <f t="shared" si="8"/>
        <v>6491800</v>
      </c>
      <c r="I58" s="1332">
        <v>0</v>
      </c>
      <c r="J58" s="1333">
        <v>0</v>
      </c>
      <c r="K58" s="1333">
        <v>0</v>
      </c>
      <c r="L58" s="1333"/>
      <c r="M58" s="1333"/>
      <c r="N58" s="1333">
        <f t="shared" si="9"/>
        <v>0</v>
      </c>
      <c r="O58" s="1333"/>
      <c r="P58" s="1333"/>
      <c r="Q58" s="1333"/>
      <c r="R58" s="1333"/>
      <c r="S58" s="1333"/>
      <c r="T58" s="1333"/>
      <c r="U58" s="1333"/>
      <c r="V58" s="1333">
        <f t="shared" si="10"/>
        <v>0</v>
      </c>
      <c r="W58" s="1342"/>
      <c r="X58" s="1342"/>
      <c r="Y58" s="1342"/>
      <c r="Z58" s="1342"/>
      <c r="AA58" s="1342"/>
      <c r="AB58" s="1334"/>
      <c r="AC58" s="1342"/>
      <c r="AD58" s="1342"/>
      <c r="AE58" s="1342"/>
      <c r="AF58" s="1342"/>
      <c r="AG58" s="1342"/>
      <c r="AH58" s="1334"/>
      <c r="AI58" s="1339">
        <f t="shared" si="11"/>
        <v>6491800</v>
      </c>
      <c r="AK58" s="860">
        <v>3451400</v>
      </c>
      <c r="AL58" s="860">
        <f t="shared" si="7"/>
        <v>3040400</v>
      </c>
    </row>
    <row r="59" spans="1:42" ht="36.75" customHeight="1" x14ac:dyDescent="0.3">
      <c r="A59" s="1345">
        <v>2210802</v>
      </c>
      <c r="B59" s="1333" t="s">
        <v>74</v>
      </c>
      <c r="C59" s="1332">
        <v>20250000</v>
      </c>
      <c r="D59" s="1333">
        <v>17090803</v>
      </c>
      <c r="E59" s="1333"/>
      <c r="F59" s="1333"/>
      <c r="G59" s="1333">
        <v>0</v>
      </c>
      <c r="H59" s="1333">
        <f t="shared" si="8"/>
        <v>17090803</v>
      </c>
      <c r="I59" s="1332">
        <v>0</v>
      </c>
      <c r="J59" s="1333">
        <v>0</v>
      </c>
      <c r="K59" s="1333">
        <v>0</v>
      </c>
      <c r="L59" s="1333"/>
      <c r="M59" s="1333"/>
      <c r="N59" s="1333">
        <f t="shared" si="9"/>
        <v>0</v>
      </c>
      <c r="O59" s="1333"/>
      <c r="P59" s="1333"/>
      <c r="Q59" s="1333"/>
      <c r="R59" s="1332"/>
      <c r="S59" s="1333"/>
      <c r="T59" s="1333"/>
      <c r="U59" s="1333"/>
      <c r="V59" s="1333">
        <f t="shared" si="10"/>
        <v>0</v>
      </c>
      <c r="W59" s="1342"/>
      <c r="X59" s="1342"/>
      <c r="Y59" s="1342"/>
      <c r="Z59" s="1342"/>
      <c r="AA59" s="1342"/>
      <c r="AB59" s="1334"/>
      <c r="AC59" s="1342"/>
      <c r="AD59" s="1342"/>
      <c r="AE59" s="1342"/>
      <c r="AF59" s="1342"/>
      <c r="AG59" s="1342"/>
      <c r="AH59" s="1334"/>
      <c r="AI59" s="1339">
        <f t="shared" si="11"/>
        <v>17090803</v>
      </c>
      <c r="AK59" s="860">
        <v>14090803</v>
      </c>
      <c r="AL59" s="860">
        <f t="shared" si="7"/>
        <v>3000000</v>
      </c>
    </row>
    <row r="60" spans="1:42" ht="30" hidden="1" customHeight="1" x14ac:dyDescent="0.3">
      <c r="A60" s="1340">
        <v>2210805</v>
      </c>
      <c r="B60" s="1333" t="s">
        <v>75</v>
      </c>
      <c r="C60" s="1332">
        <v>4000000</v>
      </c>
      <c r="D60" s="1332">
        <v>0</v>
      </c>
      <c r="E60" s="1333"/>
      <c r="F60" s="1333"/>
      <c r="G60" s="1333">
        <v>0</v>
      </c>
      <c r="H60" s="1333">
        <f t="shared" si="8"/>
        <v>0</v>
      </c>
      <c r="I60" s="1332">
        <v>0</v>
      </c>
      <c r="J60" s="1333">
        <v>0</v>
      </c>
      <c r="K60" s="1333">
        <v>0</v>
      </c>
      <c r="L60" s="1333"/>
      <c r="M60" s="1333"/>
      <c r="N60" s="1333">
        <f t="shared" si="9"/>
        <v>0</v>
      </c>
      <c r="O60" s="1332"/>
      <c r="P60" s="1332"/>
      <c r="Q60" s="1332"/>
      <c r="R60" s="1332"/>
      <c r="S60" s="1333"/>
      <c r="T60" s="1333"/>
      <c r="U60" s="1333"/>
      <c r="V60" s="1333">
        <f t="shared" si="10"/>
        <v>0</v>
      </c>
      <c r="W60" s="1341"/>
      <c r="X60" s="1342"/>
      <c r="Y60" s="1342"/>
      <c r="Z60" s="1342"/>
      <c r="AA60" s="1342"/>
      <c r="AB60" s="1334"/>
      <c r="AC60" s="1341"/>
      <c r="AD60" s="1342"/>
      <c r="AE60" s="1342"/>
      <c r="AF60" s="1342"/>
      <c r="AG60" s="1342"/>
      <c r="AH60" s="1334"/>
      <c r="AI60" s="1339">
        <f t="shared" si="11"/>
        <v>0</v>
      </c>
      <c r="AK60" s="860">
        <v>0</v>
      </c>
      <c r="AL60" s="860">
        <f t="shared" si="7"/>
        <v>0</v>
      </c>
    </row>
    <row r="61" spans="1:42" ht="30" customHeight="1" x14ac:dyDescent="0.3">
      <c r="A61" s="1340">
        <v>2210809</v>
      </c>
      <c r="B61" s="1333" t="s">
        <v>76</v>
      </c>
      <c r="C61" s="1332">
        <v>250000</v>
      </c>
      <c r="D61" s="1332">
        <v>125000</v>
      </c>
      <c r="E61" s="1333"/>
      <c r="F61" s="1333"/>
      <c r="G61" s="1333">
        <v>0</v>
      </c>
      <c r="H61" s="1333">
        <f t="shared" si="8"/>
        <v>125000</v>
      </c>
      <c r="I61" s="1332">
        <v>0</v>
      </c>
      <c r="J61" s="1333">
        <v>0</v>
      </c>
      <c r="K61" s="1333">
        <v>0</v>
      </c>
      <c r="L61" s="1333"/>
      <c r="M61" s="1333"/>
      <c r="N61" s="1333">
        <f t="shared" si="9"/>
        <v>0</v>
      </c>
      <c r="O61" s="1332"/>
      <c r="P61" s="1332"/>
      <c r="Q61" s="1332"/>
      <c r="R61" s="1332"/>
      <c r="S61" s="1333"/>
      <c r="T61" s="1333"/>
      <c r="U61" s="1333"/>
      <c r="V61" s="1333">
        <f t="shared" si="10"/>
        <v>0</v>
      </c>
      <c r="W61" s="1341"/>
      <c r="X61" s="1342"/>
      <c r="Y61" s="1342"/>
      <c r="Z61" s="1342"/>
      <c r="AA61" s="1342"/>
      <c r="AB61" s="1334"/>
      <c r="AC61" s="1341"/>
      <c r="AD61" s="1342"/>
      <c r="AE61" s="1342"/>
      <c r="AF61" s="1342"/>
      <c r="AG61" s="1342"/>
      <c r="AH61" s="1334"/>
      <c r="AI61" s="1339">
        <f t="shared" si="11"/>
        <v>125000</v>
      </c>
      <c r="AK61" s="860">
        <v>250000</v>
      </c>
      <c r="AL61" s="860">
        <f t="shared" si="7"/>
        <v>-125000</v>
      </c>
    </row>
    <row r="62" spans="1:42" ht="30" hidden="1" customHeight="1" x14ac:dyDescent="0.3">
      <c r="A62" s="1345">
        <v>2210904</v>
      </c>
      <c r="B62" s="1333" t="s">
        <v>77</v>
      </c>
      <c r="C62" s="1332">
        <v>4000000</v>
      </c>
      <c r="D62" s="1332">
        <v>0</v>
      </c>
      <c r="E62" s="1333"/>
      <c r="F62" s="1333"/>
      <c r="G62" s="1333">
        <v>0</v>
      </c>
      <c r="H62" s="1333">
        <f t="shared" si="8"/>
        <v>0</v>
      </c>
      <c r="I62" s="1332">
        <v>0</v>
      </c>
      <c r="J62" s="1333">
        <v>0</v>
      </c>
      <c r="K62" s="1333">
        <v>0</v>
      </c>
      <c r="L62" s="1333"/>
      <c r="M62" s="1333"/>
      <c r="N62" s="1333">
        <f t="shared" si="9"/>
        <v>0</v>
      </c>
      <c r="O62" s="1332"/>
      <c r="P62" s="1332"/>
      <c r="Q62" s="1332"/>
      <c r="R62" s="1332"/>
      <c r="S62" s="1333"/>
      <c r="T62" s="1333"/>
      <c r="U62" s="1333"/>
      <c r="V62" s="1333">
        <f t="shared" si="10"/>
        <v>0</v>
      </c>
      <c r="W62" s="1341"/>
      <c r="X62" s="1342"/>
      <c r="Y62" s="1342"/>
      <c r="Z62" s="1342"/>
      <c r="AA62" s="1342"/>
      <c r="AB62" s="1334"/>
      <c r="AC62" s="1341"/>
      <c r="AD62" s="1342"/>
      <c r="AE62" s="1342"/>
      <c r="AF62" s="1342"/>
      <c r="AG62" s="1342"/>
      <c r="AH62" s="1334"/>
      <c r="AI62" s="1339">
        <f t="shared" si="11"/>
        <v>0</v>
      </c>
      <c r="AK62" s="860">
        <v>0</v>
      </c>
      <c r="AL62" s="860">
        <f t="shared" si="7"/>
        <v>0</v>
      </c>
    </row>
    <row r="63" spans="1:42" s="867" customFormat="1" ht="30" hidden="1" customHeight="1" x14ac:dyDescent="0.3">
      <c r="A63" s="1340">
        <v>2210910</v>
      </c>
      <c r="B63" s="1333" t="s">
        <v>78</v>
      </c>
      <c r="C63" s="1332">
        <v>4000000</v>
      </c>
      <c r="D63" s="1332">
        <v>0</v>
      </c>
      <c r="E63" s="1333"/>
      <c r="F63" s="1333"/>
      <c r="G63" s="1333">
        <v>0</v>
      </c>
      <c r="H63" s="1333">
        <f t="shared" si="8"/>
        <v>0</v>
      </c>
      <c r="I63" s="1332">
        <v>0</v>
      </c>
      <c r="J63" s="1333">
        <v>0</v>
      </c>
      <c r="K63" s="1333">
        <v>0</v>
      </c>
      <c r="L63" s="1333"/>
      <c r="M63" s="1333"/>
      <c r="N63" s="1333">
        <f t="shared" si="9"/>
        <v>0</v>
      </c>
      <c r="O63" s="1332"/>
      <c r="P63" s="1332"/>
      <c r="Q63" s="1332"/>
      <c r="R63" s="1332"/>
      <c r="S63" s="1333"/>
      <c r="T63" s="1333"/>
      <c r="U63" s="1333"/>
      <c r="V63" s="1333">
        <f t="shared" si="10"/>
        <v>0</v>
      </c>
      <c r="W63" s="1349"/>
      <c r="X63" s="1350"/>
      <c r="Y63" s="1350"/>
      <c r="Z63" s="1350"/>
      <c r="AA63" s="1350"/>
      <c r="AB63" s="1350"/>
      <c r="AC63" s="1349"/>
      <c r="AD63" s="1350"/>
      <c r="AE63" s="1350"/>
      <c r="AF63" s="1350"/>
      <c r="AG63" s="1350"/>
      <c r="AH63" s="1350"/>
      <c r="AI63" s="1339">
        <f t="shared" si="11"/>
        <v>0</v>
      </c>
      <c r="AJ63" s="866"/>
      <c r="AK63" s="860">
        <v>0</v>
      </c>
      <c r="AL63" s="860">
        <f t="shared" si="7"/>
        <v>0</v>
      </c>
      <c r="AM63" s="866"/>
      <c r="AN63" s="866"/>
      <c r="AO63" s="866"/>
      <c r="AP63" s="866"/>
    </row>
    <row r="64" spans="1:42" ht="30" hidden="1" customHeight="1" x14ac:dyDescent="0.3">
      <c r="A64" s="1340">
        <v>2211001</v>
      </c>
      <c r="B64" s="1333" t="s">
        <v>79</v>
      </c>
      <c r="C64" s="1332">
        <v>0</v>
      </c>
      <c r="D64" s="1332">
        <v>0</v>
      </c>
      <c r="E64" s="1333"/>
      <c r="F64" s="1333"/>
      <c r="G64" s="1333">
        <v>0</v>
      </c>
      <c r="H64" s="1333">
        <f t="shared" si="8"/>
        <v>0</v>
      </c>
      <c r="I64" s="1332">
        <v>0</v>
      </c>
      <c r="J64" s="1333">
        <v>0</v>
      </c>
      <c r="K64" s="1333">
        <v>0</v>
      </c>
      <c r="L64" s="1333"/>
      <c r="M64" s="1333"/>
      <c r="N64" s="1333">
        <f t="shared" si="9"/>
        <v>0</v>
      </c>
      <c r="O64" s="1332"/>
      <c r="P64" s="1332"/>
      <c r="Q64" s="1332"/>
      <c r="R64" s="1332"/>
      <c r="S64" s="1333"/>
      <c r="T64" s="1333"/>
      <c r="U64" s="1333"/>
      <c r="V64" s="1333">
        <f t="shared" si="10"/>
        <v>0</v>
      </c>
      <c r="W64" s="1341"/>
      <c r="X64" s="1342"/>
      <c r="Y64" s="1342"/>
      <c r="Z64" s="1342"/>
      <c r="AA64" s="1342"/>
      <c r="AB64" s="1334"/>
      <c r="AC64" s="1341"/>
      <c r="AD64" s="1342"/>
      <c r="AE64" s="1342"/>
      <c r="AF64" s="1342"/>
      <c r="AG64" s="1342"/>
      <c r="AH64" s="1334"/>
      <c r="AI64" s="1339">
        <f t="shared" si="11"/>
        <v>0</v>
      </c>
      <c r="AK64" s="860">
        <v>0</v>
      </c>
      <c r="AL64" s="860">
        <f t="shared" si="7"/>
        <v>0</v>
      </c>
    </row>
    <row r="65" spans="1:38" ht="39.75" hidden="1" customHeight="1" x14ac:dyDescent="0.3">
      <c r="A65" s="1345">
        <v>2211002</v>
      </c>
      <c r="B65" s="1333" t="s">
        <v>80</v>
      </c>
      <c r="C65" s="1332">
        <v>0</v>
      </c>
      <c r="D65" s="1332">
        <v>0</v>
      </c>
      <c r="E65" s="1333"/>
      <c r="F65" s="1333"/>
      <c r="G65" s="1333">
        <v>0</v>
      </c>
      <c r="H65" s="1333">
        <f t="shared" si="8"/>
        <v>0</v>
      </c>
      <c r="I65" s="1332">
        <v>0</v>
      </c>
      <c r="J65" s="1333">
        <v>0</v>
      </c>
      <c r="K65" s="1333">
        <v>0</v>
      </c>
      <c r="L65" s="1333"/>
      <c r="M65" s="1333"/>
      <c r="N65" s="1333">
        <f t="shared" si="9"/>
        <v>0</v>
      </c>
      <c r="O65" s="1332"/>
      <c r="P65" s="1332"/>
      <c r="Q65" s="1332"/>
      <c r="R65" s="1332"/>
      <c r="S65" s="1333"/>
      <c r="T65" s="1333"/>
      <c r="U65" s="1333"/>
      <c r="V65" s="1333">
        <f t="shared" si="10"/>
        <v>0</v>
      </c>
      <c r="W65" s="1341"/>
      <c r="X65" s="1342"/>
      <c r="Y65" s="1342"/>
      <c r="Z65" s="1342"/>
      <c r="AA65" s="1342"/>
      <c r="AB65" s="1334"/>
      <c r="AC65" s="1341"/>
      <c r="AD65" s="1342"/>
      <c r="AE65" s="1342"/>
      <c r="AF65" s="1342"/>
      <c r="AG65" s="1342"/>
      <c r="AH65" s="1334"/>
      <c r="AI65" s="1339">
        <f t="shared" si="11"/>
        <v>0</v>
      </c>
      <c r="AK65" s="860">
        <v>0</v>
      </c>
      <c r="AL65" s="860">
        <f t="shared" si="7"/>
        <v>0</v>
      </c>
    </row>
    <row r="66" spans="1:38" ht="30" hidden="1" customHeight="1" x14ac:dyDescent="0.3">
      <c r="A66" s="1345">
        <v>2211003</v>
      </c>
      <c r="B66" s="1333" t="s">
        <v>81</v>
      </c>
      <c r="C66" s="1332">
        <v>0</v>
      </c>
      <c r="D66" s="1332">
        <v>0</v>
      </c>
      <c r="E66" s="1333"/>
      <c r="F66" s="1333"/>
      <c r="G66" s="1333">
        <v>0</v>
      </c>
      <c r="H66" s="1333">
        <f t="shared" si="8"/>
        <v>0</v>
      </c>
      <c r="I66" s="1332">
        <v>0</v>
      </c>
      <c r="J66" s="1333">
        <v>0</v>
      </c>
      <c r="K66" s="1333">
        <v>0</v>
      </c>
      <c r="L66" s="1333"/>
      <c r="M66" s="1333"/>
      <c r="N66" s="1333">
        <f t="shared" si="9"/>
        <v>0</v>
      </c>
      <c r="O66" s="1332"/>
      <c r="P66" s="1332"/>
      <c r="Q66" s="1332"/>
      <c r="R66" s="1332"/>
      <c r="S66" s="1333"/>
      <c r="T66" s="1333"/>
      <c r="U66" s="1333"/>
      <c r="V66" s="1333">
        <f t="shared" si="10"/>
        <v>0</v>
      </c>
      <c r="W66" s="1341"/>
      <c r="X66" s="1342"/>
      <c r="Y66" s="1342"/>
      <c r="Z66" s="1342"/>
      <c r="AA66" s="1342"/>
      <c r="AB66" s="1334"/>
      <c r="AC66" s="1341"/>
      <c r="AD66" s="1342"/>
      <c r="AE66" s="1342"/>
      <c r="AF66" s="1342"/>
      <c r="AG66" s="1342"/>
      <c r="AH66" s="1334"/>
      <c r="AI66" s="1339">
        <f t="shared" si="11"/>
        <v>0</v>
      </c>
      <c r="AK66" s="860">
        <v>0</v>
      </c>
      <c r="AL66" s="860">
        <f t="shared" si="7"/>
        <v>0</v>
      </c>
    </row>
    <row r="67" spans="1:38" ht="30" hidden="1" customHeight="1" x14ac:dyDescent="0.3">
      <c r="A67" s="1345">
        <v>2211004</v>
      </c>
      <c r="B67" s="1333" t="s">
        <v>82</v>
      </c>
      <c r="C67" s="1332">
        <v>0</v>
      </c>
      <c r="D67" s="1332">
        <v>0</v>
      </c>
      <c r="E67" s="1333"/>
      <c r="F67" s="1333"/>
      <c r="G67" s="1333">
        <v>0</v>
      </c>
      <c r="H67" s="1333">
        <f t="shared" si="8"/>
        <v>0</v>
      </c>
      <c r="I67" s="1332">
        <v>0</v>
      </c>
      <c r="J67" s="1333">
        <v>0</v>
      </c>
      <c r="K67" s="1333">
        <v>0</v>
      </c>
      <c r="L67" s="1333"/>
      <c r="M67" s="1333"/>
      <c r="N67" s="1333">
        <f t="shared" si="9"/>
        <v>0</v>
      </c>
      <c r="O67" s="1332"/>
      <c r="P67" s="1332"/>
      <c r="Q67" s="1332"/>
      <c r="R67" s="1332"/>
      <c r="S67" s="1333"/>
      <c r="T67" s="1333"/>
      <c r="U67" s="1333"/>
      <c r="V67" s="1333">
        <f t="shared" si="10"/>
        <v>0</v>
      </c>
      <c r="W67" s="1341"/>
      <c r="X67" s="1342"/>
      <c r="Y67" s="1342"/>
      <c r="Z67" s="1342"/>
      <c r="AA67" s="1342"/>
      <c r="AB67" s="1334"/>
      <c r="AC67" s="1341"/>
      <c r="AD67" s="1342"/>
      <c r="AE67" s="1342"/>
      <c r="AF67" s="1342"/>
      <c r="AG67" s="1342"/>
      <c r="AH67" s="1334"/>
      <c r="AI67" s="1339">
        <f t="shared" si="11"/>
        <v>0</v>
      </c>
      <c r="AK67" s="860">
        <v>0</v>
      </c>
      <c r="AL67" s="860">
        <f t="shared" si="7"/>
        <v>0</v>
      </c>
    </row>
    <row r="68" spans="1:38" ht="30" hidden="1" customHeight="1" x14ac:dyDescent="0.3">
      <c r="A68" s="1345">
        <v>2211005</v>
      </c>
      <c r="B68" s="1333" t="s">
        <v>83</v>
      </c>
      <c r="C68" s="1332">
        <v>0</v>
      </c>
      <c r="D68" s="1332">
        <v>0</v>
      </c>
      <c r="E68" s="1333"/>
      <c r="F68" s="1333"/>
      <c r="G68" s="1333">
        <v>0</v>
      </c>
      <c r="H68" s="1333">
        <f t="shared" si="8"/>
        <v>0</v>
      </c>
      <c r="I68" s="1332">
        <v>0</v>
      </c>
      <c r="J68" s="1333">
        <v>0</v>
      </c>
      <c r="K68" s="1333">
        <v>0</v>
      </c>
      <c r="L68" s="1333"/>
      <c r="M68" s="1333"/>
      <c r="N68" s="1333">
        <f t="shared" si="9"/>
        <v>0</v>
      </c>
      <c r="O68" s="1332"/>
      <c r="P68" s="1332"/>
      <c r="Q68" s="1332"/>
      <c r="R68" s="1332"/>
      <c r="S68" s="1333"/>
      <c r="T68" s="1333"/>
      <c r="U68" s="1333"/>
      <c r="V68" s="1333">
        <f t="shared" si="10"/>
        <v>0</v>
      </c>
      <c r="W68" s="1341"/>
      <c r="X68" s="1342"/>
      <c r="Y68" s="1342"/>
      <c r="Z68" s="1342"/>
      <c r="AA68" s="1342"/>
      <c r="AB68" s="1334"/>
      <c r="AC68" s="1341"/>
      <c r="AD68" s="1342"/>
      <c r="AE68" s="1342"/>
      <c r="AF68" s="1342"/>
      <c r="AG68" s="1342"/>
      <c r="AH68" s="1334"/>
      <c r="AI68" s="1339">
        <f t="shared" si="11"/>
        <v>0</v>
      </c>
      <c r="AK68" s="860">
        <v>0</v>
      </c>
      <c r="AL68" s="860">
        <f t="shared" si="7"/>
        <v>0</v>
      </c>
    </row>
    <row r="69" spans="1:38" ht="39" hidden="1" customHeight="1" x14ac:dyDescent="0.3">
      <c r="A69" s="1345">
        <v>2211006</v>
      </c>
      <c r="B69" s="1333" t="s">
        <v>84</v>
      </c>
      <c r="C69" s="1332">
        <v>0</v>
      </c>
      <c r="D69" s="1333">
        <v>0</v>
      </c>
      <c r="E69" s="1333"/>
      <c r="F69" s="1333"/>
      <c r="G69" s="1333">
        <v>0</v>
      </c>
      <c r="H69" s="1333">
        <f t="shared" si="8"/>
        <v>0</v>
      </c>
      <c r="I69" s="1332">
        <v>0</v>
      </c>
      <c r="J69" s="1333">
        <v>0</v>
      </c>
      <c r="K69" s="1333">
        <v>0</v>
      </c>
      <c r="L69" s="1333"/>
      <c r="M69" s="1333"/>
      <c r="N69" s="1333">
        <f t="shared" si="9"/>
        <v>0</v>
      </c>
      <c r="O69" s="1333"/>
      <c r="P69" s="1333"/>
      <c r="Q69" s="1333"/>
      <c r="R69" s="1333"/>
      <c r="S69" s="1333"/>
      <c r="T69" s="1333"/>
      <c r="U69" s="1333"/>
      <c r="V69" s="1333">
        <f t="shared" si="10"/>
        <v>0</v>
      </c>
      <c r="W69" s="1342"/>
      <c r="X69" s="1342"/>
      <c r="Y69" s="1342"/>
      <c r="Z69" s="1342"/>
      <c r="AA69" s="1342"/>
      <c r="AB69" s="1334"/>
      <c r="AC69" s="1342"/>
      <c r="AD69" s="1342"/>
      <c r="AE69" s="1342"/>
      <c r="AF69" s="1342"/>
      <c r="AG69" s="1342"/>
      <c r="AH69" s="1334"/>
      <c r="AI69" s="1339">
        <f t="shared" si="11"/>
        <v>0</v>
      </c>
      <c r="AK69" s="860">
        <v>0</v>
      </c>
      <c r="AL69" s="860">
        <f t="shared" si="7"/>
        <v>0</v>
      </c>
    </row>
    <row r="70" spans="1:38" ht="30" hidden="1" customHeight="1" x14ac:dyDescent="0.3">
      <c r="A70" s="1345">
        <v>2211007</v>
      </c>
      <c r="B70" s="1333" t="s">
        <v>85</v>
      </c>
      <c r="C70" s="1332">
        <v>0</v>
      </c>
      <c r="D70" s="1332">
        <v>0</v>
      </c>
      <c r="E70" s="1333"/>
      <c r="F70" s="1333"/>
      <c r="G70" s="1333">
        <v>0</v>
      </c>
      <c r="H70" s="1333">
        <f t="shared" si="8"/>
        <v>0</v>
      </c>
      <c r="I70" s="1332">
        <v>0</v>
      </c>
      <c r="J70" s="1333">
        <v>0</v>
      </c>
      <c r="K70" s="1333">
        <v>0</v>
      </c>
      <c r="L70" s="1333"/>
      <c r="M70" s="1333"/>
      <c r="N70" s="1333">
        <f t="shared" si="9"/>
        <v>0</v>
      </c>
      <c r="O70" s="1332"/>
      <c r="P70" s="1332"/>
      <c r="Q70" s="1332"/>
      <c r="R70" s="1332"/>
      <c r="S70" s="1333"/>
      <c r="T70" s="1333"/>
      <c r="U70" s="1333"/>
      <c r="V70" s="1333">
        <f t="shared" si="10"/>
        <v>0</v>
      </c>
      <c r="W70" s="1341"/>
      <c r="X70" s="1342"/>
      <c r="Y70" s="1342"/>
      <c r="Z70" s="1342"/>
      <c r="AA70" s="1342"/>
      <c r="AB70" s="1334"/>
      <c r="AC70" s="1341"/>
      <c r="AD70" s="1342"/>
      <c r="AE70" s="1342"/>
      <c r="AF70" s="1342"/>
      <c r="AG70" s="1342"/>
      <c r="AH70" s="1334"/>
      <c r="AI70" s="1339">
        <f t="shared" si="11"/>
        <v>0</v>
      </c>
      <c r="AK70" s="860">
        <v>0</v>
      </c>
      <c r="AL70" s="860">
        <f t="shared" si="7"/>
        <v>0</v>
      </c>
    </row>
    <row r="71" spans="1:38" ht="30" hidden="1" customHeight="1" x14ac:dyDescent="0.3">
      <c r="A71" s="1345">
        <v>2211008</v>
      </c>
      <c r="B71" s="1333" t="s">
        <v>86</v>
      </c>
      <c r="C71" s="1332">
        <v>0</v>
      </c>
      <c r="D71" s="1332">
        <v>0</v>
      </c>
      <c r="E71" s="1333"/>
      <c r="F71" s="1333"/>
      <c r="G71" s="1333">
        <v>0</v>
      </c>
      <c r="H71" s="1333">
        <f t="shared" si="8"/>
        <v>0</v>
      </c>
      <c r="I71" s="1332">
        <v>0</v>
      </c>
      <c r="J71" s="1333">
        <v>0</v>
      </c>
      <c r="K71" s="1333">
        <v>0</v>
      </c>
      <c r="L71" s="1333"/>
      <c r="M71" s="1333"/>
      <c r="N71" s="1333">
        <f t="shared" si="9"/>
        <v>0</v>
      </c>
      <c r="O71" s="1332"/>
      <c r="P71" s="1332"/>
      <c r="Q71" s="1332"/>
      <c r="R71" s="1332"/>
      <c r="S71" s="1333"/>
      <c r="T71" s="1333"/>
      <c r="U71" s="1333"/>
      <c r="V71" s="1333">
        <f t="shared" si="10"/>
        <v>0</v>
      </c>
      <c r="W71" s="1341"/>
      <c r="X71" s="1342"/>
      <c r="Y71" s="1342"/>
      <c r="Z71" s="1342"/>
      <c r="AA71" s="1342"/>
      <c r="AB71" s="1334"/>
      <c r="AC71" s="1341"/>
      <c r="AD71" s="1342"/>
      <c r="AE71" s="1342"/>
      <c r="AF71" s="1342"/>
      <c r="AG71" s="1342"/>
      <c r="AH71" s="1334"/>
      <c r="AI71" s="1339">
        <f t="shared" si="11"/>
        <v>0</v>
      </c>
      <c r="AK71" s="860">
        <v>0</v>
      </c>
      <c r="AL71" s="860">
        <f t="shared" si="7"/>
        <v>0</v>
      </c>
    </row>
    <row r="72" spans="1:38" ht="30" hidden="1" customHeight="1" x14ac:dyDescent="0.3">
      <c r="A72" s="1345">
        <v>2211009</v>
      </c>
      <c r="B72" s="1333" t="s">
        <v>87</v>
      </c>
      <c r="C72" s="1332">
        <v>850000</v>
      </c>
      <c r="D72" s="1332">
        <v>0</v>
      </c>
      <c r="E72" s="1333"/>
      <c r="F72" s="1333"/>
      <c r="G72" s="1333">
        <v>0</v>
      </c>
      <c r="H72" s="1333">
        <f t="shared" si="8"/>
        <v>0</v>
      </c>
      <c r="I72" s="1332">
        <v>0</v>
      </c>
      <c r="J72" s="1333">
        <v>0</v>
      </c>
      <c r="K72" s="1333">
        <v>0</v>
      </c>
      <c r="L72" s="1333"/>
      <c r="M72" s="1333"/>
      <c r="N72" s="1333">
        <f t="shared" si="9"/>
        <v>0</v>
      </c>
      <c r="O72" s="1332"/>
      <c r="P72" s="1332"/>
      <c r="Q72" s="1332"/>
      <c r="R72" s="1332"/>
      <c r="S72" s="1333"/>
      <c r="T72" s="1333"/>
      <c r="U72" s="1333"/>
      <c r="V72" s="1333">
        <f t="shared" si="10"/>
        <v>0</v>
      </c>
      <c r="W72" s="1341"/>
      <c r="X72" s="1342"/>
      <c r="Y72" s="1342"/>
      <c r="Z72" s="1342"/>
      <c r="AA72" s="1342"/>
      <c r="AB72" s="1334"/>
      <c r="AC72" s="1341"/>
      <c r="AD72" s="1342"/>
      <c r="AE72" s="1342"/>
      <c r="AF72" s="1342"/>
      <c r="AG72" s="1342"/>
      <c r="AH72" s="1334"/>
      <c r="AI72" s="1339">
        <f t="shared" si="11"/>
        <v>0</v>
      </c>
      <c r="AK72" s="860">
        <v>49000</v>
      </c>
      <c r="AL72" s="860">
        <f t="shared" si="7"/>
        <v>-49000</v>
      </c>
    </row>
    <row r="73" spans="1:38" ht="30" hidden="1" customHeight="1" x14ac:dyDescent="0.3">
      <c r="A73" s="1345">
        <v>2211015</v>
      </c>
      <c r="B73" s="1333" t="s">
        <v>88</v>
      </c>
      <c r="C73" s="1332">
        <v>0</v>
      </c>
      <c r="D73" s="1332">
        <v>0</v>
      </c>
      <c r="E73" s="1333"/>
      <c r="F73" s="1333"/>
      <c r="G73" s="1333">
        <v>0</v>
      </c>
      <c r="H73" s="1333">
        <f t="shared" si="8"/>
        <v>0</v>
      </c>
      <c r="I73" s="1332">
        <v>0</v>
      </c>
      <c r="J73" s="1333">
        <v>0</v>
      </c>
      <c r="K73" s="1333">
        <v>0</v>
      </c>
      <c r="L73" s="1333"/>
      <c r="M73" s="1333"/>
      <c r="N73" s="1333">
        <f t="shared" si="9"/>
        <v>0</v>
      </c>
      <c r="O73" s="1332"/>
      <c r="P73" s="1332"/>
      <c r="Q73" s="1332"/>
      <c r="R73" s="1332"/>
      <c r="S73" s="1333"/>
      <c r="T73" s="1333"/>
      <c r="U73" s="1333"/>
      <c r="V73" s="1333">
        <f t="shared" si="10"/>
        <v>0</v>
      </c>
      <c r="W73" s="1341"/>
      <c r="X73" s="1342"/>
      <c r="Y73" s="1342"/>
      <c r="Z73" s="1342"/>
      <c r="AA73" s="1342"/>
      <c r="AB73" s="1334"/>
      <c r="AC73" s="1341"/>
      <c r="AD73" s="1342"/>
      <c r="AE73" s="1342"/>
      <c r="AF73" s="1342"/>
      <c r="AG73" s="1342"/>
      <c r="AH73" s="1334"/>
      <c r="AI73" s="1339">
        <f t="shared" si="11"/>
        <v>0</v>
      </c>
      <c r="AK73" s="860">
        <v>0</v>
      </c>
      <c r="AL73" s="860">
        <f t="shared" si="7"/>
        <v>0</v>
      </c>
    </row>
    <row r="74" spans="1:38" ht="30" customHeight="1" x14ac:dyDescent="0.3">
      <c r="A74" s="1345">
        <v>2211016</v>
      </c>
      <c r="B74" s="1333" t="s">
        <v>89</v>
      </c>
      <c r="C74" s="1332">
        <v>500000</v>
      </c>
      <c r="D74" s="1333">
        <v>500000</v>
      </c>
      <c r="E74" s="1333"/>
      <c r="F74" s="1333"/>
      <c r="G74" s="1333">
        <v>0</v>
      </c>
      <c r="H74" s="1333">
        <f t="shared" si="8"/>
        <v>500000</v>
      </c>
      <c r="I74" s="1332">
        <v>0</v>
      </c>
      <c r="J74" s="1333">
        <v>0</v>
      </c>
      <c r="K74" s="1333">
        <v>0</v>
      </c>
      <c r="L74" s="1333"/>
      <c r="M74" s="1333"/>
      <c r="N74" s="1333">
        <f t="shared" si="9"/>
        <v>0</v>
      </c>
      <c r="O74" s="1333"/>
      <c r="P74" s="1333"/>
      <c r="Q74" s="1333">
        <v>200000</v>
      </c>
      <c r="R74" s="1333"/>
      <c r="S74" s="1333"/>
      <c r="T74" s="1333"/>
      <c r="U74" s="1333"/>
      <c r="V74" s="1333">
        <f t="shared" si="10"/>
        <v>200000</v>
      </c>
      <c r="W74" s="1342"/>
      <c r="X74" s="1342"/>
      <c r="Y74" s="1342"/>
      <c r="Z74" s="1342"/>
      <c r="AA74" s="1342"/>
      <c r="AB74" s="1334"/>
      <c r="AC74" s="1342"/>
      <c r="AD74" s="1342"/>
      <c r="AE74" s="1342"/>
      <c r="AF74" s="1342"/>
      <c r="AG74" s="1342"/>
      <c r="AH74" s="1334"/>
      <c r="AI74" s="1339">
        <f t="shared" si="11"/>
        <v>700000</v>
      </c>
      <c r="AK74" s="860">
        <v>700000</v>
      </c>
      <c r="AL74" s="860">
        <f t="shared" si="7"/>
        <v>0</v>
      </c>
    </row>
    <row r="75" spans="1:38" ht="30" hidden="1" customHeight="1" x14ac:dyDescent="0.3">
      <c r="A75" s="1345">
        <v>2211019</v>
      </c>
      <c r="B75" s="1333" t="s">
        <v>90</v>
      </c>
      <c r="C75" s="1332">
        <v>0</v>
      </c>
      <c r="D75" s="1332">
        <v>0</v>
      </c>
      <c r="E75" s="1333"/>
      <c r="F75" s="1333"/>
      <c r="G75" s="1333">
        <v>0</v>
      </c>
      <c r="H75" s="1333">
        <f t="shared" si="8"/>
        <v>0</v>
      </c>
      <c r="I75" s="1332">
        <v>0</v>
      </c>
      <c r="J75" s="1333">
        <v>0</v>
      </c>
      <c r="K75" s="1333">
        <v>0</v>
      </c>
      <c r="L75" s="1333"/>
      <c r="M75" s="1333"/>
      <c r="N75" s="1333">
        <f t="shared" si="9"/>
        <v>0</v>
      </c>
      <c r="O75" s="1332"/>
      <c r="P75" s="1332"/>
      <c r="Q75" s="1332"/>
      <c r="R75" s="1332"/>
      <c r="S75" s="1333"/>
      <c r="T75" s="1333"/>
      <c r="U75" s="1333"/>
      <c r="V75" s="1333">
        <f t="shared" si="10"/>
        <v>0</v>
      </c>
      <c r="W75" s="1341"/>
      <c r="X75" s="1342"/>
      <c r="Y75" s="1342"/>
      <c r="Z75" s="1342"/>
      <c r="AA75" s="1342"/>
      <c r="AB75" s="1334"/>
      <c r="AC75" s="1341"/>
      <c r="AD75" s="1342"/>
      <c r="AE75" s="1342"/>
      <c r="AF75" s="1342"/>
      <c r="AG75" s="1342"/>
      <c r="AH75" s="1334"/>
      <c r="AI75" s="1339">
        <f t="shared" si="11"/>
        <v>0</v>
      </c>
      <c r="AK75" s="860">
        <v>0</v>
      </c>
      <c r="AL75" s="860">
        <f t="shared" si="7"/>
        <v>0</v>
      </c>
    </row>
    <row r="76" spans="1:38" ht="30" hidden="1" customHeight="1" x14ac:dyDescent="0.3">
      <c r="A76" s="1345">
        <v>2211021</v>
      </c>
      <c r="B76" s="1333" t="s">
        <v>91</v>
      </c>
      <c r="C76" s="1332">
        <v>0</v>
      </c>
      <c r="D76" s="1332">
        <v>0</v>
      </c>
      <c r="E76" s="1333"/>
      <c r="F76" s="1333"/>
      <c r="G76" s="1333">
        <v>0</v>
      </c>
      <c r="H76" s="1333">
        <f t="shared" si="8"/>
        <v>0</v>
      </c>
      <c r="I76" s="1332">
        <v>0</v>
      </c>
      <c r="J76" s="1333">
        <v>0</v>
      </c>
      <c r="K76" s="1333">
        <v>0</v>
      </c>
      <c r="L76" s="1333"/>
      <c r="M76" s="1333"/>
      <c r="N76" s="1333">
        <f t="shared" si="9"/>
        <v>0</v>
      </c>
      <c r="O76" s="1332"/>
      <c r="P76" s="1332"/>
      <c r="Q76" s="1332"/>
      <c r="R76" s="1332"/>
      <c r="S76" s="1333"/>
      <c r="T76" s="1333"/>
      <c r="U76" s="1333"/>
      <c r="V76" s="1333">
        <f t="shared" si="10"/>
        <v>0</v>
      </c>
      <c r="W76" s="1341"/>
      <c r="X76" s="1342"/>
      <c r="Y76" s="1342"/>
      <c r="Z76" s="1342"/>
      <c r="AA76" s="1342"/>
      <c r="AB76" s="1334"/>
      <c r="AC76" s="1341"/>
      <c r="AD76" s="1342"/>
      <c r="AE76" s="1342"/>
      <c r="AF76" s="1342"/>
      <c r="AG76" s="1342"/>
      <c r="AH76" s="1334"/>
      <c r="AI76" s="1339">
        <f t="shared" si="11"/>
        <v>0</v>
      </c>
      <c r="AK76" s="860">
        <v>0</v>
      </c>
      <c r="AL76" s="860">
        <f t="shared" si="7"/>
        <v>0</v>
      </c>
    </row>
    <row r="77" spans="1:38" ht="30" hidden="1" customHeight="1" x14ac:dyDescent="0.3">
      <c r="A77" s="1345">
        <v>2211023</v>
      </c>
      <c r="B77" s="1333" t="s">
        <v>92</v>
      </c>
      <c r="C77" s="1332">
        <v>0</v>
      </c>
      <c r="D77" s="1332">
        <v>0</v>
      </c>
      <c r="E77" s="1333"/>
      <c r="F77" s="1333"/>
      <c r="G77" s="1333">
        <v>0</v>
      </c>
      <c r="H77" s="1333">
        <f t="shared" si="8"/>
        <v>0</v>
      </c>
      <c r="I77" s="1332">
        <v>0</v>
      </c>
      <c r="J77" s="1333">
        <v>0</v>
      </c>
      <c r="K77" s="1333">
        <v>0</v>
      </c>
      <c r="L77" s="1333"/>
      <c r="M77" s="1333"/>
      <c r="N77" s="1333">
        <f t="shared" si="9"/>
        <v>0</v>
      </c>
      <c r="O77" s="1332"/>
      <c r="P77" s="1332"/>
      <c r="Q77" s="1332"/>
      <c r="R77" s="1332"/>
      <c r="S77" s="1333"/>
      <c r="T77" s="1333"/>
      <c r="U77" s="1333"/>
      <c r="V77" s="1333">
        <f t="shared" si="10"/>
        <v>0</v>
      </c>
      <c r="W77" s="1341"/>
      <c r="X77" s="1342"/>
      <c r="Y77" s="1342"/>
      <c r="Z77" s="1342"/>
      <c r="AA77" s="1342"/>
      <c r="AB77" s="1334"/>
      <c r="AC77" s="1341"/>
      <c r="AD77" s="1342"/>
      <c r="AE77" s="1342"/>
      <c r="AF77" s="1342"/>
      <c r="AG77" s="1342"/>
      <c r="AH77" s="1334"/>
      <c r="AI77" s="1339">
        <f t="shared" si="11"/>
        <v>0</v>
      </c>
      <c r="AK77" s="860">
        <v>0</v>
      </c>
      <c r="AL77" s="860">
        <f t="shared" si="7"/>
        <v>0</v>
      </c>
    </row>
    <row r="78" spans="1:38" ht="30" hidden="1" customHeight="1" x14ac:dyDescent="0.3">
      <c r="A78" s="1345">
        <v>2211026</v>
      </c>
      <c r="B78" s="1333" t="s">
        <v>93</v>
      </c>
      <c r="C78" s="1332">
        <v>0</v>
      </c>
      <c r="D78" s="1332">
        <v>0</v>
      </c>
      <c r="E78" s="1333"/>
      <c r="F78" s="1333"/>
      <c r="G78" s="1333">
        <v>0</v>
      </c>
      <c r="H78" s="1333">
        <f t="shared" si="8"/>
        <v>0</v>
      </c>
      <c r="I78" s="1332">
        <v>0</v>
      </c>
      <c r="J78" s="1333">
        <v>0</v>
      </c>
      <c r="K78" s="1333">
        <v>0</v>
      </c>
      <c r="L78" s="1333"/>
      <c r="M78" s="1333"/>
      <c r="N78" s="1333">
        <f t="shared" si="9"/>
        <v>0</v>
      </c>
      <c r="O78" s="1332"/>
      <c r="P78" s="1332"/>
      <c r="Q78" s="1332"/>
      <c r="R78" s="1332"/>
      <c r="S78" s="1333"/>
      <c r="T78" s="1333"/>
      <c r="U78" s="1333"/>
      <c r="V78" s="1333">
        <f t="shared" si="10"/>
        <v>0</v>
      </c>
      <c r="W78" s="1341"/>
      <c r="X78" s="1342"/>
      <c r="Y78" s="1342"/>
      <c r="Z78" s="1342"/>
      <c r="AA78" s="1342"/>
      <c r="AB78" s="1334"/>
      <c r="AC78" s="1341"/>
      <c r="AD78" s="1342"/>
      <c r="AE78" s="1342"/>
      <c r="AF78" s="1342"/>
      <c r="AG78" s="1342"/>
      <c r="AH78" s="1334"/>
      <c r="AI78" s="1339">
        <f t="shared" si="11"/>
        <v>0</v>
      </c>
      <c r="AK78" s="860">
        <v>0</v>
      </c>
      <c r="AL78" s="860">
        <f t="shared" si="7"/>
        <v>0</v>
      </c>
    </row>
    <row r="79" spans="1:38" ht="30" hidden="1" customHeight="1" x14ac:dyDescent="0.3">
      <c r="A79" s="1345">
        <v>2211028</v>
      </c>
      <c r="B79" s="1333" t="s">
        <v>94</v>
      </c>
      <c r="C79" s="1332">
        <v>0</v>
      </c>
      <c r="D79" s="1332">
        <v>0</v>
      </c>
      <c r="E79" s="1333"/>
      <c r="F79" s="1333"/>
      <c r="G79" s="1333">
        <v>0</v>
      </c>
      <c r="H79" s="1333">
        <f t="shared" si="8"/>
        <v>0</v>
      </c>
      <c r="I79" s="1332">
        <v>0</v>
      </c>
      <c r="J79" s="1333">
        <v>0</v>
      </c>
      <c r="K79" s="1333">
        <v>0</v>
      </c>
      <c r="L79" s="1333"/>
      <c r="M79" s="1333"/>
      <c r="N79" s="1333">
        <f t="shared" si="9"/>
        <v>0</v>
      </c>
      <c r="O79" s="1332"/>
      <c r="P79" s="1332"/>
      <c r="Q79" s="1332"/>
      <c r="R79" s="1332"/>
      <c r="S79" s="1333"/>
      <c r="T79" s="1333"/>
      <c r="U79" s="1333"/>
      <c r="V79" s="1333">
        <f t="shared" si="10"/>
        <v>0</v>
      </c>
      <c r="W79" s="1341"/>
      <c r="X79" s="1342"/>
      <c r="Y79" s="1342"/>
      <c r="Z79" s="1342"/>
      <c r="AA79" s="1342"/>
      <c r="AB79" s="1334"/>
      <c r="AC79" s="1341"/>
      <c r="AD79" s="1342"/>
      <c r="AE79" s="1342"/>
      <c r="AF79" s="1342"/>
      <c r="AG79" s="1342"/>
      <c r="AH79" s="1334"/>
      <c r="AI79" s="1339">
        <f t="shared" si="11"/>
        <v>0</v>
      </c>
      <c r="AK79" s="860">
        <v>0</v>
      </c>
      <c r="AL79" s="860">
        <f t="shared" si="7"/>
        <v>0</v>
      </c>
    </row>
    <row r="80" spans="1:38" ht="30" hidden="1" customHeight="1" x14ac:dyDescent="0.3">
      <c r="A80" s="1345">
        <v>2211029</v>
      </c>
      <c r="B80" s="1333" t="s">
        <v>95</v>
      </c>
      <c r="C80" s="1332">
        <v>0</v>
      </c>
      <c r="D80" s="1332">
        <v>0</v>
      </c>
      <c r="E80" s="1333"/>
      <c r="F80" s="1333"/>
      <c r="G80" s="1333">
        <v>0</v>
      </c>
      <c r="H80" s="1333">
        <f t="shared" si="8"/>
        <v>0</v>
      </c>
      <c r="I80" s="1332">
        <v>0</v>
      </c>
      <c r="J80" s="1333">
        <v>0</v>
      </c>
      <c r="K80" s="1333">
        <v>0</v>
      </c>
      <c r="L80" s="1333"/>
      <c r="M80" s="1333"/>
      <c r="N80" s="1333">
        <f t="shared" si="9"/>
        <v>0</v>
      </c>
      <c r="O80" s="1332"/>
      <c r="P80" s="1332"/>
      <c r="Q80" s="1332"/>
      <c r="R80" s="1332"/>
      <c r="S80" s="1333"/>
      <c r="T80" s="1333"/>
      <c r="U80" s="1333"/>
      <c r="V80" s="1333">
        <f t="shared" si="10"/>
        <v>0</v>
      </c>
      <c r="W80" s="1341"/>
      <c r="X80" s="1342"/>
      <c r="Y80" s="1342"/>
      <c r="Z80" s="1342"/>
      <c r="AA80" s="1342"/>
      <c r="AB80" s="1334"/>
      <c r="AC80" s="1341"/>
      <c r="AD80" s="1342"/>
      <c r="AE80" s="1342"/>
      <c r="AF80" s="1342"/>
      <c r="AG80" s="1342"/>
      <c r="AH80" s="1334"/>
      <c r="AI80" s="1339">
        <f t="shared" si="11"/>
        <v>0</v>
      </c>
      <c r="AK80" s="860">
        <v>0</v>
      </c>
      <c r="AL80" s="860">
        <f t="shared" si="7"/>
        <v>0</v>
      </c>
    </row>
    <row r="81" spans="1:38" ht="40.5" customHeight="1" x14ac:dyDescent="0.3">
      <c r="A81" s="1345">
        <v>2211101</v>
      </c>
      <c r="B81" s="1333" t="s">
        <v>96</v>
      </c>
      <c r="C81" s="1332">
        <v>3189115</v>
      </c>
      <c r="D81" s="1332">
        <v>500000</v>
      </c>
      <c r="E81" s="1333"/>
      <c r="F81" s="1333"/>
      <c r="G81" s="1333">
        <v>0</v>
      </c>
      <c r="H81" s="1333">
        <f t="shared" si="8"/>
        <v>500000</v>
      </c>
      <c r="I81" s="1332">
        <v>0</v>
      </c>
      <c r="J81" s="1333">
        <v>0</v>
      </c>
      <c r="K81" s="1333">
        <v>0</v>
      </c>
      <c r="L81" s="1333"/>
      <c r="M81" s="1333"/>
      <c r="N81" s="1333">
        <f t="shared" si="9"/>
        <v>0</v>
      </c>
      <c r="O81" s="1332"/>
      <c r="P81" s="1332"/>
      <c r="Q81" s="1332"/>
      <c r="R81" s="1332"/>
      <c r="S81" s="1333"/>
      <c r="T81" s="1333"/>
      <c r="U81" s="1333"/>
      <c r="V81" s="1333">
        <f t="shared" si="10"/>
        <v>0</v>
      </c>
      <c r="W81" s="1341"/>
      <c r="X81" s="1342"/>
      <c r="Y81" s="1342"/>
      <c r="Z81" s="1342"/>
      <c r="AA81" s="1342"/>
      <c r="AB81" s="1334"/>
      <c r="AC81" s="1341"/>
      <c r="AD81" s="1342"/>
      <c r="AE81" s="1342"/>
      <c r="AF81" s="1342"/>
      <c r="AG81" s="1342"/>
      <c r="AH81" s="1334"/>
      <c r="AI81" s="1339">
        <f t="shared" si="11"/>
        <v>500000</v>
      </c>
      <c r="AK81" s="860">
        <v>500000</v>
      </c>
      <c r="AL81" s="860">
        <f t="shared" si="7"/>
        <v>0</v>
      </c>
    </row>
    <row r="82" spans="1:38" ht="30" customHeight="1" x14ac:dyDescent="0.3">
      <c r="A82" s="1345">
        <v>2211102</v>
      </c>
      <c r="B82" s="1333" t="s">
        <v>97</v>
      </c>
      <c r="C82" s="1332">
        <v>900000</v>
      </c>
      <c r="D82" s="1332">
        <v>500000</v>
      </c>
      <c r="E82" s="1333"/>
      <c r="F82" s="1333"/>
      <c r="G82" s="1333">
        <v>0</v>
      </c>
      <c r="H82" s="1333">
        <f t="shared" si="8"/>
        <v>500000</v>
      </c>
      <c r="I82" s="1332">
        <v>0</v>
      </c>
      <c r="J82" s="1333">
        <v>0</v>
      </c>
      <c r="K82" s="1333">
        <v>0</v>
      </c>
      <c r="L82" s="1333"/>
      <c r="M82" s="1333"/>
      <c r="N82" s="1333">
        <f t="shared" si="9"/>
        <v>0</v>
      </c>
      <c r="O82" s="1332"/>
      <c r="P82" s="1332"/>
      <c r="Q82" s="1332">
        <v>700000</v>
      </c>
      <c r="R82" s="1332">
        <v>0</v>
      </c>
      <c r="S82" s="1333"/>
      <c r="T82" s="1333"/>
      <c r="U82" s="1333"/>
      <c r="V82" s="1333">
        <f t="shared" si="10"/>
        <v>700000</v>
      </c>
      <c r="W82" s="1341"/>
      <c r="X82" s="1342"/>
      <c r="Y82" s="1342"/>
      <c r="Z82" s="1342"/>
      <c r="AA82" s="1342"/>
      <c r="AB82" s="1334"/>
      <c r="AC82" s="1341"/>
      <c r="AD82" s="1342"/>
      <c r="AE82" s="1342"/>
      <c r="AF82" s="1342"/>
      <c r="AG82" s="1342"/>
      <c r="AH82" s="1334"/>
      <c r="AI82" s="1339">
        <f t="shared" si="11"/>
        <v>1200000</v>
      </c>
      <c r="AK82" s="860">
        <v>1200000</v>
      </c>
      <c r="AL82" s="860">
        <f t="shared" si="7"/>
        <v>0</v>
      </c>
    </row>
    <row r="83" spans="1:38" ht="30" customHeight="1" x14ac:dyDescent="0.3">
      <c r="A83" s="1345">
        <v>2211103</v>
      </c>
      <c r="B83" s="1333" t="s">
        <v>98</v>
      </c>
      <c r="C83" s="1332">
        <v>300000</v>
      </c>
      <c r="D83" s="1333">
        <v>300000</v>
      </c>
      <c r="E83" s="1333"/>
      <c r="F83" s="1333"/>
      <c r="G83" s="1333">
        <v>0</v>
      </c>
      <c r="H83" s="1333">
        <f t="shared" si="8"/>
        <v>300000</v>
      </c>
      <c r="I83" s="1332">
        <v>0</v>
      </c>
      <c r="J83" s="1333">
        <v>0</v>
      </c>
      <c r="K83" s="1333">
        <v>0</v>
      </c>
      <c r="L83" s="1333"/>
      <c r="M83" s="1333"/>
      <c r="N83" s="1333">
        <f t="shared" si="9"/>
        <v>0</v>
      </c>
      <c r="O83" s="1333"/>
      <c r="P83" s="1333"/>
      <c r="Q83" s="1333"/>
      <c r="R83" s="1333"/>
      <c r="S83" s="1333"/>
      <c r="T83" s="1333"/>
      <c r="U83" s="1333"/>
      <c r="V83" s="1333">
        <f t="shared" si="10"/>
        <v>0</v>
      </c>
      <c r="W83" s="1342"/>
      <c r="X83" s="1342"/>
      <c r="Y83" s="1342"/>
      <c r="Z83" s="1342"/>
      <c r="AA83" s="1342"/>
      <c r="AB83" s="1334"/>
      <c r="AC83" s="1342"/>
      <c r="AD83" s="1342"/>
      <c r="AE83" s="1342"/>
      <c r="AF83" s="1342"/>
      <c r="AG83" s="1342"/>
      <c r="AH83" s="1334"/>
      <c r="AI83" s="1339">
        <f t="shared" si="11"/>
        <v>300000</v>
      </c>
      <c r="AK83" s="860">
        <v>300000</v>
      </c>
      <c r="AL83" s="860">
        <f t="shared" ref="AL83:AL140" si="12">AI83-AK83</f>
        <v>0</v>
      </c>
    </row>
    <row r="84" spans="1:38" ht="30" customHeight="1" x14ac:dyDescent="0.3">
      <c r="A84" s="1345">
        <v>2211199</v>
      </c>
      <c r="B84" s="1332" t="s">
        <v>165</v>
      </c>
      <c r="C84" s="1068">
        <v>0</v>
      </c>
      <c r="D84" s="1333">
        <v>0</v>
      </c>
      <c r="E84" s="1333"/>
      <c r="F84" s="1333"/>
      <c r="G84" s="1333">
        <v>0</v>
      </c>
      <c r="H84" s="1333">
        <f t="shared" ref="H84:H115" si="13">SUM(D84:G84)</f>
        <v>0</v>
      </c>
      <c r="I84" s="1332">
        <v>0</v>
      </c>
      <c r="J84" s="1333">
        <v>0</v>
      </c>
      <c r="K84" s="1333">
        <v>0</v>
      </c>
      <c r="L84" s="1333"/>
      <c r="M84" s="1333"/>
      <c r="N84" s="1333">
        <f t="shared" ref="N84:N115" si="14">SUM(I84:K84)</f>
        <v>0</v>
      </c>
      <c r="O84" s="1333"/>
      <c r="P84" s="1333"/>
      <c r="Q84" s="1333"/>
      <c r="R84" s="1333"/>
      <c r="S84" s="1333"/>
      <c r="T84" s="1333"/>
      <c r="U84" s="1333"/>
      <c r="V84" s="1333">
        <f t="shared" ref="V84:V115" si="15">SUM(O84:S84)</f>
        <v>0</v>
      </c>
      <c r="W84" s="1342"/>
      <c r="X84" s="1342"/>
      <c r="Y84" s="1342"/>
      <c r="Z84" s="1342"/>
      <c r="AA84" s="1342"/>
      <c r="AB84" s="1334"/>
      <c r="AC84" s="1342"/>
      <c r="AD84" s="1342"/>
      <c r="AE84" s="1342"/>
      <c r="AF84" s="1342"/>
      <c r="AG84" s="1342"/>
      <c r="AH84" s="1334"/>
      <c r="AI84" s="1339">
        <f t="shared" ref="AI84:AI115" si="16">SUM(V84+N84+H84)</f>
        <v>0</v>
      </c>
      <c r="AK84" s="860">
        <v>0</v>
      </c>
      <c r="AL84" s="860">
        <f t="shared" si="12"/>
        <v>0</v>
      </c>
    </row>
    <row r="85" spans="1:38" ht="30" customHeight="1" x14ac:dyDescent="0.3">
      <c r="A85" s="1345">
        <v>2211201</v>
      </c>
      <c r="B85" s="1333" t="s">
        <v>100</v>
      </c>
      <c r="C85" s="1332">
        <v>5500000</v>
      </c>
      <c r="D85" s="1333">
        <v>1500000</v>
      </c>
      <c r="E85" s="1333"/>
      <c r="F85" s="1333"/>
      <c r="G85" s="1333">
        <v>500000</v>
      </c>
      <c r="H85" s="1333">
        <f t="shared" si="13"/>
        <v>2000000</v>
      </c>
      <c r="I85" s="1332">
        <v>200000</v>
      </c>
      <c r="J85" s="1333">
        <v>200000</v>
      </c>
      <c r="K85" s="1333">
        <v>200000</v>
      </c>
      <c r="L85" s="1333"/>
      <c r="M85" s="1333"/>
      <c r="N85" s="1333">
        <f t="shared" si="14"/>
        <v>600000</v>
      </c>
      <c r="O85" s="1332">
        <v>300000</v>
      </c>
      <c r="P85" s="1332">
        <v>500000</v>
      </c>
      <c r="Q85" s="1332">
        <v>200000</v>
      </c>
      <c r="R85" s="1332">
        <v>200000</v>
      </c>
      <c r="S85" s="1333">
        <v>200000</v>
      </c>
      <c r="T85" s="1333"/>
      <c r="U85" s="1333"/>
      <c r="V85" s="1333">
        <f t="shared" si="15"/>
        <v>1400000</v>
      </c>
      <c r="W85" s="1341"/>
      <c r="X85" s="1342"/>
      <c r="Y85" s="1342"/>
      <c r="Z85" s="1342"/>
      <c r="AA85" s="1342"/>
      <c r="AB85" s="1334"/>
      <c r="AC85" s="1341"/>
      <c r="AD85" s="1342"/>
      <c r="AE85" s="1342"/>
      <c r="AF85" s="1342"/>
      <c r="AG85" s="1342"/>
      <c r="AH85" s="1334"/>
      <c r="AI85" s="1339">
        <f t="shared" si="16"/>
        <v>4000000</v>
      </c>
      <c r="AK85" s="860">
        <v>4000000</v>
      </c>
      <c r="AL85" s="860">
        <f t="shared" si="12"/>
        <v>0</v>
      </c>
    </row>
    <row r="86" spans="1:38" ht="30" hidden="1" customHeight="1" x14ac:dyDescent="0.3">
      <c r="A86" s="1345">
        <v>2211203</v>
      </c>
      <c r="B86" s="1333" t="s">
        <v>101</v>
      </c>
      <c r="C86" s="1332">
        <v>0</v>
      </c>
      <c r="D86" s="1332">
        <v>0</v>
      </c>
      <c r="E86" s="1333"/>
      <c r="F86" s="1333"/>
      <c r="G86" s="1333">
        <v>0</v>
      </c>
      <c r="H86" s="1333">
        <f t="shared" si="13"/>
        <v>0</v>
      </c>
      <c r="I86" s="1332">
        <v>0</v>
      </c>
      <c r="J86" s="1333">
        <v>0</v>
      </c>
      <c r="K86" s="1333">
        <v>0</v>
      </c>
      <c r="L86" s="1333"/>
      <c r="M86" s="1333"/>
      <c r="N86" s="1333">
        <f t="shared" si="14"/>
        <v>0</v>
      </c>
      <c r="O86" s="1332"/>
      <c r="P86" s="1332"/>
      <c r="Q86" s="1332"/>
      <c r="R86" s="1332"/>
      <c r="S86" s="1333"/>
      <c r="T86" s="1333"/>
      <c r="U86" s="1333"/>
      <c r="V86" s="1333">
        <f t="shared" si="15"/>
        <v>0</v>
      </c>
      <c r="W86" s="1341"/>
      <c r="X86" s="1342"/>
      <c r="Y86" s="1342"/>
      <c r="Z86" s="1342"/>
      <c r="AA86" s="1342"/>
      <c r="AB86" s="1334"/>
      <c r="AC86" s="1341"/>
      <c r="AD86" s="1342"/>
      <c r="AE86" s="1342"/>
      <c r="AF86" s="1342"/>
      <c r="AG86" s="1342"/>
      <c r="AH86" s="1334"/>
      <c r="AI86" s="1339">
        <f t="shared" si="16"/>
        <v>0</v>
      </c>
      <c r="AK86" s="860">
        <v>0</v>
      </c>
      <c r="AL86" s="860">
        <f t="shared" si="12"/>
        <v>0</v>
      </c>
    </row>
    <row r="87" spans="1:38" ht="30" hidden="1" customHeight="1" x14ac:dyDescent="0.3">
      <c r="A87" s="1345">
        <v>2211204</v>
      </c>
      <c r="B87" s="1333" t="s">
        <v>102</v>
      </c>
      <c r="C87" s="1332">
        <v>10000</v>
      </c>
      <c r="D87" s="1332">
        <v>0</v>
      </c>
      <c r="E87" s="1333"/>
      <c r="F87" s="1333"/>
      <c r="G87" s="1333">
        <v>0</v>
      </c>
      <c r="H87" s="1333">
        <f t="shared" si="13"/>
        <v>0</v>
      </c>
      <c r="I87" s="1332">
        <v>0</v>
      </c>
      <c r="J87" s="1333">
        <v>0</v>
      </c>
      <c r="K87" s="1333">
        <v>0</v>
      </c>
      <c r="L87" s="1333"/>
      <c r="M87" s="1333"/>
      <c r="N87" s="1333">
        <f t="shared" si="14"/>
        <v>0</v>
      </c>
      <c r="O87" s="1332"/>
      <c r="P87" s="1332"/>
      <c r="Q87" s="1332"/>
      <c r="R87" s="1332"/>
      <c r="S87" s="1333"/>
      <c r="T87" s="1333"/>
      <c r="U87" s="1333"/>
      <c r="V87" s="1333">
        <f t="shared" si="15"/>
        <v>0</v>
      </c>
      <c r="W87" s="1341"/>
      <c r="X87" s="1342"/>
      <c r="Y87" s="1342"/>
      <c r="Z87" s="1342"/>
      <c r="AA87" s="1342"/>
      <c r="AB87" s="1334"/>
      <c r="AC87" s="1341"/>
      <c r="AD87" s="1342"/>
      <c r="AE87" s="1342"/>
      <c r="AF87" s="1342"/>
      <c r="AG87" s="1342"/>
      <c r="AH87" s="1334"/>
      <c r="AI87" s="1339">
        <f t="shared" si="16"/>
        <v>0</v>
      </c>
      <c r="AK87" s="860">
        <v>100000</v>
      </c>
      <c r="AL87" s="860">
        <f t="shared" si="12"/>
        <v>-100000</v>
      </c>
    </row>
    <row r="88" spans="1:38" ht="30" customHeight="1" x14ac:dyDescent="0.3">
      <c r="A88" s="1345">
        <v>2211301</v>
      </c>
      <c r="B88" s="1333" t="s">
        <v>103</v>
      </c>
      <c r="C88" s="1332">
        <v>10000</v>
      </c>
      <c r="D88" s="1332">
        <v>100000</v>
      </c>
      <c r="E88" s="1333"/>
      <c r="F88" s="1333"/>
      <c r="G88" s="1333">
        <v>0</v>
      </c>
      <c r="H88" s="1333">
        <f t="shared" si="13"/>
        <v>100000</v>
      </c>
      <c r="I88" s="1332">
        <v>0</v>
      </c>
      <c r="J88" s="1333">
        <v>0</v>
      </c>
      <c r="K88" s="1333">
        <v>0</v>
      </c>
      <c r="L88" s="1333"/>
      <c r="M88" s="1333"/>
      <c r="N88" s="1333">
        <f t="shared" si="14"/>
        <v>0</v>
      </c>
      <c r="O88" s="1332"/>
      <c r="P88" s="1332"/>
      <c r="Q88" s="1332"/>
      <c r="R88" s="1332"/>
      <c r="S88" s="1333"/>
      <c r="T88" s="1333"/>
      <c r="U88" s="1333"/>
      <c r="V88" s="1333">
        <f t="shared" si="15"/>
        <v>0</v>
      </c>
      <c r="W88" s="1341"/>
      <c r="X88" s="1342"/>
      <c r="Y88" s="1342"/>
      <c r="Z88" s="1342"/>
      <c r="AA88" s="1342"/>
      <c r="AB88" s="1334"/>
      <c r="AC88" s="1341"/>
      <c r="AD88" s="1342"/>
      <c r="AE88" s="1342"/>
      <c r="AF88" s="1342"/>
      <c r="AG88" s="1342"/>
      <c r="AH88" s="1334"/>
      <c r="AI88" s="1339">
        <f t="shared" si="16"/>
        <v>100000</v>
      </c>
      <c r="AK88" s="860">
        <v>100000</v>
      </c>
      <c r="AL88" s="860">
        <f t="shared" si="12"/>
        <v>0</v>
      </c>
    </row>
    <row r="89" spans="1:38" ht="30" hidden="1" customHeight="1" x14ac:dyDescent="0.3">
      <c r="A89" s="1345">
        <v>2211305</v>
      </c>
      <c r="B89" s="1333" t="s">
        <v>104</v>
      </c>
      <c r="C89" s="1332">
        <v>510000</v>
      </c>
      <c r="D89" s="1332">
        <v>0</v>
      </c>
      <c r="E89" s="1333"/>
      <c r="F89" s="1333"/>
      <c r="G89" s="1333">
        <v>0</v>
      </c>
      <c r="H89" s="1333">
        <f t="shared" si="13"/>
        <v>0</v>
      </c>
      <c r="I89" s="1332">
        <v>0</v>
      </c>
      <c r="J89" s="1333">
        <v>0</v>
      </c>
      <c r="K89" s="1333">
        <v>0</v>
      </c>
      <c r="L89" s="1333"/>
      <c r="M89" s="1333"/>
      <c r="N89" s="1333">
        <f t="shared" si="14"/>
        <v>0</v>
      </c>
      <c r="O89" s="1332"/>
      <c r="P89" s="1332"/>
      <c r="Q89" s="1332"/>
      <c r="R89" s="1332"/>
      <c r="S89" s="1333"/>
      <c r="T89" s="1333"/>
      <c r="U89" s="1333"/>
      <c r="V89" s="1333">
        <f t="shared" si="15"/>
        <v>0</v>
      </c>
      <c r="W89" s="1341"/>
      <c r="X89" s="1342"/>
      <c r="Y89" s="1342"/>
      <c r="Z89" s="1342"/>
      <c r="AA89" s="1342"/>
      <c r="AB89" s="1334"/>
      <c r="AC89" s="1341"/>
      <c r="AD89" s="1342"/>
      <c r="AE89" s="1342"/>
      <c r="AF89" s="1342"/>
      <c r="AG89" s="1342"/>
      <c r="AH89" s="1334"/>
      <c r="AI89" s="1339">
        <f t="shared" si="16"/>
        <v>0</v>
      </c>
      <c r="AK89" s="860">
        <v>0</v>
      </c>
      <c r="AL89" s="860">
        <f t="shared" si="12"/>
        <v>0</v>
      </c>
    </row>
    <row r="90" spans="1:38" ht="42" hidden="1" customHeight="1" x14ac:dyDescent="0.3">
      <c r="A90" s="1345">
        <v>2211306</v>
      </c>
      <c r="B90" s="1333" t="s">
        <v>105</v>
      </c>
      <c r="C90" s="1332">
        <v>850000</v>
      </c>
      <c r="D90" s="1333">
        <v>0</v>
      </c>
      <c r="E90" s="1333"/>
      <c r="F90" s="1333"/>
      <c r="G90" s="1333">
        <v>0</v>
      </c>
      <c r="H90" s="1333">
        <f t="shared" si="13"/>
        <v>0</v>
      </c>
      <c r="I90" s="1332">
        <v>0</v>
      </c>
      <c r="J90" s="1333">
        <v>0</v>
      </c>
      <c r="K90" s="1333">
        <v>0</v>
      </c>
      <c r="L90" s="1333"/>
      <c r="M90" s="1333"/>
      <c r="N90" s="1333">
        <f t="shared" si="14"/>
        <v>0</v>
      </c>
      <c r="O90" s="1333"/>
      <c r="P90" s="1333">
        <v>0</v>
      </c>
      <c r="Q90" s="1333">
        <v>0</v>
      </c>
      <c r="R90" s="1333"/>
      <c r="S90" s="1333"/>
      <c r="T90" s="1333"/>
      <c r="U90" s="1333"/>
      <c r="V90" s="1333">
        <f t="shared" si="15"/>
        <v>0</v>
      </c>
      <c r="W90" s="1342"/>
      <c r="X90" s="1342"/>
      <c r="Y90" s="1342"/>
      <c r="Z90" s="1342"/>
      <c r="AA90" s="1342"/>
      <c r="AB90" s="1334"/>
      <c r="AC90" s="1342"/>
      <c r="AD90" s="1342"/>
      <c r="AE90" s="1342"/>
      <c r="AF90" s="1342"/>
      <c r="AG90" s="1342"/>
      <c r="AH90" s="1334"/>
      <c r="AI90" s="1339">
        <f t="shared" si="16"/>
        <v>0</v>
      </c>
      <c r="AK90" s="860">
        <v>500000</v>
      </c>
      <c r="AL90" s="860">
        <f t="shared" si="12"/>
        <v>-500000</v>
      </c>
    </row>
    <row r="91" spans="1:38" ht="36.75" customHeight="1" x14ac:dyDescent="0.3">
      <c r="A91" s="1345">
        <v>2211308</v>
      </c>
      <c r="B91" s="1333" t="s">
        <v>106</v>
      </c>
      <c r="C91" s="1332">
        <v>20000000</v>
      </c>
      <c r="D91" s="1333">
        <v>0</v>
      </c>
      <c r="E91" s="1333"/>
      <c r="F91" s="1333"/>
      <c r="G91" s="1333">
        <v>0</v>
      </c>
      <c r="H91" s="1333">
        <f t="shared" si="13"/>
        <v>0</v>
      </c>
      <c r="I91" s="1332">
        <v>0</v>
      </c>
      <c r="J91" s="1333">
        <v>0</v>
      </c>
      <c r="K91" s="1333">
        <v>0</v>
      </c>
      <c r="L91" s="1333"/>
      <c r="M91" s="1333"/>
      <c r="N91" s="1333">
        <f t="shared" si="14"/>
        <v>0</v>
      </c>
      <c r="O91" s="1333"/>
      <c r="P91" s="1333"/>
      <c r="Q91" s="1333"/>
      <c r="R91" s="1333"/>
      <c r="S91" s="1333">
        <v>6000000</v>
      </c>
      <c r="T91" s="1333"/>
      <c r="U91" s="1333"/>
      <c r="V91" s="1333">
        <f t="shared" si="15"/>
        <v>6000000</v>
      </c>
      <c r="W91" s="1342"/>
      <c r="X91" s="1342"/>
      <c r="Y91" s="1342"/>
      <c r="Z91" s="1342"/>
      <c r="AA91" s="1342"/>
      <c r="AB91" s="1334"/>
      <c r="AC91" s="1342"/>
      <c r="AD91" s="1342"/>
      <c r="AE91" s="1342"/>
      <c r="AF91" s="1342"/>
      <c r="AG91" s="1342"/>
      <c r="AH91" s="1334"/>
      <c r="AI91" s="1339">
        <f t="shared" si="16"/>
        <v>6000000</v>
      </c>
      <c r="AK91" s="860">
        <v>6000000</v>
      </c>
      <c r="AL91" s="860">
        <f t="shared" si="12"/>
        <v>0</v>
      </c>
    </row>
    <row r="92" spans="1:38" ht="30" customHeight="1" x14ac:dyDescent="0.3">
      <c r="A92" s="1345">
        <v>2211310</v>
      </c>
      <c r="B92" s="1333" t="s">
        <v>107</v>
      </c>
      <c r="C92" s="1332">
        <v>15500000</v>
      </c>
      <c r="D92" s="1332">
        <v>0</v>
      </c>
      <c r="E92" s="1333"/>
      <c r="F92" s="1333"/>
      <c r="G92" s="1333">
        <v>0</v>
      </c>
      <c r="H92" s="1333">
        <f t="shared" si="13"/>
        <v>0</v>
      </c>
      <c r="I92" s="1332">
        <v>0</v>
      </c>
      <c r="J92" s="1333">
        <v>0</v>
      </c>
      <c r="K92" s="1333">
        <v>0</v>
      </c>
      <c r="L92" s="1333"/>
      <c r="M92" s="1333"/>
      <c r="N92" s="1333">
        <f t="shared" si="14"/>
        <v>0</v>
      </c>
      <c r="O92" s="1332"/>
      <c r="P92" s="1332">
        <v>1500000</v>
      </c>
      <c r="Q92" s="1332"/>
      <c r="R92" s="1332"/>
      <c r="S92" s="1333"/>
      <c r="T92" s="1333"/>
      <c r="U92" s="1333"/>
      <c r="V92" s="1333">
        <f t="shared" si="15"/>
        <v>1500000</v>
      </c>
      <c r="W92" s="1341"/>
      <c r="X92" s="1342"/>
      <c r="Y92" s="1342"/>
      <c r="Z92" s="1342"/>
      <c r="AA92" s="1342"/>
      <c r="AB92" s="1334"/>
      <c r="AC92" s="1341"/>
      <c r="AD92" s="1342"/>
      <c r="AE92" s="1342"/>
      <c r="AF92" s="1342"/>
      <c r="AG92" s="1342"/>
      <c r="AH92" s="1334"/>
      <c r="AI92" s="1339">
        <f t="shared" si="16"/>
        <v>1500000</v>
      </c>
      <c r="AK92" s="860">
        <v>1500000</v>
      </c>
      <c r="AL92" s="860">
        <f t="shared" si="12"/>
        <v>0</v>
      </c>
    </row>
    <row r="93" spans="1:38" ht="41.25" customHeight="1" x14ac:dyDescent="0.3">
      <c r="A93" s="1345">
        <v>2211320</v>
      </c>
      <c r="B93" s="1332" t="s">
        <v>108</v>
      </c>
      <c r="C93" s="1332">
        <v>2200000</v>
      </c>
      <c r="D93" s="1332">
        <v>0</v>
      </c>
      <c r="E93" s="1333"/>
      <c r="F93" s="1333"/>
      <c r="G93" s="1333">
        <v>0</v>
      </c>
      <c r="H93" s="1333">
        <f t="shared" si="13"/>
        <v>0</v>
      </c>
      <c r="I93" s="1332">
        <v>0</v>
      </c>
      <c r="J93" s="1333">
        <v>0</v>
      </c>
      <c r="K93" s="1333">
        <v>0</v>
      </c>
      <c r="L93" s="1333"/>
      <c r="M93" s="1333"/>
      <c r="N93" s="1333">
        <f t="shared" si="14"/>
        <v>0</v>
      </c>
      <c r="O93" s="1332"/>
      <c r="P93" s="1332">
        <v>696200</v>
      </c>
      <c r="Q93" s="1332">
        <v>173305</v>
      </c>
      <c r="R93" s="1332"/>
      <c r="S93" s="1333"/>
      <c r="T93" s="1333"/>
      <c r="U93" s="1333"/>
      <c r="V93" s="1333">
        <f t="shared" si="15"/>
        <v>869505</v>
      </c>
      <c r="W93" s="1341"/>
      <c r="X93" s="1342"/>
      <c r="Y93" s="1342"/>
      <c r="Z93" s="1342"/>
      <c r="AA93" s="1342"/>
      <c r="AB93" s="1334"/>
      <c r="AC93" s="1341"/>
      <c r="AD93" s="1342"/>
      <c r="AE93" s="1342"/>
      <c r="AF93" s="1342"/>
      <c r="AG93" s="1342"/>
      <c r="AH93" s="1334"/>
      <c r="AI93" s="1339">
        <f t="shared" si="16"/>
        <v>869505</v>
      </c>
      <c r="AK93" s="860">
        <v>2000000</v>
      </c>
      <c r="AL93" s="860">
        <f t="shared" si="12"/>
        <v>-1130495</v>
      </c>
    </row>
    <row r="94" spans="1:38" ht="30" hidden="1" customHeight="1" x14ac:dyDescent="0.3">
      <c r="A94" s="1340">
        <v>2211323</v>
      </c>
      <c r="B94" s="1333" t="s">
        <v>109</v>
      </c>
      <c r="C94" s="1332">
        <v>0</v>
      </c>
      <c r="D94" s="1332">
        <v>0</v>
      </c>
      <c r="E94" s="1333"/>
      <c r="F94" s="1333"/>
      <c r="G94" s="1333">
        <v>0</v>
      </c>
      <c r="H94" s="1333">
        <f t="shared" si="13"/>
        <v>0</v>
      </c>
      <c r="I94" s="1332">
        <v>0</v>
      </c>
      <c r="J94" s="1333">
        <v>0</v>
      </c>
      <c r="K94" s="1333">
        <v>0</v>
      </c>
      <c r="L94" s="1333"/>
      <c r="M94" s="1333"/>
      <c r="N94" s="1333">
        <f t="shared" si="14"/>
        <v>0</v>
      </c>
      <c r="O94" s="1332"/>
      <c r="P94" s="1332"/>
      <c r="Q94" s="1332"/>
      <c r="R94" s="1332"/>
      <c r="S94" s="1333"/>
      <c r="T94" s="1333"/>
      <c r="U94" s="1333"/>
      <c r="V94" s="1333">
        <f t="shared" si="15"/>
        <v>0</v>
      </c>
      <c r="W94" s="1341"/>
      <c r="X94" s="1342"/>
      <c r="Y94" s="1342"/>
      <c r="Z94" s="1342"/>
      <c r="AA94" s="1342"/>
      <c r="AB94" s="1334"/>
      <c r="AC94" s="1341"/>
      <c r="AD94" s="1342"/>
      <c r="AE94" s="1342"/>
      <c r="AF94" s="1342"/>
      <c r="AG94" s="1342"/>
      <c r="AH94" s="1334"/>
      <c r="AI94" s="1339">
        <f t="shared" si="16"/>
        <v>0</v>
      </c>
      <c r="AK94" s="860">
        <v>0</v>
      </c>
      <c r="AL94" s="860">
        <f t="shared" si="12"/>
        <v>0</v>
      </c>
    </row>
    <row r="95" spans="1:38" ht="30" hidden="1" customHeight="1" x14ac:dyDescent="0.3">
      <c r="A95" s="1340">
        <v>2211329</v>
      </c>
      <c r="B95" s="1333" t="s">
        <v>110</v>
      </c>
      <c r="C95" s="1332">
        <v>750000</v>
      </c>
      <c r="D95" s="1332">
        <v>0</v>
      </c>
      <c r="E95" s="1333"/>
      <c r="F95" s="1333"/>
      <c r="G95" s="1333">
        <v>0</v>
      </c>
      <c r="H95" s="1333">
        <f t="shared" si="13"/>
        <v>0</v>
      </c>
      <c r="I95" s="1332">
        <v>0</v>
      </c>
      <c r="J95" s="1333">
        <v>0</v>
      </c>
      <c r="K95" s="1333">
        <v>0</v>
      </c>
      <c r="L95" s="1333"/>
      <c r="M95" s="1333"/>
      <c r="N95" s="1333">
        <f t="shared" si="14"/>
        <v>0</v>
      </c>
      <c r="O95" s="1332"/>
      <c r="P95" s="1332">
        <v>0</v>
      </c>
      <c r="Q95" s="1332"/>
      <c r="R95" s="1332"/>
      <c r="S95" s="1333"/>
      <c r="T95" s="1333"/>
      <c r="U95" s="1333"/>
      <c r="V95" s="1333">
        <f t="shared" si="15"/>
        <v>0</v>
      </c>
      <c r="W95" s="1341"/>
      <c r="X95" s="1342"/>
      <c r="Y95" s="1342"/>
      <c r="Z95" s="1342"/>
      <c r="AA95" s="1342"/>
      <c r="AB95" s="1334"/>
      <c r="AC95" s="1341"/>
      <c r="AD95" s="1342"/>
      <c r="AE95" s="1342"/>
      <c r="AF95" s="1342"/>
      <c r="AG95" s="1342"/>
      <c r="AH95" s="1334"/>
      <c r="AI95" s="1339">
        <f t="shared" si="16"/>
        <v>0</v>
      </c>
      <c r="AK95" s="860">
        <v>500000</v>
      </c>
      <c r="AL95" s="860">
        <f t="shared" si="12"/>
        <v>-500000</v>
      </c>
    </row>
    <row r="96" spans="1:38" ht="30" hidden="1" customHeight="1" x14ac:dyDescent="0.3">
      <c r="A96" s="1345">
        <v>2211332</v>
      </c>
      <c r="B96" s="1333" t="s">
        <v>111</v>
      </c>
      <c r="C96" s="1332">
        <v>0</v>
      </c>
      <c r="D96" s="1332">
        <v>0</v>
      </c>
      <c r="E96" s="1333"/>
      <c r="F96" s="1333"/>
      <c r="G96" s="1333">
        <v>0</v>
      </c>
      <c r="H96" s="1333">
        <f t="shared" si="13"/>
        <v>0</v>
      </c>
      <c r="I96" s="1332">
        <v>0</v>
      </c>
      <c r="J96" s="1333">
        <v>0</v>
      </c>
      <c r="K96" s="1333">
        <v>0</v>
      </c>
      <c r="L96" s="1333"/>
      <c r="M96" s="1333"/>
      <c r="N96" s="1333">
        <f t="shared" si="14"/>
        <v>0</v>
      </c>
      <c r="O96" s="1332"/>
      <c r="P96" s="1332"/>
      <c r="Q96" s="1332"/>
      <c r="R96" s="1332"/>
      <c r="S96" s="1333"/>
      <c r="T96" s="1333"/>
      <c r="U96" s="1333"/>
      <c r="V96" s="1333">
        <f t="shared" si="15"/>
        <v>0</v>
      </c>
      <c r="W96" s="1341"/>
      <c r="X96" s="1342"/>
      <c r="Y96" s="1342"/>
      <c r="Z96" s="1342"/>
      <c r="AA96" s="1342"/>
      <c r="AB96" s="1334"/>
      <c r="AC96" s="1341"/>
      <c r="AD96" s="1342"/>
      <c r="AE96" s="1342"/>
      <c r="AF96" s="1342"/>
      <c r="AG96" s="1342"/>
      <c r="AH96" s="1334"/>
      <c r="AI96" s="1339">
        <f t="shared" si="16"/>
        <v>0</v>
      </c>
      <c r="AK96" s="860">
        <v>0</v>
      </c>
      <c r="AL96" s="860">
        <f t="shared" si="12"/>
        <v>0</v>
      </c>
    </row>
    <row r="97" spans="1:38" ht="30" customHeight="1" x14ac:dyDescent="0.3">
      <c r="A97" s="1345">
        <v>2640201</v>
      </c>
      <c r="B97" s="1333" t="s">
        <v>112</v>
      </c>
      <c r="C97" s="1332">
        <v>20000000</v>
      </c>
      <c r="D97" s="1332">
        <v>498156</v>
      </c>
      <c r="E97" s="1333"/>
      <c r="F97" s="1333"/>
      <c r="G97" s="1333">
        <v>0</v>
      </c>
      <c r="H97" s="1333">
        <f t="shared" si="13"/>
        <v>498156</v>
      </c>
      <c r="I97" s="1332">
        <v>0</v>
      </c>
      <c r="J97" s="1333">
        <v>0</v>
      </c>
      <c r="K97" s="1333">
        <v>0</v>
      </c>
      <c r="L97" s="1333"/>
      <c r="M97" s="1333"/>
      <c r="N97" s="1333">
        <f t="shared" si="14"/>
        <v>0</v>
      </c>
      <c r="O97" s="1332"/>
      <c r="P97" s="1332"/>
      <c r="Q97" s="1332"/>
      <c r="R97" s="1332"/>
      <c r="S97" s="1333"/>
      <c r="T97" s="1333"/>
      <c r="U97" s="1333"/>
      <c r="V97" s="1333">
        <f t="shared" si="15"/>
        <v>0</v>
      </c>
      <c r="W97" s="1341"/>
      <c r="X97" s="1342"/>
      <c r="Y97" s="1342"/>
      <c r="Z97" s="1342"/>
      <c r="AA97" s="1342"/>
      <c r="AB97" s="1334"/>
      <c r="AC97" s="1341"/>
      <c r="AD97" s="1342"/>
      <c r="AE97" s="1342"/>
      <c r="AF97" s="1342"/>
      <c r="AG97" s="1342"/>
      <c r="AH97" s="1334"/>
      <c r="AI97" s="1339">
        <f t="shared" si="16"/>
        <v>498156</v>
      </c>
      <c r="AK97" s="860">
        <v>0</v>
      </c>
      <c r="AL97" s="860">
        <f t="shared" si="12"/>
        <v>498156</v>
      </c>
    </row>
    <row r="98" spans="1:38" ht="30" customHeight="1" x14ac:dyDescent="0.3">
      <c r="A98" s="1340">
        <v>2640402</v>
      </c>
      <c r="B98" s="1333" t="s">
        <v>113</v>
      </c>
      <c r="C98" s="1332">
        <v>1000000</v>
      </c>
      <c r="D98" s="1332">
        <v>0</v>
      </c>
      <c r="E98" s="1333"/>
      <c r="F98" s="1333"/>
      <c r="G98" s="1333">
        <v>0</v>
      </c>
      <c r="H98" s="1333">
        <f t="shared" si="13"/>
        <v>0</v>
      </c>
      <c r="I98" s="1332">
        <v>0</v>
      </c>
      <c r="J98" s="1333">
        <v>0</v>
      </c>
      <c r="K98" s="1333">
        <v>0</v>
      </c>
      <c r="L98" s="1333"/>
      <c r="M98" s="1333"/>
      <c r="N98" s="1333">
        <f t="shared" si="14"/>
        <v>0</v>
      </c>
      <c r="O98" s="1332"/>
      <c r="P98" s="1332">
        <v>85000</v>
      </c>
      <c r="Q98" s="1332"/>
      <c r="R98" s="1332"/>
      <c r="S98" s="1333"/>
      <c r="T98" s="1333"/>
      <c r="U98" s="1333"/>
      <c r="V98" s="1333">
        <f t="shared" si="15"/>
        <v>85000</v>
      </c>
      <c r="W98" s="1341"/>
      <c r="X98" s="1342"/>
      <c r="Y98" s="1342"/>
      <c r="Z98" s="1342"/>
      <c r="AA98" s="1342"/>
      <c r="AB98" s="1334"/>
      <c r="AC98" s="1341"/>
      <c r="AD98" s="1342"/>
      <c r="AE98" s="1342"/>
      <c r="AF98" s="1342"/>
      <c r="AG98" s="1342"/>
      <c r="AH98" s="1334"/>
      <c r="AI98" s="1339">
        <f t="shared" si="16"/>
        <v>85000</v>
      </c>
      <c r="AK98" s="860">
        <v>1000000</v>
      </c>
      <c r="AL98" s="860">
        <f t="shared" si="12"/>
        <v>-915000</v>
      </c>
    </row>
    <row r="99" spans="1:38" ht="30" customHeight="1" x14ac:dyDescent="0.3">
      <c r="A99" s="1345">
        <v>2640403</v>
      </c>
      <c r="B99" s="1333" t="s">
        <v>114</v>
      </c>
      <c r="C99" s="1332">
        <v>2340000</v>
      </c>
      <c r="D99" s="1332">
        <v>0</v>
      </c>
      <c r="E99" s="1333"/>
      <c r="F99" s="1333"/>
      <c r="G99" s="1333">
        <v>0</v>
      </c>
      <c r="H99" s="1333">
        <f t="shared" si="13"/>
        <v>0</v>
      </c>
      <c r="I99" s="1332">
        <v>0</v>
      </c>
      <c r="J99" s="1333">
        <v>0</v>
      </c>
      <c r="K99" s="1333">
        <v>0</v>
      </c>
      <c r="L99" s="1333"/>
      <c r="M99" s="1333"/>
      <c r="N99" s="1333">
        <f t="shared" si="14"/>
        <v>0</v>
      </c>
      <c r="O99" s="1332"/>
      <c r="P99" s="1332">
        <v>500000</v>
      </c>
      <c r="Q99" s="1332"/>
      <c r="R99" s="1332"/>
      <c r="S99" s="1333"/>
      <c r="T99" s="1333"/>
      <c r="U99" s="1333"/>
      <c r="V99" s="1333">
        <f t="shared" si="15"/>
        <v>500000</v>
      </c>
      <c r="W99" s="1341"/>
      <c r="X99" s="1342"/>
      <c r="Y99" s="1342"/>
      <c r="Z99" s="1342"/>
      <c r="AA99" s="1342"/>
      <c r="AB99" s="1334"/>
      <c r="AC99" s="1341"/>
      <c r="AD99" s="1342"/>
      <c r="AE99" s="1342"/>
      <c r="AF99" s="1342"/>
      <c r="AG99" s="1342"/>
      <c r="AH99" s="1334"/>
      <c r="AI99" s="1339">
        <f t="shared" si="16"/>
        <v>500000</v>
      </c>
      <c r="AK99" s="860">
        <v>500000</v>
      </c>
      <c r="AL99" s="860">
        <f t="shared" si="12"/>
        <v>0</v>
      </c>
    </row>
    <row r="100" spans="1:38" ht="30" hidden="1" customHeight="1" x14ac:dyDescent="0.3">
      <c r="A100" s="1345">
        <v>2640599</v>
      </c>
      <c r="B100" s="1333" t="s">
        <v>115</v>
      </c>
      <c r="C100" s="1332">
        <v>0</v>
      </c>
      <c r="D100" s="1332">
        <v>0</v>
      </c>
      <c r="E100" s="1333"/>
      <c r="F100" s="1333"/>
      <c r="G100" s="1333">
        <v>0</v>
      </c>
      <c r="H100" s="1333">
        <f t="shared" si="13"/>
        <v>0</v>
      </c>
      <c r="I100" s="1332">
        <v>0</v>
      </c>
      <c r="J100" s="1333">
        <v>0</v>
      </c>
      <c r="K100" s="1333">
        <v>0</v>
      </c>
      <c r="L100" s="1333"/>
      <c r="M100" s="1333"/>
      <c r="N100" s="1333">
        <f t="shared" si="14"/>
        <v>0</v>
      </c>
      <c r="O100" s="1332"/>
      <c r="P100" s="1332"/>
      <c r="Q100" s="1332"/>
      <c r="R100" s="1332"/>
      <c r="S100" s="1333"/>
      <c r="T100" s="1333"/>
      <c r="U100" s="1333"/>
      <c r="V100" s="1333">
        <f t="shared" si="15"/>
        <v>0</v>
      </c>
      <c r="W100" s="1341"/>
      <c r="X100" s="1342"/>
      <c r="Y100" s="1342"/>
      <c r="Z100" s="1342"/>
      <c r="AA100" s="1342"/>
      <c r="AB100" s="1334"/>
      <c r="AC100" s="1341"/>
      <c r="AD100" s="1342"/>
      <c r="AE100" s="1342"/>
      <c r="AF100" s="1342"/>
      <c r="AG100" s="1342"/>
      <c r="AH100" s="1334"/>
      <c r="AI100" s="1339">
        <f t="shared" si="16"/>
        <v>0</v>
      </c>
      <c r="AK100" s="860">
        <v>0</v>
      </c>
      <c r="AL100" s="860">
        <f t="shared" si="12"/>
        <v>0</v>
      </c>
    </row>
    <row r="101" spans="1:38" ht="30" hidden="1" customHeight="1" x14ac:dyDescent="0.3">
      <c r="A101" s="1345">
        <v>2649999</v>
      </c>
      <c r="B101" s="1333" t="s">
        <v>116</v>
      </c>
      <c r="C101" s="1332">
        <v>1800000</v>
      </c>
      <c r="D101" s="1332">
        <v>0</v>
      </c>
      <c r="E101" s="1333"/>
      <c r="F101" s="1333"/>
      <c r="G101" s="1333">
        <v>0</v>
      </c>
      <c r="H101" s="1333">
        <f t="shared" si="13"/>
        <v>0</v>
      </c>
      <c r="I101" s="1332">
        <v>0</v>
      </c>
      <c r="J101" s="1333">
        <v>0</v>
      </c>
      <c r="K101" s="1333">
        <v>0</v>
      </c>
      <c r="L101" s="1333"/>
      <c r="M101" s="1333"/>
      <c r="N101" s="1333">
        <f t="shared" si="14"/>
        <v>0</v>
      </c>
      <c r="O101" s="1332"/>
      <c r="P101" s="1332"/>
      <c r="Q101" s="1332"/>
      <c r="R101" s="1332"/>
      <c r="S101" s="1333"/>
      <c r="T101" s="1333"/>
      <c r="U101" s="1333"/>
      <c r="V101" s="1333">
        <f t="shared" si="15"/>
        <v>0</v>
      </c>
      <c r="W101" s="1341"/>
      <c r="X101" s="1342"/>
      <c r="Y101" s="1342"/>
      <c r="Z101" s="1342"/>
      <c r="AA101" s="1342"/>
      <c r="AB101" s="1334"/>
      <c r="AC101" s="1341"/>
      <c r="AD101" s="1342"/>
      <c r="AE101" s="1342"/>
      <c r="AF101" s="1342"/>
      <c r="AG101" s="1342"/>
      <c r="AH101" s="1334"/>
      <c r="AI101" s="1339">
        <f t="shared" si="16"/>
        <v>0</v>
      </c>
      <c r="AK101" s="860">
        <v>0</v>
      </c>
      <c r="AL101" s="860">
        <f t="shared" si="12"/>
        <v>0</v>
      </c>
    </row>
    <row r="102" spans="1:38" ht="30" customHeight="1" x14ac:dyDescent="0.3">
      <c r="A102" s="1345">
        <v>2710102</v>
      </c>
      <c r="B102" s="1333" t="s">
        <v>117</v>
      </c>
      <c r="C102" s="1332">
        <v>13278083</v>
      </c>
      <c r="D102" s="1332">
        <v>3000000</v>
      </c>
      <c r="E102" s="1333"/>
      <c r="F102" s="1333"/>
      <c r="G102" s="1333">
        <v>0</v>
      </c>
      <c r="H102" s="1333">
        <f t="shared" si="13"/>
        <v>3000000</v>
      </c>
      <c r="I102" s="1332">
        <v>0</v>
      </c>
      <c r="J102" s="1333">
        <v>0</v>
      </c>
      <c r="K102" s="1333">
        <v>0</v>
      </c>
      <c r="L102" s="1333"/>
      <c r="M102" s="1333"/>
      <c r="N102" s="1333">
        <f t="shared" si="14"/>
        <v>0</v>
      </c>
      <c r="O102" s="1332"/>
      <c r="P102" s="1332"/>
      <c r="Q102" s="1332"/>
      <c r="R102" s="1332"/>
      <c r="S102" s="1333"/>
      <c r="T102" s="1333"/>
      <c r="U102" s="1333"/>
      <c r="V102" s="1333">
        <f t="shared" si="15"/>
        <v>0</v>
      </c>
      <c r="W102" s="1341"/>
      <c r="X102" s="1342"/>
      <c r="Y102" s="1342"/>
      <c r="Z102" s="1342"/>
      <c r="AA102" s="1342"/>
      <c r="AB102" s="1334"/>
      <c r="AC102" s="1341"/>
      <c r="AD102" s="1342"/>
      <c r="AE102" s="1342"/>
      <c r="AF102" s="1342"/>
      <c r="AG102" s="1342"/>
      <c r="AH102" s="1334"/>
      <c r="AI102" s="1339">
        <f t="shared" si="16"/>
        <v>3000000</v>
      </c>
      <c r="AK102" s="860">
        <v>3000000</v>
      </c>
      <c r="AL102" s="860">
        <f t="shared" si="12"/>
        <v>0</v>
      </c>
    </row>
    <row r="103" spans="1:38" ht="54" customHeight="1" x14ac:dyDescent="0.3">
      <c r="A103" s="1340">
        <v>2211399</v>
      </c>
      <c r="B103" s="1333" t="s">
        <v>1315</v>
      </c>
      <c r="C103" s="1332">
        <v>0</v>
      </c>
      <c r="D103" s="1332">
        <v>0</v>
      </c>
      <c r="E103" s="1333"/>
      <c r="F103" s="1333"/>
      <c r="G103" s="1333">
        <v>700000</v>
      </c>
      <c r="H103" s="1333">
        <f t="shared" si="13"/>
        <v>700000</v>
      </c>
      <c r="I103" s="1332">
        <v>0</v>
      </c>
      <c r="J103" s="1333">
        <v>0</v>
      </c>
      <c r="K103" s="1333">
        <v>0</v>
      </c>
      <c r="L103" s="1333"/>
      <c r="M103" s="1333"/>
      <c r="N103" s="1333">
        <f t="shared" si="14"/>
        <v>0</v>
      </c>
      <c r="O103" s="1332"/>
      <c r="P103" s="1332"/>
      <c r="Q103" s="1332"/>
      <c r="R103" s="1332"/>
      <c r="S103" s="1333"/>
      <c r="T103" s="1333"/>
      <c r="U103" s="1333"/>
      <c r="V103" s="1333">
        <f t="shared" si="15"/>
        <v>0</v>
      </c>
      <c r="W103" s="1341"/>
      <c r="X103" s="1342"/>
      <c r="Y103" s="1342"/>
      <c r="Z103" s="1342"/>
      <c r="AA103" s="1342"/>
      <c r="AB103" s="1334"/>
      <c r="AC103" s="1341"/>
      <c r="AD103" s="1342"/>
      <c r="AE103" s="1342"/>
      <c r="AF103" s="1342"/>
      <c r="AG103" s="1342"/>
      <c r="AH103" s="1334"/>
      <c r="AI103" s="1339">
        <f t="shared" si="16"/>
        <v>700000</v>
      </c>
      <c r="AK103" s="860">
        <v>5350000</v>
      </c>
      <c r="AL103" s="860">
        <f t="shared" si="12"/>
        <v>-4650000</v>
      </c>
    </row>
    <row r="104" spans="1:38" s="1417" customFormat="1" ht="43.5" customHeight="1" x14ac:dyDescent="0.3">
      <c r="A104" s="1340">
        <v>2990105</v>
      </c>
      <c r="B104" s="1333" t="s">
        <v>1533</v>
      </c>
      <c r="C104" s="1332">
        <v>400000</v>
      </c>
      <c r="D104" s="1332">
        <v>1000000</v>
      </c>
      <c r="E104" s="1333"/>
      <c r="F104" s="1333"/>
      <c r="G104" s="1333">
        <v>0</v>
      </c>
      <c r="H104" s="1333">
        <f>SUM(D104:G104)</f>
        <v>1000000</v>
      </c>
      <c r="I104" s="1332">
        <v>0</v>
      </c>
      <c r="J104" s="1333">
        <v>0</v>
      </c>
      <c r="K104" s="1333">
        <v>0</v>
      </c>
      <c r="L104" s="1333"/>
      <c r="M104" s="1333"/>
      <c r="N104" s="1333">
        <f t="shared" si="14"/>
        <v>0</v>
      </c>
      <c r="O104" s="1332"/>
      <c r="P104" s="1332"/>
      <c r="Q104" s="1332"/>
      <c r="R104" s="1332"/>
      <c r="S104" s="1333"/>
      <c r="T104" s="1333"/>
      <c r="U104" s="1333"/>
      <c r="V104" s="1333">
        <f t="shared" si="15"/>
        <v>0</v>
      </c>
      <c r="W104" s="1339"/>
      <c r="X104" s="1335"/>
      <c r="Y104" s="1335"/>
      <c r="Z104" s="1335"/>
      <c r="AA104" s="1335"/>
      <c r="AB104" s="1335"/>
      <c r="AC104" s="1339"/>
      <c r="AD104" s="1335"/>
      <c r="AE104" s="1335"/>
      <c r="AF104" s="1335"/>
      <c r="AG104" s="1335"/>
      <c r="AH104" s="1335"/>
      <c r="AI104" s="1339">
        <f t="shared" si="16"/>
        <v>1000000</v>
      </c>
      <c r="AK104" s="1417">
        <v>10000000</v>
      </c>
      <c r="AL104" s="1417">
        <f t="shared" si="12"/>
        <v>-9000000</v>
      </c>
    </row>
    <row r="105" spans="1:38" s="1419" customFormat="1" ht="30" customHeight="1" x14ac:dyDescent="0.3">
      <c r="A105" s="1418">
        <v>3111001</v>
      </c>
      <c r="B105" s="1344" t="s">
        <v>119</v>
      </c>
      <c r="C105" s="1337">
        <v>10000000</v>
      </c>
      <c r="D105" s="1344">
        <v>2000000</v>
      </c>
      <c r="E105" s="1344"/>
      <c r="F105" s="1344"/>
      <c r="G105" s="1344">
        <v>0</v>
      </c>
      <c r="H105" s="1333">
        <f t="shared" si="13"/>
        <v>2000000</v>
      </c>
      <c r="I105" s="1332">
        <v>0</v>
      </c>
      <c r="J105" s="1333">
        <v>0</v>
      </c>
      <c r="K105" s="1333">
        <v>0</v>
      </c>
      <c r="L105" s="1333"/>
      <c r="M105" s="1333"/>
      <c r="N105" s="1333">
        <f t="shared" si="14"/>
        <v>0</v>
      </c>
      <c r="O105" s="1333"/>
      <c r="P105" s="1333">
        <v>0</v>
      </c>
      <c r="Q105" s="1333">
        <v>0</v>
      </c>
      <c r="R105" s="1333"/>
      <c r="S105" s="1333">
        <v>0</v>
      </c>
      <c r="T105" s="1333"/>
      <c r="U105" s="1333"/>
      <c r="V105" s="1333">
        <f t="shared" si="15"/>
        <v>0</v>
      </c>
      <c r="W105" s="1344"/>
      <c r="X105" s="1344"/>
      <c r="Y105" s="1344"/>
      <c r="Z105" s="1344"/>
      <c r="AA105" s="1344"/>
      <c r="AB105" s="1344"/>
      <c r="AC105" s="1344"/>
      <c r="AD105" s="1344"/>
      <c r="AE105" s="1344"/>
      <c r="AF105" s="1344"/>
      <c r="AG105" s="1344"/>
      <c r="AH105" s="1344"/>
      <c r="AI105" s="1339">
        <f t="shared" si="16"/>
        <v>2000000</v>
      </c>
      <c r="AK105" s="1419">
        <v>0</v>
      </c>
      <c r="AL105" s="1419">
        <f t="shared" si="12"/>
        <v>2000000</v>
      </c>
    </row>
    <row r="106" spans="1:38" ht="30" customHeight="1" x14ac:dyDescent="0.3">
      <c r="A106" s="1345">
        <v>3111002</v>
      </c>
      <c r="B106" s="1333" t="s">
        <v>120</v>
      </c>
      <c r="C106" s="1332">
        <v>5000000</v>
      </c>
      <c r="D106" s="1332">
        <v>0</v>
      </c>
      <c r="E106" s="1333"/>
      <c r="F106" s="1333"/>
      <c r="G106" s="1333">
        <v>300000</v>
      </c>
      <c r="H106" s="1333">
        <f t="shared" si="13"/>
        <v>300000</v>
      </c>
      <c r="I106" s="1332">
        <v>0</v>
      </c>
      <c r="J106" s="1333">
        <v>0</v>
      </c>
      <c r="K106" s="1333">
        <v>0</v>
      </c>
      <c r="L106" s="1333"/>
      <c r="M106" s="1333"/>
      <c r="N106" s="1333">
        <f t="shared" si="14"/>
        <v>0</v>
      </c>
      <c r="O106" s="1332"/>
      <c r="P106" s="1332"/>
      <c r="Q106" s="1332">
        <v>700000</v>
      </c>
      <c r="R106" s="1332"/>
      <c r="S106" s="1333"/>
      <c r="T106" s="1333"/>
      <c r="U106" s="1333"/>
      <c r="V106" s="1333">
        <f t="shared" si="15"/>
        <v>700000</v>
      </c>
      <c r="W106" s="1341"/>
      <c r="X106" s="1342"/>
      <c r="Y106" s="1342"/>
      <c r="Z106" s="1342"/>
      <c r="AA106" s="1342"/>
      <c r="AB106" s="1334"/>
      <c r="AC106" s="1341"/>
      <c r="AD106" s="1342"/>
      <c r="AE106" s="1342"/>
      <c r="AF106" s="1342"/>
      <c r="AG106" s="1342"/>
      <c r="AH106" s="1334"/>
      <c r="AI106" s="1339">
        <f t="shared" si="16"/>
        <v>1000000</v>
      </c>
      <c r="AK106" s="860">
        <v>1000000</v>
      </c>
      <c r="AL106" s="860">
        <f t="shared" si="12"/>
        <v>0</v>
      </c>
    </row>
    <row r="107" spans="1:38" ht="36.75" hidden="1" customHeight="1" x14ac:dyDescent="0.3">
      <c r="A107" s="1345">
        <v>3111102</v>
      </c>
      <c r="B107" s="1333" t="s">
        <v>121</v>
      </c>
      <c r="C107" s="1332">
        <v>350000</v>
      </c>
      <c r="D107" s="1332">
        <v>0</v>
      </c>
      <c r="E107" s="1333"/>
      <c r="F107" s="1333"/>
      <c r="G107" s="1333">
        <v>0</v>
      </c>
      <c r="H107" s="1333">
        <f t="shared" si="13"/>
        <v>0</v>
      </c>
      <c r="I107" s="1332">
        <v>0</v>
      </c>
      <c r="J107" s="1333">
        <v>0</v>
      </c>
      <c r="K107" s="1333">
        <v>0</v>
      </c>
      <c r="L107" s="1333"/>
      <c r="M107" s="1333"/>
      <c r="N107" s="1333">
        <f t="shared" si="14"/>
        <v>0</v>
      </c>
      <c r="O107" s="1332"/>
      <c r="P107" s="1332"/>
      <c r="Q107" s="1332"/>
      <c r="R107" s="1332"/>
      <c r="S107" s="1333"/>
      <c r="T107" s="1333"/>
      <c r="U107" s="1333"/>
      <c r="V107" s="1333">
        <f t="shared" si="15"/>
        <v>0</v>
      </c>
      <c r="W107" s="1341"/>
      <c r="X107" s="1342"/>
      <c r="Y107" s="1342"/>
      <c r="Z107" s="1342"/>
      <c r="AA107" s="1342"/>
      <c r="AB107" s="1334"/>
      <c r="AC107" s="1341"/>
      <c r="AD107" s="1342"/>
      <c r="AE107" s="1342"/>
      <c r="AF107" s="1342"/>
      <c r="AG107" s="1342"/>
      <c r="AH107" s="1334"/>
      <c r="AI107" s="1339">
        <f t="shared" si="16"/>
        <v>0</v>
      </c>
      <c r="AK107" s="860">
        <v>0</v>
      </c>
      <c r="AL107" s="860">
        <f t="shared" si="12"/>
        <v>0</v>
      </c>
    </row>
    <row r="108" spans="1:38" ht="30" hidden="1" customHeight="1" x14ac:dyDescent="0.3">
      <c r="A108" s="1345">
        <v>3111107</v>
      </c>
      <c r="B108" s="1333" t="s">
        <v>122</v>
      </c>
      <c r="C108" s="1332">
        <v>0</v>
      </c>
      <c r="D108" s="1332">
        <v>0</v>
      </c>
      <c r="E108" s="1333"/>
      <c r="F108" s="1333"/>
      <c r="G108" s="1333">
        <v>0</v>
      </c>
      <c r="H108" s="1333">
        <f t="shared" si="13"/>
        <v>0</v>
      </c>
      <c r="I108" s="1332">
        <v>0</v>
      </c>
      <c r="J108" s="1333">
        <v>0</v>
      </c>
      <c r="K108" s="1333">
        <v>0</v>
      </c>
      <c r="L108" s="1333"/>
      <c r="M108" s="1333"/>
      <c r="N108" s="1333">
        <f t="shared" si="14"/>
        <v>0</v>
      </c>
      <c r="O108" s="1332"/>
      <c r="P108" s="1332"/>
      <c r="Q108" s="1332"/>
      <c r="R108" s="1332"/>
      <c r="S108" s="1333"/>
      <c r="T108" s="1333"/>
      <c r="U108" s="1333"/>
      <c r="V108" s="1333">
        <f t="shared" si="15"/>
        <v>0</v>
      </c>
      <c r="W108" s="1341"/>
      <c r="X108" s="1342"/>
      <c r="Y108" s="1342"/>
      <c r="Z108" s="1342"/>
      <c r="AA108" s="1342"/>
      <c r="AB108" s="1334"/>
      <c r="AC108" s="1341"/>
      <c r="AD108" s="1342"/>
      <c r="AE108" s="1342"/>
      <c r="AF108" s="1342"/>
      <c r="AG108" s="1342"/>
      <c r="AH108" s="1334"/>
      <c r="AI108" s="1339">
        <f t="shared" si="16"/>
        <v>0</v>
      </c>
      <c r="AK108" s="860">
        <v>0</v>
      </c>
      <c r="AL108" s="860">
        <f t="shared" si="12"/>
        <v>0</v>
      </c>
    </row>
    <row r="109" spans="1:38" ht="30" hidden="1" customHeight="1" x14ac:dyDescent="0.3">
      <c r="A109" s="1340">
        <v>3111112</v>
      </c>
      <c r="B109" s="1333" t="s">
        <v>123</v>
      </c>
      <c r="C109" s="1332">
        <v>195000</v>
      </c>
      <c r="D109" s="1332">
        <v>0</v>
      </c>
      <c r="E109" s="1333"/>
      <c r="F109" s="1333"/>
      <c r="G109" s="1333">
        <v>0</v>
      </c>
      <c r="H109" s="1333">
        <f t="shared" si="13"/>
        <v>0</v>
      </c>
      <c r="I109" s="1332">
        <v>0</v>
      </c>
      <c r="J109" s="1333">
        <v>0</v>
      </c>
      <c r="K109" s="1333">
        <v>0</v>
      </c>
      <c r="L109" s="1333"/>
      <c r="M109" s="1333"/>
      <c r="N109" s="1333">
        <f t="shared" si="14"/>
        <v>0</v>
      </c>
      <c r="O109" s="1332"/>
      <c r="P109" s="1332"/>
      <c r="Q109" s="1332"/>
      <c r="R109" s="1332"/>
      <c r="S109" s="1333"/>
      <c r="T109" s="1333"/>
      <c r="U109" s="1333"/>
      <c r="V109" s="1333">
        <f t="shared" si="15"/>
        <v>0</v>
      </c>
      <c r="W109" s="1341"/>
      <c r="X109" s="1342"/>
      <c r="Y109" s="1342"/>
      <c r="Z109" s="1342"/>
      <c r="AA109" s="1342"/>
      <c r="AB109" s="1334"/>
      <c r="AC109" s="1341"/>
      <c r="AD109" s="1342"/>
      <c r="AE109" s="1342"/>
      <c r="AF109" s="1342"/>
      <c r="AG109" s="1342"/>
      <c r="AH109" s="1334"/>
      <c r="AI109" s="1339">
        <f t="shared" si="16"/>
        <v>0</v>
      </c>
      <c r="AK109" s="860">
        <v>0</v>
      </c>
      <c r="AL109" s="860">
        <f t="shared" si="12"/>
        <v>0</v>
      </c>
    </row>
    <row r="110" spans="1:38" ht="30" hidden="1" customHeight="1" x14ac:dyDescent="0.3">
      <c r="A110" s="1345">
        <v>3111305</v>
      </c>
      <c r="B110" s="1333" t="s">
        <v>124</v>
      </c>
      <c r="C110" s="1332">
        <v>500000</v>
      </c>
      <c r="D110" s="1332">
        <v>0</v>
      </c>
      <c r="E110" s="1333"/>
      <c r="F110" s="1333"/>
      <c r="G110" s="1333">
        <v>0</v>
      </c>
      <c r="H110" s="1333">
        <f t="shared" si="13"/>
        <v>0</v>
      </c>
      <c r="I110" s="1332">
        <v>0</v>
      </c>
      <c r="J110" s="1333">
        <v>0</v>
      </c>
      <c r="K110" s="1333">
        <v>0</v>
      </c>
      <c r="L110" s="1333"/>
      <c r="M110" s="1333"/>
      <c r="N110" s="1333">
        <f t="shared" si="14"/>
        <v>0</v>
      </c>
      <c r="O110" s="1332"/>
      <c r="P110" s="1332"/>
      <c r="Q110" s="1332"/>
      <c r="R110" s="1332"/>
      <c r="S110" s="1333"/>
      <c r="T110" s="1333"/>
      <c r="U110" s="1333"/>
      <c r="V110" s="1333">
        <f t="shared" si="15"/>
        <v>0</v>
      </c>
      <c r="W110" s="1341"/>
      <c r="X110" s="1342"/>
      <c r="Y110" s="1342"/>
      <c r="Z110" s="1342"/>
      <c r="AA110" s="1342"/>
      <c r="AB110" s="1334"/>
      <c r="AC110" s="1341"/>
      <c r="AD110" s="1342"/>
      <c r="AE110" s="1342"/>
      <c r="AF110" s="1342"/>
      <c r="AG110" s="1342"/>
      <c r="AH110" s="1334"/>
      <c r="AI110" s="1339">
        <f t="shared" si="16"/>
        <v>0</v>
      </c>
      <c r="AK110" s="860">
        <v>0</v>
      </c>
      <c r="AL110" s="860">
        <f t="shared" si="12"/>
        <v>0</v>
      </c>
    </row>
    <row r="111" spans="1:38" ht="30" hidden="1" customHeight="1" x14ac:dyDescent="0.3">
      <c r="A111" s="1345">
        <v>3111401</v>
      </c>
      <c r="B111" s="1333" t="s">
        <v>125</v>
      </c>
      <c r="C111" s="1332">
        <v>10000000</v>
      </c>
      <c r="D111" s="1332">
        <v>0</v>
      </c>
      <c r="E111" s="1333"/>
      <c r="F111" s="1333"/>
      <c r="G111" s="1333">
        <v>0</v>
      </c>
      <c r="H111" s="1333">
        <f t="shared" si="13"/>
        <v>0</v>
      </c>
      <c r="I111" s="1332">
        <v>0</v>
      </c>
      <c r="J111" s="1333">
        <v>0</v>
      </c>
      <c r="K111" s="1333">
        <v>0</v>
      </c>
      <c r="L111" s="1333"/>
      <c r="M111" s="1333"/>
      <c r="N111" s="1333">
        <f t="shared" si="14"/>
        <v>0</v>
      </c>
      <c r="O111" s="1332"/>
      <c r="P111" s="1332"/>
      <c r="Q111" s="1332"/>
      <c r="R111" s="1332"/>
      <c r="S111" s="1333"/>
      <c r="T111" s="1333"/>
      <c r="U111" s="1333"/>
      <c r="V111" s="1333">
        <f t="shared" si="15"/>
        <v>0</v>
      </c>
      <c r="W111" s="1341"/>
      <c r="X111" s="1342"/>
      <c r="Y111" s="1342"/>
      <c r="Z111" s="1342"/>
      <c r="AA111" s="1342"/>
      <c r="AB111" s="1334"/>
      <c r="AC111" s="1341"/>
      <c r="AD111" s="1342"/>
      <c r="AE111" s="1342"/>
      <c r="AF111" s="1342"/>
      <c r="AG111" s="1342"/>
      <c r="AH111" s="1334"/>
      <c r="AI111" s="1339">
        <f t="shared" si="16"/>
        <v>0</v>
      </c>
      <c r="AK111" s="860">
        <v>200000</v>
      </c>
      <c r="AL111" s="860">
        <f t="shared" si="12"/>
        <v>-200000</v>
      </c>
    </row>
    <row r="112" spans="1:38" ht="30" customHeight="1" x14ac:dyDescent="0.3">
      <c r="A112" s="1345">
        <v>3111403</v>
      </c>
      <c r="B112" s="1333" t="s">
        <v>719</v>
      </c>
      <c r="C112" s="1332">
        <v>9500000</v>
      </c>
      <c r="D112" s="1333">
        <v>1500000</v>
      </c>
      <c r="E112" s="1333"/>
      <c r="F112" s="1333"/>
      <c r="G112" s="1333">
        <v>0</v>
      </c>
      <c r="H112" s="1333">
        <f t="shared" si="13"/>
        <v>1500000</v>
      </c>
      <c r="I112" s="1332">
        <v>0</v>
      </c>
      <c r="J112" s="1333">
        <v>0</v>
      </c>
      <c r="K112" s="1333">
        <v>0</v>
      </c>
      <c r="L112" s="1333"/>
      <c r="M112" s="1333"/>
      <c r="N112" s="1333">
        <f t="shared" si="14"/>
        <v>0</v>
      </c>
      <c r="O112" s="1333"/>
      <c r="P112" s="1333"/>
      <c r="Q112" s="1333"/>
      <c r="R112" s="1333"/>
      <c r="S112" s="1333"/>
      <c r="T112" s="1333"/>
      <c r="U112" s="1333"/>
      <c r="V112" s="1333">
        <f t="shared" si="15"/>
        <v>0</v>
      </c>
      <c r="W112" s="1342"/>
      <c r="X112" s="1342"/>
      <c r="Y112" s="1342"/>
      <c r="Z112" s="1342"/>
      <c r="AA112" s="1342"/>
      <c r="AB112" s="1334"/>
      <c r="AC112" s="1342"/>
      <c r="AD112" s="1342"/>
      <c r="AE112" s="1342"/>
      <c r="AF112" s="1342"/>
      <c r="AG112" s="1342"/>
      <c r="AH112" s="1334"/>
      <c r="AI112" s="1339">
        <f t="shared" si="16"/>
        <v>1500000</v>
      </c>
      <c r="AK112" s="860">
        <v>1800000</v>
      </c>
      <c r="AL112" s="860">
        <f t="shared" si="12"/>
        <v>-300000</v>
      </c>
    </row>
    <row r="113" spans="1:38" ht="30" hidden="1" customHeight="1" x14ac:dyDescent="0.3">
      <c r="A113" s="1345">
        <v>3111499</v>
      </c>
      <c r="B113" s="1333" t="s">
        <v>127</v>
      </c>
      <c r="C113" s="1332">
        <v>2000000</v>
      </c>
      <c r="D113" s="1333">
        <v>0</v>
      </c>
      <c r="E113" s="1333"/>
      <c r="F113" s="1333"/>
      <c r="G113" s="1333">
        <v>0</v>
      </c>
      <c r="H113" s="1333">
        <f t="shared" si="13"/>
        <v>0</v>
      </c>
      <c r="I113" s="1332">
        <v>0</v>
      </c>
      <c r="J113" s="1333">
        <v>0</v>
      </c>
      <c r="K113" s="1333">
        <v>0</v>
      </c>
      <c r="L113" s="1333"/>
      <c r="M113" s="1333"/>
      <c r="N113" s="1333">
        <f t="shared" si="14"/>
        <v>0</v>
      </c>
      <c r="O113" s="1333"/>
      <c r="P113" s="1333"/>
      <c r="Q113" s="1333"/>
      <c r="R113" s="1333"/>
      <c r="S113" s="1333"/>
      <c r="T113" s="1333"/>
      <c r="U113" s="1333"/>
      <c r="V113" s="1333">
        <f t="shared" si="15"/>
        <v>0</v>
      </c>
      <c r="W113" s="1342"/>
      <c r="X113" s="1342"/>
      <c r="Y113" s="1342"/>
      <c r="Z113" s="1342"/>
      <c r="AA113" s="1342"/>
      <c r="AB113" s="1334"/>
      <c r="AC113" s="1342"/>
      <c r="AD113" s="1342"/>
      <c r="AE113" s="1342"/>
      <c r="AF113" s="1342"/>
      <c r="AG113" s="1342"/>
      <c r="AH113" s="1334"/>
      <c r="AI113" s="1339">
        <f t="shared" si="16"/>
        <v>0</v>
      </c>
      <c r="AK113" s="860">
        <v>0</v>
      </c>
      <c r="AL113" s="860">
        <f t="shared" si="12"/>
        <v>0</v>
      </c>
    </row>
    <row r="114" spans="1:38" ht="30" hidden="1" customHeight="1" x14ac:dyDescent="0.3">
      <c r="A114" s="1345">
        <v>3110701</v>
      </c>
      <c r="B114" s="1333" t="s">
        <v>128</v>
      </c>
      <c r="C114" s="1332">
        <v>36000000</v>
      </c>
      <c r="D114" s="1332">
        <v>0</v>
      </c>
      <c r="E114" s="1333"/>
      <c r="F114" s="1333"/>
      <c r="G114" s="1333">
        <v>0</v>
      </c>
      <c r="H114" s="1333">
        <f t="shared" si="13"/>
        <v>0</v>
      </c>
      <c r="I114" s="1332">
        <v>0</v>
      </c>
      <c r="J114" s="1333">
        <v>0</v>
      </c>
      <c r="K114" s="1333">
        <v>0</v>
      </c>
      <c r="L114" s="1333"/>
      <c r="M114" s="1333"/>
      <c r="N114" s="1333">
        <f t="shared" si="14"/>
        <v>0</v>
      </c>
      <c r="O114" s="1332"/>
      <c r="P114" s="1332"/>
      <c r="Q114" s="1332">
        <v>0</v>
      </c>
      <c r="R114" s="1332"/>
      <c r="S114" s="1333">
        <v>0</v>
      </c>
      <c r="T114" s="1333"/>
      <c r="U114" s="1333"/>
      <c r="V114" s="1333">
        <f t="shared" si="15"/>
        <v>0</v>
      </c>
      <c r="W114" s="1341"/>
      <c r="X114" s="1342"/>
      <c r="Y114" s="1342"/>
      <c r="Z114" s="1342"/>
      <c r="AA114" s="1342"/>
      <c r="AB114" s="1334"/>
      <c r="AC114" s="1341"/>
      <c r="AD114" s="1342"/>
      <c r="AE114" s="1342"/>
      <c r="AF114" s="1342"/>
      <c r="AG114" s="1342"/>
      <c r="AH114" s="1334"/>
      <c r="AI114" s="1339">
        <f t="shared" si="16"/>
        <v>0</v>
      </c>
      <c r="AK114" s="860">
        <v>0</v>
      </c>
      <c r="AL114" s="860">
        <f t="shared" si="12"/>
        <v>0</v>
      </c>
    </row>
    <row r="115" spans="1:38" ht="30" hidden="1" customHeight="1" x14ac:dyDescent="0.3">
      <c r="A115" s="1345">
        <v>3110704</v>
      </c>
      <c r="B115" s="1333" t="s">
        <v>129</v>
      </c>
      <c r="C115" s="1332">
        <v>0</v>
      </c>
      <c r="D115" s="1332">
        <v>0</v>
      </c>
      <c r="E115" s="1333"/>
      <c r="F115" s="1333"/>
      <c r="G115" s="1333">
        <v>0</v>
      </c>
      <c r="H115" s="1333">
        <f t="shared" si="13"/>
        <v>0</v>
      </c>
      <c r="I115" s="1332">
        <v>0</v>
      </c>
      <c r="J115" s="1333">
        <v>0</v>
      </c>
      <c r="K115" s="1333">
        <v>0</v>
      </c>
      <c r="L115" s="1333"/>
      <c r="M115" s="1333"/>
      <c r="N115" s="1333">
        <f t="shared" si="14"/>
        <v>0</v>
      </c>
      <c r="O115" s="1332"/>
      <c r="P115" s="1332"/>
      <c r="Q115" s="1332"/>
      <c r="R115" s="1332"/>
      <c r="S115" s="1333"/>
      <c r="T115" s="1333"/>
      <c r="U115" s="1333"/>
      <c r="V115" s="1333">
        <f t="shared" si="15"/>
        <v>0</v>
      </c>
      <c r="W115" s="1341"/>
      <c r="X115" s="1342"/>
      <c r="Y115" s="1342"/>
      <c r="Z115" s="1342"/>
      <c r="AA115" s="1342"/>
      <c r="AB115" s="1334"/>
      <c r="AC115" s="1341"/>
      <c r="AD115" s="1342"/>
      <c r="AE115" s="1342"/>
      <c r="AF115" s="1342"/>
      <c r="AG115" s="1342"/>
      <c r="AH115" s="1334"/>
      <c r="AI115" s="1339">
        <f t="shared" si="16"/>
        <v>0</v>
      </c>
      <c r="AK115" s="860">
        <v>0</v>
      </c>
      <c r="AL115" s="860">
        <f t="shared" si="12"/>
        <v>0</v>
      </c>
    </row>
    <row r="116" spans="1:38" ht="30" customHeight="1" x14ac:dyDescent="0.3">
      <c r="A116" s="1351"/>
      <c r="B116" s="1330" t="s">
        <v>130</v>
      </c>
      <c r="C116" s="1352">
        <f>SUM(C19:C115)</f>
        <v>326171068</v>
      </c>
      <c r="D116" s="1352">
        <f>SUM(D19:D115)</f>
        <v>80489712</v>
      </c>
      <c r="E116" s="1352">
        <f t="shared" ref="E116:AI116" si="17">SUM(E19:E115)</f>
        <v>0</v>
      </c>
      <c r="F116" s="1352">
        <f t="shared" si="17"/>
        <v>0</v>
      </c>
      <c r="G116" s="1352">
        <f t="shared" si="17"/>
        <v>4663491</v>
      </c>
      <c r="H116" s="1352">
        <f t="shared" si="17"/>
        <v>85153203</v>
      </c>
      <c r="I116" s="1352">
        <f t="shared" si="17"/>
        <v>200000</v>
      </c>
      <c r="J116" s="1352">
        <f t="shared" si="17"/>
        <v>200000</v>
      </c>
      <c r="K116" s="1352">
        <f t="shared" si="17"/>
        <v>200000</v>
      </c>
      <c r="L116" s="1352">
        <f t="shared" si="17"/>
        <v>0</v>
      </c>
      <c r="M116" s="1352">
        <f t="shared" si="17"/>
        <v>0</v>
      </c>
      <c r="N116" s="1352">
        <f t="shared" si="17"/>
        <v>600000</v>
      </c>
      <c r="O116" s="1352">
        <f t="shared" si="17"/>
        <v>300000</v>
      </c>
      <c r="P116" s="1352">
        <f t="shared" si="17"/>
        <v>4537378</v>
      </c>
      <c r="Q116" s="1352">
        <f t="shared" si="17"/>
        <v>9129252</v>
      </c>
      <c r="R116" s="1352">
        <f t="shared" si="17"/>
        <v>200000</v>
      </c>
      <c r="S116" s="1352">
        <f t="shared" si="17"/>
        <v>6711102</v>
      </c>
      <c r="T116" s="1352">
        <f t="shared" si="17"/>
        <v>0</v>
      </c>
      <c r="U116" s="1352">
        <f t="shared" si="17"/>
        <v>0</v>
      </c>
      <c r="V116" s="1352">
        <f t="shared" si="17"/>
        <v>20877732</v>
      </c>
      <c r="W116" s="1352">
        <f t="shared" si="17"/>
        <v>0</v>
      </c>
      <c r="X116" s="1352">
        <f t="shared" si="17"/>
        <v>0</v>
      </c>
      <c r="Y116" s="1352">
        <f t="shared" si="17"/>
        <v>0</v>
      </c>
      <c r="Z116" s="1352">
        <f t="shared" si="17"/>
        <v>0</v>
      </c>
      <c r="AA116" s="1352">
        <f t="shared" si="17"/>
        <v>0</v>
      </c>
      <c r="AB116" s="1352">
        <f t="shared" si="17"/>
        <v>0</v>
      </c>
      <c r="AC116" s="1352">
        <f t="shared" si="17"/>
        <v>0</v>
      </c>
      <c r="AD116" s="1352">
        <f t="shared" si="17"/>
        <v>0</v>
      </c>
      <c r="AE116" s="1352">
        <f t="shared" si="17"/>
        <v>0</v>
      </c>
      <c r="AF116" s="1352">
        <f t="shared" si="17"/>
        <v>0</v>
      </c>
      <c r="AG116" s="1352">
        <f t="shared" si="17"/>
        <v>0</v>
      </c>
      <c r="AH116" s="1352">
        <f t="shared" si="17"/>
        <v>0</v>
      </c>
      <c r="AI116" s="1353">
        <f t="shared" si="17"/>
        <v>106630935</v>
      </c>
      <c r="AK116" s="860">
        <v>106630935</v>
      </c>
      <c r="AL116" s="860">
        <f t="shared" si="12"/>
        <v>0</v>
      </c>
    </row>
    <row r="117" spans="1:38" ht="30" customHeight="1" x14ac:dyDescent="0.3">
      <c r="A117" s="1340"/>
      <c r="B117" s="1329" t="s">
        <v>131</v>
      </c>
      <c r="C117" s="1332"/>
      <c r="D117" s="1332"/>
      <c r="E117" s="1333"/>
      <c r="F117" s="1333"/>
      <c r="G117" s="1333"/>
      <c r="H117" s="1333"/>
      <c r="I117" s="1332"/>
      <c r="J117" s="1333"/>
      <c r="K117" s="1333"/>
      <c r="L117" s="1333"/>
      <c r="M117" s="1333"/>
      <c r="N117" s="1333"/>
      <c r="O117" s="1332"/>
      <c r="P117" s="1332"/>
      <c r="Q117" s="1332"/>
      <c r="R117" s="1332"/>
      <c r="S117" s="1333"/>
      <c r="T117" s="1333"/>
      <c r="U117" s="1333"/>
      <c r="V117" s="1333"/>
      <c r="W117" s="1332"/>
      <c r="X117" s="1333"/>
      <c r="Y117" s="1333"/>
      <c r="Z117" s="1333"/>
      <c r="AA117" s="1333"/>
      <c r="AB117" s="1333"/>
      <c r="AC117" s="1332"/>
      <c r="AD117" s="1333"/>
      <c r="AE117" s="1333"/>
      <c r="AF117" s="1333"/>
      <c r="AG117" s="1333"/>
      <c r="AH117" s="1333"/>
      <c r="AI117" s="1339"/>
      <c r="AK117" s="860"/>
    </row>
    <row r="118" spans="1:38" ht="30" customHeight="1" x14ac:dyDescent="0.3">
      <c r="A118" s="1345">
        <v>2220101</v>
      </c>
      <c r="B118" s="1333" t="s">
        <v>132</v>
      </c>
      <c r="C118" s="1332">
        <v>3250000</v>
      </c>
      <c r="D118" s="1332">
        <v>1824243</v>
      </c>
      <c r="E118" s="1333"/>
      <c r="F118" s="1333"/>
      <c r="G118" s="1333">
        <v>0</v>
      </c>
      <c r="H118" s="1333">
        <f>SUM(D118:G118)</f>
        <v>1824243</v>
      </c>
      <c r="I118" s="1332">
        <v>0</v>
      </c>
      <c r="J118" s="1333">
        <v>0</v>
      </c>
      <c r="K118" s="1333">
        <v>0</v>
      </c>
      <c r="L118" s="1333"/>
      <c r="M118" s="1333"/>
      <c r="N118" s="1333">
        <f>SUM(I118:K118)</f>
        <v>0</v>
      </c>
      <c r="O118" s="1332">
        <v>0</v>
      </c>
      <c r="P118" s="1332">
        <v>200000</v>
      </c>
      <c r="Q118" s="1332">
        <v>200000</v>
      </c>
      <c r="R118" s="1332">
        <v>0</v>
      </c>
      <c r="S118" s="1333">
        <v>0</v>
      </c>
      <c r="T118" s="1333"/>
      <c r="U118" s="1333"/>
      <c r="V118" s="1333">
        <f>SUM(O118:S118)</f>
        <v>400000</v>
      </c>
      <c r="W118" s="1341"/>
      <c r="X118" s="1342"/>
      <c r="Y118" s="1342"/>
      <c r="Z118" s="1342"/>
      <c r="AA118" s="1342"/>
      <c r="AB118" s="1334"/>
      <c r="AC118" s="1341"/>
      <c r="AD118" s="1342"/>
      <c r="AE118" s="1342"/>
      <c r="AF118" s="1342"/>
      <c r="AG118" s="1342"/>
      <c r="AH118" s="1334"/>
      <c r="AI118" s="1339">
        <f>SUM(V118+N118+H118)</f>
        <v>2224243</v>
      </c>
      <c r="AK118" s="860">
        <v>2224243</v>
      </c>
      <c r="AL118" s="860">
        <f t="shared" si="12"/>
        <v>0</v>
      </c>
    </row>
    <row r="119" spans="1:38" ht="30" hidden="1" customHeight="1" x14ac:dyDescent="0.3">
      <c r="A119" s="1345">
        <v>2220103</v>
      </c>
      <c r="B119" s="1333" t="s">
        <v>133</v>
      </c>
      <c r="C119" s="1332">
        <v>0</v>
      </c>
      <c r="D119" s="1332">
        <v>0</v>
      </c>
      <c r="E119" s="1333"/>
      <c r="F119" s="1333"/>
      <c r="G119" s="1333">
        <v>0</v>
      </c>
      <c r="H119" s="1333">
        <f t="shared" ref="H119:H130" si="18">SUM(D119:G119)</f>
        <v>0</v>
      </c>
      <c r="I119" s="1332">
        <v>0</v>
      </c>
      <c r="J119" s="1333">
        <v>0</v>
      </c>
      <c r="K119" s="1333">
        <v>0</v>
      </c>
      <c r="L119" s="1333"/>
      <c r="M119" s="1333"/>
      <c r="N119" s="1333">
        <f t="shared" ref="N119:N130" si="19">SUM(I119:K119)</f>
        <v>0</v>
      </c>
      <c r="O119" s="1332">
        <v>0</v>
      </c>
      <c r="P119" s="1332">
        <v>0</v>
      </c>
      <c r="Q119" s="1332">
        <v>0</v>
      </c>
      <c r="R119" s="1332">
        <v>0</v>
      </c>
      <c r="S119" s="1333">
        <v>0</v>
      </c>
      <c r="T119" s="1333"/>
      <c r="U119" s="1333"/>
      <c r="V119" s="1333">
        <f t="shared" ref="V119:V130" si="20">SUM(O119:S119)</f>
        <v>0</v>
      </c>
      <c r="W119" s="1341"/>
      <c r="X119" s="1342"/>
      <c r="Y119" s="1342"/>
      <c r="Z119" s="1342"/>
      <c r="AA119" s="1342"/>
      <c r="AB119" s="1334"/>
      <c r="AC119" s="1341"/>
      <c r="AD119" s="1342"/>
      <c r="AE119" s="1342"/>
      <c r="AF119" s="1342"/>
      <c r="AG119" s="1342"/>
      <c r="AH119" s="1334"/>
      <c r="AI119" s="1339">
        <f t="shared" ref="AI119:AI130" si="21">SUM(V119+N119+H119)</f>
        <v>0</v>
      </c>
      <c r="AK119" s="860">
        <v>0</v>
      </c>
      <c r="AL119" s="860">
        <f t="shared" si="12"/>
        <v>0</v>
      </c>
    </row>
    <row r="120" spans="1:38" ht="35.25" hidden="1" customHeight="1" x14ac:dyDescent="0.3">
      <c r="A120" s="1345">
        <v>2220201</v>
      </c>
      <c r="B120" s="1333" t="s">
        <v>134</v>
      </c>
      <c r="C120" s="1332">
        <v>800000</v>
      </c>
      <c r="D120" s="1332">
        <v>0</v>
      </c>
      <c r="E120" s="1333"/>
      <c r="F120" s="1333"/>
      <c r="G120" s="1333">
        <v>0</v>
      </c>
      <c r="H120" s="1333">
        <f t="shared" si="18"/>
        <v>0</v>
      </c>
      <c r="I120" s="1332">
        <v>0</v>
      </c>
      <c r="J120" s="1333">
        <v>0</v>
      </c>
      <c r="K120" s="1333">
        <v>0</v>
      </c>
      <c r="L120" s="1333"/>
      <c r="M120" s="1333"/>
      <c r="N120" s="1333">
        <f t="shared" si="19"/>
        <v>0</v>
      </c>
      <c r="O120" s="1332">
        <v>0</v>
      </c>
      <c r="P120" s="1332">
        <v>0</v>
      </c>
      <c r="Q120" s="1332">
        <v>0</v>
      </c>
      <c r="R120" s="1332">
        <v>0</v>
      </c>
      <c r="S120" s="1333">
        <v>0</v>
      </c>
      <c r="T120" s="1333"/>
      <c r="U120" s="1333"/>
      <c r="V120" s="1333">
        <f t="shared" si="20"/>
        <v>0</v>
      </c>
      <c r="W120" s="1341"/>
      <c r="X120" s="1342"/>
      <c r="Y120" s="1342"/>
      <c r="Z120" s="1342"/>
      <c r="AA120" s="1342"/>
      <c r="AB120" s="1334"/>
      <c r="AC120" s="1341"/>
      <c r="AD120" s="1342"/>
      <c r="AE120" s="1342"/>
      <c r="AF120" s="1342"/>
      <c r="AG120" s="1342"/>
      <c r="AH120" s="1334"/>
      <c r="AI120" s="1339">
        <f t="shared" si="21"/>
        <v>0</v>
      </c>
      <c r="AK120" s="860">
        <v>0</v>
      </c>
      <c r="AL120" s="860">
        <f t="shared" si="12"/>
        <v>0</v>
      </c>
    </row>
    <row r="121" spans="1:38" ht="30" customHeight="1" x14ac:dyDescent="0.3">
      <c r="A121" s="1345">
        <v>2220202</v>
      </c>
      <c r="B121" s="1333" t="s">
        <v>135</v>
      </c>
      <c r="C121" s="1332">
        <v>1200000</v>
      </c>
      <c r="D121" s="1332">
        <v>176237</v>
      </c>
      <c r="E121" s="1333"/>
      <c r="F121" s="1333"/>
      <c r="G121" s="1333">
        <v>0</v>
      </c>
      <c r="H121" s="1333">
        <f t="shared" si="18"/>
        <v>176237</v>
      </c>
      <c r="I121" s="1332">
        <v>0</v>
      </c>
      <c r="J121" s="1333">
        <v>0</v>
      </c>
      <c r="K121" s="1333">
        <v>0</v>
      </c>
      <c r="L121" s="1333"/>
      <c r="M121" s="1333"/>
      <c r="N121" s="1333">
        <f t="shared" si="19"/>
        <v>0</v>
      </c>
      <c r="O121" s="1332">
        <v>0</v>
      </c>
      <c r="P121" s="1332">
        <v>100000</v>
      </c>
      <c r="Q121" s="1332">
        <v>0</v>
      </c>
      <c r="R121" s="1332">
        <v>0</v>
      </c>
      <c r="S121" s="1333">
        <v>0</v>
      </c>
      <c r="T121" s="1333"/>
      <c r="U121" s="1333"/>
      <c r="V121" s="1333">
        <f t="shared" si="20"/>
        <v>100000</v>
      </c>
      <c r="W121" s="1341"/>
      <c r="X121" s="1342"/>
      <c r="Y121" s="1342"/>
      <c r="Z121" s="1342"/>
      <c r="AA121" s="1342"/>
      <c r="AB121" s="1334"/>
      <c r="AC121" s="1341"/>
      <c r="AD121" s="1342"/>
      <c r="AE121" s="1342"/>
      <c r="AF121" s="1342"/>
      <c r="AG121" s="1342"/>
      <c r="AH121" s="1334"/>
      <c r="AI121" s="1339">
        <f t="shared" si="21"/>
        <v>276237</v>
      </c>
      <c r="AK121" s="860">
        <v>276237</v>
      </c>
      <c r="AL121" s="860">
        <f t="shared" si="12"/>
        <v>0</v>
      </c>
    </row>
    <row r="122" spans="1:38" ht="30" hidden="1" customHeight="1" x14ac:dyDescent="0.3">
      <c r="A122" s="1345">
        <v>2220203</v>
      </c>
      <c r="B122" s="1333" t="s">
        <v>136</v>
      </c>
      <c r="C122" s="1332">
        <v>0</v>
      </c>
      <c r="D122" s="1332">
        <v>0</v>
      </c>
      <c r="E122" s="1333"/>
      <c r="F122" s="1333"/>
      <c r="G122" s="1333">
        <v>0</v>
      </c>
      <c r="H122" s="1333">
        <f t="shared" si="18"/>
        <v>0</v>
      </c>
      <c r="I122" s="1332">
        <v>0</v>
      </c>
      <c r="J122" s="1333">
        <v>0</v>
      </c>
      <c r="K122" s="1333">
        <v>0</v>
      </c>
      <c r="L122" s="1333"/>
      <c r="M122" s="1333"/>
      <c r="N122" s="1333">
        <f t="shared" si="19"/>
        <v>0</v>
      </c>
      <c r="O122" s="1332">
        <v>0</v>
      </c>
      <c r="P122" s="1332">
        <v>0</v>
      </c>
      <c r="Q122" s="1332">
        <v>0</v>
      </c>
      <c r="R122" s="1332">
        <v>0</v>
      </c>
      <c r="S122" s="1333">
        <v>0</v>
      </c>
      <c r="T122" s="1333"/>
      <c r="U122" s="1333"/>
      <c r="V122" s="1333">
        <f t="shared" si="20"/>
        <v>0</v>
      </c>
      <c r="W122" s="1341"/>
      <c r="X122" s="1342"/>
      <c r="Y122" s="1342"/>
      <c r="Z122" s="1342"/>
      <c r="AA122" s="1342"/>
      <c r="AB122" s="1334"/>
      <c r="AC122" s="1341"/>
      <c r="AD122" s="1342"/>
      <c r="AE122" s="1342"/>
      <c r="AF122" s="1342"/>
      <c r="AG122" s="1342"/>
      <c r="AH122" s="1334"/>
      <c r="AI122" s="1339">
        <f t="shared" si="21"/>
        <v>0</v>
      </c>
      <c r="AK122" s="860">
        <v>0</v>
      </c>
      <c r="AL122" s="860">
        <f t="shared" si="12"/>
        <v>0</v>
      </c>
    </row>
    <row r="123" spans="1:38" ht="30" hidden="1" customHeight="1" x14ac:dyDescent="0.3">
      <c r="A123" s="1345">
        <v>2220204</v>
      </c>
      <c r="B123" s="1333" t="s">
        <v>137</v>
      </c>
      <c r="C123" s="1332">
        <v>200000</v>
      </c>
      <c r="D123" s="1332">
        <v>0</v>
      </c>
      <c r="E123" s="1333"/>
      <c r="F123" s="1333"/>
      <c r="G123" s="1333">
        <v>0</v>
      </c>
      <c r="H123" s="1333">
        <f t="shared" si="18"/>
        <v>0</v>
      </c>
      <c r="I123" s="1332">
        <v>0</v>
      </c>
      <c r="J123" s="1333">
        <v>0</v>
      </c>
      <c r="K123" s="1333">
        <v>0</v>
      </c>
      <c r="L123" s="1333"/>
      <c r="M123" s="1333"/>
      <c r="N123" s="1333">
        <f t="shared" si="19"/>
        <v>0</v>
      </c>
      <c r="O123" s="1332">
        <v>0</v>
      </c>
      <c r="P123" s="1332">
        <v>0</v>
      </c>
      <c r="Q123" s="1332">
        <v>0</v>
      </c>
      <c r="R123" s="1332">
        <v>0</v>
      </c>
      <c r="S123" s="1333">
        <v>0</v>
      </c>
      <c r="T123" s="1333"/>
      <c r="U123" s="1333"/>
      <c r="V123" s="1333">
        <f t="shared" si="20"/>
        <v>0</v>
      </c>
      <c r="W123" s="1341"/>
      <c r="X123" s="1342"/>
      <c r="Y123" s="1342"/>
      <c r="Z123" s="1342"/>
      <c r="AA123" s="1342"/>
      <c r="AB123" s="1334"/>
      <c r="AC123" s="1341"/>
      <c r="AD123" s="1342"/>
      <c r="AE123" s="1342"/>
      <c r="AF123" s="1342"/>
      <c r="AG123" s="1342"/>
      <c r="AH123" s="1334"/>
      <c r="AI123" s="1339">
        <f t="shared" si="21"/>
        <v>0</v>
      </c>
      <c r="AK123" s="860">
        <v>0</v>
      </c>
      <c r="AL123" s="860">
        <f t="shared" si="12"/>
        <v>0</v>
      </c>
    </row>
    <row r="124" spans="1:38" ht="30" hidden="1" customHeight="1" x14ac:dyDescent="0.3">
      <c r="A124" s="1345">
        <v>2220205</v>
      </c>
      <c r="B124" s="1333" t="s">
        <v>138</v>
      </c>
      <c r="C124" s="1332">
        <v>0</v>
      </c>
      <c r="D124" s="1332">
        <v>0</v>
      </c>
      <c r="E124" s="1333"/>
      <c r="F124" s="1333"/>
      <c r="G124" s="1333">
        <v>0</v>
      </c>
      <c r="H124" s="1333">
        <f t="shared" si="18"/>
        <v>0</v>
      </c>
      <c r="I124" s="1332">
        <v>0</v>
      </c>
      <c r="J124" s="1333">
        <v>0</v>
      </c>
      <c r="K124" s="1333">
        <v>0</v>
      </c>
      <c r="L124" s="1333"/>
      <c r="M124" s="1333"/>
      <c r="N124" s="1333">
        <f t="shared" si="19"/>
        <v>0</v>
      </c>
      <c r="O124" s="1332">
        <v>0</v>
      </c>
      <c r="P124" s="1332">
        <v>0</v>
      </c>
      <c r="Q124" s="1332">
        <v>0</v>
      </c>
      <c r="R124" s="1332">
        <v>0</v>
      </c>
      <c r="S124" s="1333">
        <v>0</v>
      </c>
      <c r="T124" s="1333"/>
      <c r="U124" s="1333"/>
      <c r="V124" s="1333">
        <f t="shared" si="20"/>
        <v>0</v>
      </c>
      <c r="W124" s="1341"/>
      <c r="X124" s="1342"/>
      <c r="Y124" s="1342"/>
      <c r="Z124" s="1342"/>
      <c r="AA124" s="1342"/>
      <c r="AB124" s="1334"/>
      <c r="AC124" s="1341"/>
      <c r="AD124" s="1342"/>
      <c r="AE124" s="1342"/>
      <c r="AF124" s="1342"/>
      <c r="AG124" s="1342"/>
      <c r="AH124" s="1334"/>
      <c r="AI124" s="1339">
        <f t="shared" si="21"/>
        <v>0</v>
      </c>
      <c r="AK124" s="860">
        <v>0</v>
      </c>
      <c r="AL124" s="860">
        <f t="shared" si="12"/>
        <v>0</v>
      </c>
    </row>
    <row r="125" spans="1:38" ht="38.25" hidden="1" customHeight="1" x14ac:dyDescent="0.3">
      <c r="A125" s="1345">
        <v>2220205</v>
      </c>
      <c r="B125" s="1333" t="s">
        <v>139</v>
      </c>
      <c r="C125" s="1332">
        <v>500000</v>
      </c>
      <c r="D125" s="1332">
        <v>0</v>
      </c>
      <c r="E125" s="1333"/>
      <c r="F125" s="1333"/>
      <c r="G125" s="1333">
        <v>0</v>
      </c>
      <c r="H125" s="1333">
        <f t="shared" si="18"/>
        <v>0</v>
      </c>
      <c r="I125" s="1332">
        <v>0</v>
      </c>
      <c r="J125" s="1333">
        <v>0</v>
      </c>
      <c r="K125" s="1333">
        <v>0</v>
      </c>
      <c r="L125" s="1333"/>
      <c r="M125" s="1333"/>
      <c r="N125" s="1333">
        <f t="shared" si="19"/>
        <v>0</v>
      </c>
      <c r="O125" s="1332">
        <v>0</v>
      </c>
      <c r="P125" s="1332">
        <v>0</v>
      </c>
      <c r="Q125" s="1332">
        <v>0</v>
      </c>
      <c r="R125" s="1332">
        <v>0</v>
      </c>
      <c r="S125" s="1333">
        <v>0</v>
      </c>
      <c r="T125" s="1333"/>
      <c r="U125" s="1333"/>
      <c r="V125" s="1333">
        <f t="shared" si="20"/>
        <v>0</v>
      </c>
      <c r="W125" s="1341"/>
      <c r="X125" s="1342"/>
      <c r="Y125" s="1342"/>
      <c r="Z125" s="1342"/>
      <c r="AA125" s="1342"/>
      <c r="AB125" s="1334"/>
      <c r="AC125" s="1341"/>
      <c r="AD125" s="1342"/>
      <c r="AE125" s="1342"/>
      <c r="AF125" s="1342"/>
      <c r="AG125" s="1342"/>
      <c r="AH125" s="1334"/>
      <c r="AI125" s="1339">
        <f t="shared" si="21"/>
        <v>0</v>
      </c>
      <c r="AK125" s="860">
        <v>0</v>
      </c>
      <c r="AL125" s="860">
        <f t="shared" si="12"/>
        <v>0</v>
      </c>
    </row>
    <row r="126" spans="1:38" ht="30" hidden="1" customHeight="1" x14ac:dyDescent="0.3">
      <c r="A126" s="1345">
        <v>2220209</v>
      </c>
      <c r="B126" s="1333" t="s">
        <v>140</v>
      </c>
      <c r="C126" s="1332">
        <v>400000</v>
      </c>
      <c r="D126" s="1332">
        <v>0</v>
      </c>
      <c r="E126" s="1333"/>
      <c r="F126" s="1333"/>
      <c r="G126" s="1333">
        <v>0</v>
      </c>
      <c r="H126" s="1333">
        <f t="shared" si="18"/>
        <v>0</v>
      </c>
      <c r="I126" s="1332">
        <v>0</v>
      </c>
      <c r="J126" s="1333">
        <v>0</v>
      </c>
      <c r="K126" s="1333">
        <v>0</v>
      </c>
      <c r="L126" s="1333"/>
      <c r="M126" s="1333"/>
      <c r="N126" s="1333">
        <f t="shared" si="19"/>
        <v>0</v>
      </c>
      <c r="O126" s="1332">
        <v>0</v>
      </c>
      <c r="P126" s="1332">
        <v>0</v>
      </c>
      <c r="Q126" s="1332">
        <v>0</v>
      </c>
      <c r="R126" s="1332">
        <v>0</v>
      </c>
      <c r="S126" s="1333">
        <v>0</v>
      </c>
      <c r="T126" s="1333"/>
      <c r="U126" s="1333"/>
      <c r="V126" s="1333">
        <f t="shared" si="20"/>
        <v>0</v>
      </c>
      <c r="W126" s="1341"/>
      <c r="X126" s="1342"/>
      <c r="Y126" s="1342"/>
      <c r="Z126" s="1342"/>
      <c r="AA126" s="1342"/>
      <c r="AB126" s="1334"/>
      <c r="AC126" s="1341"/>
      <c r="AD126" s="1342"/>
      <c r="AE126" s="1342"/>
      <c r="AF126" s="1342"/>
      <c r="AG126" s="1342"/>
      <c r="AH126" s="1334"/>
      <c r="AI126" s="1339">
        <f t="shared" si="21"/>
        <v>0</v>
      </c>
      <c r="AK126" s="860">
        <v>0</v>
      </c>
      <c r="AL126" s="860">
        <f t="shared" si="12"/>
        <v>0</v>
      </c>
    </row>
    <row r="127" spans="1:38" ht="30" hidden="1" customHeight="1" x14ac:dyDescent="0.3">
      <c r="A127" s="1345">
        <v>2220210</v>
      </c>
      <c r="B127" s="1333" t="s">
        <v>141</v>
      </c>
      <c r="C127" s="1332">
        <v>600000</v>
      </c>
      <c r="D127" s="1332">
        <v>0</v>
      </c>
      <c r="E127" s="1333"/>
      <c r="F127" s="1333"/>
      <c r="G127" s="1333">
        <v>0</v>
      </c>
      <c r="H127" s="1333">
        <f t="shared" si="18"/>
        <v>0</v>
      </c>
      <c r="I127" s="1332">
        <v>0</v>
      </c>
      <c r="J127" s="1333">
        <v>0</v>
      </c>
      <c r="K127" s="1333">
        <v>0</v>
      </c>
      <c r="L127" s="1333"/>
      <c r="M127" s="1333"/>
      <c r="N127" s="1333">
        <f t="shared" si="19"/>
        <v>0</v>
      </c>
      <c r="O127" s="1332">
        <v>0</v>
      </c>
      <c r="P127" s="1332">
        <v>0</v>
      </c>
      <c r="Q127" s="1332">
        <v>0</v>
      </c>
      <c r="R127" s="1332">
        <v>0</v>
      </c>
      <c r="S127" s="1333">
        <v>0</v>
      </c>
      <c r="T127" s="1333"/>
      <c r="U127" s="1333"/>
      <c r="V127" s="1333">
        <f t="shared" si="20"/>
        <v>0</v>
      </c>
      <c r="W127" s="1341"/>
      <c r="X127" s="1342"/>
      <c r="Y127" s="1342"/>
      <c r="Z127" s="1342"/>
      <c r="AA127" s="1342"/>
      <c r="AB127" s="1334"/>
      <c r="AC127" s="1341"/>
      <c r="AD127" s="1342"/>
      <c r="AE127" s="1342"/>
      <c r="AF127" s="1342"/>
      <c r="AG127" s="1342"/>
      <c r="AH127" s="1334"/>
      <c r="AI127" s="1339">
        <f t="shared" si="21"/>
        <v>0</v>
      </c>
      <c r="AK127" s="860">
        <v>0</v>
      </c>
      <c r="AL127" s="860">
        <f t="shared" si="12"/>
        <v>0</v>
      </c>
    </row>
    <row r="128" spans="1:38" ht="30" hidden="1" customHeight="1" x14ac:dyDescent="0.3">
      <c r="A128" s="1345">
        <v>2220299</v>
      </c>
      <c r="B128" s="1333" t="s">
        <v>142</v>
      </c>
      <c r="C128" s="1332">
        <v>100000</v>
      </c>
      <c r="D128" s="1332">
        <v>0</v>
      </c>
      <c r="E128" s="1333"/>
      <c r="F128" s="1333"/>
      <c r="G128" s="1333">
        <v>0</v>
      </c>
      <c r="H128" s="1333">
        <f t="shared" si="18"/>
        <v>0</v>
      </c>
      <c r="I128" s="1332">
        <v>0</v>
      </c>
      <c r="J128" s="1333">
        <v>0</v>
      </c>
      <c r="K128" s="1333">
        <v>0</v>
      </c>
      <c r="L128" s="1333"/>
      <c r="M128" s="1333"/>
      <c r="N128" s="1333">
        <f t="shared" si="19"/>
        <v>0</v>
      </c>
      <c r="O128" s="1332">
        <v>0</v>
      </c>
      <c r="P128" s="1332">
        <v>0</v>
      </c>
      <c r="Q128" s="1332">
        <v>0</v>
      </c>
      <c r="R128" s="1332">
        <v>0</v>
      </c>
      <c r="S128" s="1333">
        <v>0</v>
      </c>
      <c r="T128" s="1333"/>
      <c r="U128" s="1333"/>
      <c r="V128" s="1333">
        <f t="shared" si="20"/>
        <v>0</v>
      </c>
      <c r="W128" s="1342"/>
      <c r="X128" s="1342"/>
      <c r="Y128" s="1342"/>
      <c r="Z128" s="1342"/>
      <c r="AA128" s="1342"/>
      <c r="AB128" s="1334"/>
      <c r="AC128" s="1342"/>
      <c r="AD128" s="1342"/>
      <c r="AE128" s="1342"/>
      <c r="AF128" s="1342"/>
      <c r="AG128" s="1342"/>
      <c r="AH128" s="1334"/>
      <c r="AI128" s="1339">
        <f t="shared" si="21"/>
        <v>0</v>
      </c>
      <c r="AK128" s="860">
        <v>0</v>
      </c>
      <c r="AL128" s="860">
        <f t="shared" si="12"/>
        <v>0</v>
      </c>
    </row>
    <row r="129" spans="1:38" ht="30" hidden="1" customHeight="1" x14ac:dyDescent="0.3">
      <c r="A129" s="1345">
        <v>2220299</v>
      </c>
      <c r="B129" s="1333" t="s">
        <v>143</v>
      </c>
      <c r="C129" s="1332">
        <v>0</v>
      </c>
      <c r="D129" s="1332">
        <v>0</v>
      </c>
      <c r="E129" s="1333"/>
      <c r="F129" s="1333"/>
      <c r="G129" s="1333">
        <v>0</v>
      </c>
      <c r="H129" s="1333">
        <f t="shared" si="18"/>
        <v>0</v>
      </c>
      <c r="I129" s="1332">
        <v>0</v>
      </c>
      <c r="J129" s="1333">
        <v>0</v>
      </c>
      <c r="K129" s="1333">
        <v>0</v>
      </c>
      <c r="L129" s="1333"/>
      <c r="M129" s="1333"/>
      <c r="N129" s="1333">
        <f t="shared" si="19"/>
        <v>0</v>
      </c>
      <c r="O129" s="1332">
        <v>0</v>
      </c>
      <c r="P129" s="1332">
        <v>0</v>
      </c>
      <c r="Q129" s="1332">
        <v>0</v>
      </c>
      <c r="R129" s="1332">
        <v>0</v>
      </c>
      <c r="S129" s="1333">
        <v>0</v>
      </c>
      <c r="T129" s="1333"/>
      <c r="U129" s="1333"/>
      <c r="V129" s="1333">
        <f t="shared" si="20"/>
        <v>0</v>
      </c>
      <c r="W129" s="1341"/>
      <c r="X129" s="1342"/>
      <c r="Y129" s="1342"/>
      <c r="Z129" s="1342"/>
      <c r="AA129" s="1342"/>
      <c r="AB129" s="1334"/>
      <c r="AC129" s="1341"/>
      <c r="AD129" s="1342"/>
      <c r="AE129" s="1342"/>
      <c r="AF129" s="1342"/>
      <c r="AG129" s="1342"/>
      <c r="AH129" s="1334"/>
      <c r="AI129" s="1339">
        <f t="shared" si="21"/>
        <v>0</v>
      </c>
      <c r="AK129" s="860">
        <v>0</v>
      </c>
      <c r="AL129" s="860">
        <f t="shared" si="12"/>
        <v>0</v>
      </c>
    </row>
    <row r="130" spans="1:38" ht="30" hidden="1" customHeight="1" x14ac:dyDescent="0.3">
      <c r="A130" s="1345">
        <v>2220299</v>
      </c>
      <c r="B130" s="1333" t="s">
        <v>169</v>
      </c>
      <c r="C130" s="1332"/>
      <c r="D130" s="1332">
        <v>0</v>
      </c>
      <c r="E130" s="1333"/>
      <c r="F130" s="1333"/>
      <c r="G130" s="1333">
        <v>0</v>
      </c>
      <c r="H130" s="1333">
        <f t="shared" si="18"/>
        <v>0</v>
      </c>
      <c r="I130" s="1332">
        <v>0</v>
      </c>
      <c r="J130" s="1333">
        <v>0</v>
      </c>
      <c r="K130" s="1333">
        <v>0</v>
      </c>
      <c r="L130" s="1333"/>
      <c r="M130" s="1333"/>
      <c r="N130" s="1333">
        <f t="shared" si="19"/>
        <v>0</v>
      </c>
      <c r="O130" s="1332">
        <v>0</v>
      </c>
      <c r="P130" s="1332">
        <v>0</v>
      </c>
      <c r="Q130" s="1332">
        <v>0</v>
      </c>
      <c r="R130" s="1332">
        <v>0</v>
      </c>
      <c r="S130" s="1333">
        <v>0</v>
      </c>
      <c r="T130" s="1333"/>
      <c r="U130" s="1333"/>
      <c r="V130" s="1333">
        <f t="shared" si="20"/>
        <v>0</v>
      </c>
      <c r="W130" s="1341"/>
      <c r="X130" s="1342"/>
      <c r="Y130" s="1342"/>
      <c r="Z130" s="1342"/>
      <c r="AA130" s="1342"/>
      <c r="AB130" s="1334"/>
      <c r="AC130" s="1341"/>
      <c r="AD130" s="1342"/>
      <c r="AE130" s="1342"/>
      <c r="AF130" s="1342"/>
      <c r="AG130" s="1342"/>
      <c r="AH130" s="1334"/>
      <c r="AI130" s="1339">
        <f t="shared" si="21"/>
        <v>0</v>
      </c>
      <c r="AK130" s="860">
        <v>0</v>
      </c>
      <c r="AL130" s="860">
        <f t="shared" si="12"/>
        <v>0</v>
      </c>
    </row>
    <row r="131" spans="1:38" ht="30" customHeight="1" x14ac:dyDescent="0.3">
      <c r="A131" s="1351"/>
      <c r="B131" s="1330" t="s">
        <v>130</v>
      </c>
      <c r="C131" s="1352">
        <f>SUM(C118:C130)</f>
        <v>7050000</v>
      </c>
      <c r="D131" s="1352">
        <f>SUM(D118:D130)</f>
        <v>2000480</v>
      </c>
      <c r="E131" s="1352">
        <f t="shared" ref="E131:AI131" si="22">SUM(E118:E130)</f>
        <v>0</v>
      </c>
      <c r="F131" s="1352">
        <f t="shared" si="22"/>
        <v>0</v>
      </c>
      <c r="G131" s="1352">
        <f t="shared" si="22"/>
        <v>0</v>
      </c>
      <c r="H131" s="1352">
        <f t="shared" si="22"/>
        <v>2000480</v>
      </c>
      <c r="I131" s="1352">
        <f t="shared" si="22"/>
        <v>0</v>
      </c>
      <c r="J131" s="1352">
        <f t="shared" si="22"/>
        <v>0</v>
      </c>
      <c r="K131" s="1352">
        <f t="shared" si="22"/>
        <v>0</v>
      </c>
      <c r="L131" s="1352">
        <f t="shared" si="22"/>
        <v>0</v>
      </c>
      <c r="M131" s="1352">
        <f t="shared" si="22"/>
        <v>0</v>
      </c>
      <c r="N131" s="1352">
        <f t="shared" si="22"/>
        <v>0</v>
      </c>
      <c r="O131" s="1352">
        <f t="shared" si="22"/>
        <v>0</v>
      </c>
      <c r="P131" s="1352">
        <f t="shared" si="22"/>
        <v>300000</v>
      </c>
      <c r="Q131" s="1352">
        <f t="shared" si="22"/>
        <v>200000</v>
      </c>
      <c r="R131" s="1352">
        <f t="shared" si="22"/>
        <v>0</v>
      </c>
      <c r="S131" s="1352">
        <f t="shared" si="22"/>
        <v>0</v>
      </c>
      <c r="T131" s="1352">
        <f t="shared" si="22"/>
        <v>0</v>
      </c>
      <c r="U131" s="1352">
        <f t="shared" si="22"/>
        <v>0</v>
      </c>
      <c r="V131" s="1352">
        <f t="shared" si="22"/>
        <v>500000</v>
      </c>
      <c r="W131" s="1352">
        <f t="shared" si="22"/>
        <v>0</v>
      </c>
      <c r="X131" s="1352">
        <f t="shared" si="22"/>
        <v>0</v>
      </c>
      <c r="Y131" s="1352">
        <f t="shared" si="22"/>
        <v>0</v>
      </c>
      <c r="Z131" s="1352">
        <f t="shared" si="22"/>
        <v>0</v>
      </c>
      <c r="AA131" s="1352">
        <f t="shared" si="22"/>
        <v>0</v>
      </c>
      <c r="AB131" s="1352">
        <f t="shared" si="22"/>
        <v>0</v>
      </c>
      <c r="AC131" s="1352">
        <f t="shared" si="22"/>
        <v>0</v>
      </c>
      <c r="AD131" s="1352">
        <f t="shared" si="22"/>
        <v>0</v>
      </c>
      <c r="AE131" s="1352">
        <f t="shared" si="22"/>
        <v>0</v>
      </c>
      <c r="AF131" s="1352">
        <f t="shared" si="22"/>
        <v>0</v>
      </c>
      <c r="AG131" s="1352">
        <f t="shared" si="22"/>
        <v>0</v>
      </c>
      <c r="AH131" s="1352">
        <f t="shared" si="22"/>
        <v>0</v>
      </c>
      <c r="AI131" s="1353">
        <f t="shared" si="22"/>
        <v>2500480</v>
      </c>
      <c r="AK131" s="860">
        <v>2500480</v>
      </c>
      <c r="AL131" s="860">
        <f t="shared" si="12"/>
        <v>0</v>
      </c>
    </row>
    <row r="132" spans="1:38" ht="30" customHeight="1" x14ac:dyDescent="0.3">
      <c r="A132" s="1340"/>
      <c r="B132" s="1329" t="s">
        <v>145</v>
      </c>
      <c r="C132" s="1332"/>
      <c r="D132" s="1332"/>
      <c r="E132" s="1333"/>
      <c r="F132" s="1333"/>
      <c r="G132" s="1333"/>
      <c r="H132" s="1333"/>
      <c r="I132" s="1332"/>
      <c r="J132" s="1333"/>
      <c r="K132" s="1333"/>
      <c r="L132" s="1333"/>
      <c r="M132" s="1333"/>
      <c r="N132" s="1333"/>
      <c r="O132" s="1332"/>
      <c r="P132" s="1332"/>
      <c r="Q132" s="1332"/>
      <c r="R132" s="1332"/>
      <c r="S132" s="1333"/>
      <c r="T132" s="1333"/>
      <c r="U132" s="1333"/>
      <c r="V132" s="1333"/>
      <c r="W132" s="1332"/>
      <c r="X132" s="1333"/>
      <c r="Y132" s="1333"/>
      <c r="Z132" s="1333"/>
      <c r="AA132" s="1333"/>
      <c r="AB132" s="1333"/>
      <c r="AC132" s="1332"/>
      <c r="AD132" s="1333"/>
      <c r="AE132" s="1333"/>
      <c r="AF132" s="1333"/>
      <c r="AG132" s="1333"/>
      <c r="AH132" s="1333"/>
      <c r="AI132" s="1339"/>
      <c r="AK132" s="860"/>
    </row>
    <row r="133" spans="1:38" ht="30" customHeight="1" x14ac:dyDescent="0.3">
      <c r="A133" s="1354">
        <v>3110501</v>
      </c>
      <c r="B133" s="1355" t="s">
        <v>1038</v>
      </c>
      <c r="C133" s="1332">
        <v>10800000</v>
      </c>
      <c r="D133" s="1068">
        <v>5000000</v>
      </c>
      <c r="E133" s="1333"/>
      <c r="F133" s="1333"/>
      <c r="G133" s="1333">
        <v>0</v>
      </c>
      <c r="H133" s="1332">
        <f>SUM(D133:G133)</f>
        <v>5000000</v>
      </c>
      <c r="I133" s="1332">
        <v>0</v>
      </c>
      <c r="J133" s="1333">
        <v>0</v>
      </c>
      <c r="K133" s="1333">
        <v>0</v>
      </c>
      <c r="L133" s="1333"/>
      <c r="M133" s="1333"/>
      <c r="N133" s="1333">
        <f>SUM(I133:K133)</f>
        <v>0</v>
      </c>
      <c r="O133" s="1332">
        <v>0</v>
      </c>
      <c r="P133" s="1332">
        <v>0</v>
      </c>
      <c r="Q133" s="1332">
        <v>0</v>
      </c>
      <c r="R133" s="1332">
        <v>0</v>
      </c>
      <c r="S133" s="1068">
        <v>0</v>
      </c>
      <c r="T133" s="1333"/>
      <c r="U133" s="1333"/>
      <c r="V133" s="1333">
        <f>SUM(O133:S133)</f>
        <v>0</v>
      </c>
      <c r="W133" s="1341"/>
      <c r="X133" s="1342"/>
      <c r="Y133" s="1342"/>
      <c r="Z133" s="1342"/>
      <c r="AA133" s="1342"/>
      <c r="AB133" s="1334">
        <f>SUM(W133:AA133)</f>
        <v>0</v>
      </c>
      <c r="AC133" s="1341"/>
      <c r="AD133" s="1342"/>
      <c r="AE133" s="1342"/>
      <c r="AF133" s="1342"/>
      <c r="AG133" s="1342"/>
      <c r="AH133" s="1334">
        <f>SUM(AC133:AG133)</f>
        <v>0</v>
      </c>
      <c r="AI133" s="1339">
        <f>SUM(V133+N133+H133)</f>
        <v>5000000</v>
      </c>
      <c r="AK133" s="860">
        <v>5000000</v>
      </c>
      <c r="AL133" s="860">
        <f t="shared" si="12"/>
        <v>0</v>
      </c>
    </row>
    <row r="134" spans="1:38" s="783" customFormat="1" ht="37.5" hidden="1" customHeight="1" x14ac:dyDescent="0.3">
      <c r="A134" s="1356">
        <v>3110501</v>
      </c>
      <c r="B134" s="1357" t="s">
        <v>999</v>
      </c>
      <c r="C134" s="582">
        <v>30000000</v>
      </c>
      <c r="D134" s="1068">
        <v>0</v>
      </c>
      <c r="E134" s="1333"/>
      <c r="F134" s="1333"/>
      <c r="G134" s="1333">
        <v>0</v>
      </c>
      <c r="H134" s="1332">
        <f>SUM(D134:G134)</f>
        <v>0</v>
      </c>
      <c r="I134" s="1332">
        <v>0</v>
      </c>
      <c r="J134" s="1333">
        <v>0</v>
      </c>
      <c r="K134" s="1333">
        <v>0</v>
      </c>
      <c r="L134" s="1333"/>
      <c r="M134" s="1333"/>
      <c r="N134" s="1333">
        <f>SUM(I134:K134)</f>
        <v>0</v>
      </c>
      <c r="O134" s="1332">
        <v>0</v>
      </c>
      <c r="P134" s="1332">
        <v>0</v>
      </c>
      <c r="Q134" s="1332">
        <v>0</v>
      </c>
      <c r="R134" s="1332">
        <v>0</v>
      </c>
      <c r="S134" s="1068">
        <v>0</v>
      </c>
      <c r="T134" s="1333"/>
      <c r="U134" s="1333"/>
      <c r="V134" s="1333">
        <f>SUM(O134:S134)</f>
        <v>0</v>
      </c>
      <c r="W134" s="1342"/>
      <c r="X134" s="1342"/>
      <c r="Y134" s="1342"/>
      <c r="Z134" s="1342"/>
      <c r="AA134" s="1342"/>
      <c r="AB134" s="1334"/>
      <c r="AC134" s="1342"/>
      <c r="AD134" s="1342"/>
      <c r="AE134" s="1342"/>
      <c r="AF134" s="1342"/>
      <c r="AG134" s="1342"/>
      <c r="AH134" s="1334"/>
      <c r="AI134" s="1339">
        <f>SUM(V134+N134+H134)</f>
        <v>0</v>
      </c>
      <c r="AK134" s="860">
        <v>0</v>
      </c>
      <c r="AL134" s="860">
        <f t="shared" si="12"/>
        <v>0</v>
      </c>
    </row>
    <row r="135" spans="1:38" ht="30" hidden="1" customHeight="1" x14ac:dyDescent="0.3">
      <c r="A135" s="1356">
        <v>3110504</v>
      </c>
      <c r="B135" s="1358" t="s">
        <v>740</v>
      </c>
      <c r="C135" s="1332"/>
      <c r="D135" s="1068">
        <v>0</v>
      </c>
      <c r="E135" s="1333"/>
      <c r="F135" s="1333"/>
      <c r="G135" s="1333">
        <v>0</v>
      </c>
      <c r="H135" s="1332">
        <f>SUM(D135:G135)</f>
        <v>0</v>
      </c>
      <c r="I135" s="1332">
        <v>0</v>
      </c>
      <c r="J135" s="1333">
        <v>0</v>
      </c>
      <c r="K135" s="1333">
        <v>0</v>
      </c>
      <c r="L135" s="1333"/>
      <c r="M135" s="1333"/>
      <c r="N135" s="1333">
        <f>SUM(I135:K135)</f>
        <v>0</v>
      </c>
      <c r="O135" s="1332">
        <v>0</v>
      </c>
      <c r="P135" s="1332">
        <v>0</v>
      </c>
      <c r="Q135" s="1332">
        <v>0</v>
      </c>
      <c r="R135" s="1332">
        <v>0</v>
      </c>
      <c r="S135" s="1068">
        <v>0</v>
      </c>
      <c r="T135" s="1333"/>
      <c r="U135" s="1333"/>
      <c r="V135" s="1333">
        <f>SUM(O135:S135)</f>
        <v>0</v>
      </c>
      <c r="W135" s="1342"/>
      <c r="X135" s="1342"/>
      <c r="Y135" s="1342"/>
      <c r="Z135" s="1342"/>
      <c r="AA135" s="1342"/>
      <c r="AB135" s="1334"/>
      <c r="AC135" s="1342"/>
      <c r="AD135" s="1342"/>
      <c r="AE135" s="1342"/>
      <c r="AF135" s="1342"/>
      <c r="AG135" s="1342"/>
      <c r="AH135" s="1334"/>
      <c r="AI135" s="1339">
        <f>SUM(V135+N135+H135)</f>
        <v>0</v>
      </c>
      <c r="AK135" s="860">
        <v>0</v>
      </c>
      <c r="AL135" s="860">
        <f t="shared" si="12"/>
        <v>0</v>
      </c>
    </row>
    <row r="136" spans="1:38" ht="30" hidden="1" customHeight="1" x14ac:dyDescent="0.3">
      <c r="A136" s="1359">
        <v>3111299</v>
      </c>
      <c r="B136" s="1360" t="s">
        <v>1037</v>
      </c>
      <c r="C136" s="1332"/>
      <c r="D136" s="1068">
        <v>0</v>
      </c>
      <c r="E136" s="1333"/>
      <c r="F136" s="1333"/>
      <c r="G136" s="1333">
        <v>0</v>
      </c>
      <c r="H136" s="1332">
        <f>SUM(D136:G136)</f>
        <v>0</v>
      </c>
      <c r="I136" s="1332">
        <v>0</v>
      </c>
      <c r="J136" s="1333">
        <v>0</v>
      </c>
      <c r="K136" s="1333">
        <v>0</v>
      </c>
      <c r="L136" s="1333"/>
      <c r="M136" s="1333"/>
      <c r="N136" s="1333">
        <f>SUM(I136:K136)</f>
        <v>0</v>
      </c>
      <c r="O136" s="1332">
        <v>0</v>
      </c>
      <c r="P136" s="1332">
        <v>0</v>
      </c>
      <c r="Q136" s="1332">
        <v>0</v>
      </c>
      <c r="R136" s="1332">
        <v>0</v>
      </c>
      <c r="S136" s="1068">
        <v>0</v>
      </c>
      <c r="T136" s="1333"/>
      <c r="U136" s="1333"/>
      <c r="V136" s="1333">
        <f>SUM(O136:S136)</f>
        <v>0</v>
      </c>
      <c r="W136" s="1341"/>
      <c r="X136" s="1342"/>
      <c r="Y136" s="1342"/>
      <c r="Z136" s="1342"/>
      <c r="AA136" s="1342"/>
      <c r="AB136" s="1334"/>
      <c r="AC136" s="1341"/>
      <c r="AD136" s="1342"/>
      <c r="AE136" s="1342"/>
      <c r="AF136" s="1342"/>
      <c r="AG136" s="1342"/>
      <c r="AH136" s="1334"/>
      <c r="AI136" s="1339">
        <f>SUM(V136+N136+H136)</f>
        <v>0</v>
      </c>
      <c r="AK136" s="860">
        <v>0</v>
      </c>
      <c r="AL136" s="860">
        <f t="shared" si="12"/>
        <v>0</v>
      </c>
    </row>
    <row r="137" spans="1:38" ht="30" hidden="1" customHeight="1" x14ac:dyDescent="0.3">
      <c r="A137" s="1345">
        <v>3111403</v>
      </c>
      <c r="B137" s="1333" t="s">
        <v>719</v>
      </c>
      <c r="C137" s="1332"/>
      <c r="D137" s="1068">
        <v>0</v>
      </c>
      <c r="E137" s="1333"/>
      <c r="F137" s="1333"/>
      <c r="G137" s="1333">
        <v>0</v>
      </c>
      <c r="H137" s="1332">
        <f>SUM(D137:G137)</f>
        <v>0</v>
      </c>
      <c r="I137" s="1332">
        <v>0</v>
      </c>
      <c r="J137" s="1333">
        <v>0</v>
      </c>
      <c r="K137" s="1333">
        <v>0</v>
      </c>
      <c r="L137" s="1333"/>
      <c r="M137" s="1333"/>
      <c r="N137" s="1333">
        <f>SUM(I137:K137)</f>
        <v>0</v>
      </c>
      <c r="O137" s="1332">
        <v>0</v>
      </c>
      <c r="P137" s="1332">
        <v>0</v>
      </c>
      <c r="Q137" s="1332">
        <v>0</v>
      </c>
      <c r="R137" s="1332">
        <v>0</v>
      </c>
      <c r="S137" s="1068">
        <v>0</v>
      </c>
      <c r="T137" s="1333"/>
      <c r="U137" s="1333"/>
      <c r="V137" s="1333">
        <f>SUM(O137:S137)</f>
        <v>0</v>
      </c>
      <c r="W137" s="1342"/>
      <c r="X137" s="1342"/>
      <c r="Y137" s="1342"/>
      <c r="Z137" s="1342"/>
      <c r="AA137" s="1342"/>
      <c r="AB137" s="1334"/>
      <c r="AC137" s="1342"/>
      <c r="AD137" s="1342"/>
      <c r="AE137" s="1342"/>
      <c r="AF137" s="1342"/>
      <c r="AG137" s="1342"/>
      <c r="AH137" s="1334"/>
      <c r="AI137" s="1339">
        <f>SUM(V137+N137+H137)</f>
        <v>0</v>
      </c>
      <c r="AJ137" s="1421"/>
      <c r="AK137" s="860">
        <v>0</v>
      </c>
      <c r="AL137" s="860">
        <f t="shared" si="12"/>
        <v>0</v>
      </c>
    </row>
    <row r="138" spans="1:38" ht="30" customHeight="1" x14ac:dyDescent="0.3">
      <c r="A138" s="1351"/>
      <c r="B138" s="1330" t="s">
        <v>130</v>
      </c>
      <c r="C138" s="1361">
        <f>SUM(C133:C137)</f>
        <v>40800000</v>
      </c>
      <c r="D138" s="1361">
        <f>SUM(D133:D137)</f>
        <v>5000000</v>
      </c>
      <c r="E138" s="1361">
        <f t="shared" ref="E138:AI138" si="23">SUM(E133:E137)</f>
        <v>0</v>
      </c>
      <c r="F138" s="1361">
        <f t="shared" si="23"/>
        <v>0</v>
      </c>
      <c r="G138" s="1361">
        <f t="shared" si="23"/>
        <v>0</v>
      </c>
      <c r="H138" s="1361">
        <f t="shared" si="23"/>
        <v>5000000</v>
      </c>
      <c r="I138" s="1361">
        <f t="shared" si="23"/>
        <v>0</v>
      </c>
      <c r="J138" s="1361">
        <f t="shared" si="23"/>
        <v>0</v>
      </c>
      <c r="K138" s="1361">
        <f t="shared" si="23"/>
        <v>0</v>
      </c>
      <c r="L138" s="1361">
        <f t="shared" si="23"/>
        <v>0</v>
      </c>
      <c r="M138" s="1361">
        <f t="shared" si="23"/>
        <v>0</v>
      </c>
      <c r="N138" s="1361">
        <f t="shared" si="23"/>
        <v>0</v>
      </c>
      <c r="O138" s="1361">
        <f t="shared" si="23"/>
        <v>0</v>
      </c>
      <c r="P138" s="1361">
        <f t="shared" si="23"/>
        <v>0</v>
      </c>
      <c r="Q138" s="1361">
        <f t="shared" si="23"/>
        <v>0</v>
      </c>
      <c r="R138" s="1361">
        <f t="shared" si="23"/>
        <v>0</v>
      </c>
      <c r="S138" s="1361">
        <f t="shared" si="23"/>
        <v>0</v>
      </c>
      <c r="T138" s="1361">
        <f t="shared" si="23"/>
        <v>0</v>
      </c>
      <c r="U138" s="1361">
        <f t="shared" si="23"/>
        <v>0</v>
      </c>
      <c r="V138" s="1361">
        <f t="shared" si="23"/>
        <v>0</v>
      </c>
      <c r="W138" s="1361">
        <f t="shared" si="23"/>
        <v>0</v>
      </c>
      <c r="X138" s="1361">
        <f t="shared" si="23"/>
        <v>0</v>
      </c>
      <c r="Y138" s="1361">
        <f t="shared" si="23"/>
        <v>0</v>
      </c>
      <c r="Z138" s="1361">
        <f t="shared" si="23"/>
        <v>0</v>
      </c>
      <c r="AA138" s="1361">
        <f t="shared" si="23"/>
        <v>0</v>
      </c>
      <c r="AB138" s="1361">
        <f t="shared" si="23"/>
        <v>0</v>
      </c>
      <c r="AC138" s="1361">
        <f t="shared" si="23"/>
        <v>0</v>
      </c>
      <c r="AD138" s="1361">
        <f t="shared" si="23"/>
        <v>0</v>
      </c>
      <c r="AE138" s="1361">
        <f t="shared" si="23"/>
        <v>0</v>
      </c>
      <c r="AF138" s="1361">
        <f t="shared" si="23"/>
        <v>0</v>
      </c>
      <c r="AG138" s="1361">
        <f t="shared" si="23"/>
        <v>0</v>
      </c>
      <c r="AH138" s="1361">
        <f t="shared" si="23"/>
        <v>0</v>
      </c>
      <c r="AI138" s="1339">
        <f t="shared" si="23"/>
        <v>5000000</v>
      </c>
      <c r="AK138" s="860">
        <v>5000000</v>
      </c>
      <c r="AL138" s="860">
        <f t="shared" si="12"/>
        <v>0</v>
      </c>
    </row>
    <row r="139" spans="1:38" ht="30" customHeight="1" x14ac:dyDescent="0.3">
      <c r="A139" s="1340"/>
      <c r="B139" s="1333"/>
      <c r="C139" s="1332"/>
      <c r="D139" s="1332"/>
      <c r="E139" s="1333"/>
      <c r="F139" s="1333"/>
      <c r="G139" s="1333"/>
      <c r="H139" s="1333"/>
      <c r="I139" s="1332"/>
      <c r="J139" s="1333"/>
      <c r="K139" s="1333"/>
      <c r="L139" s="1333"/>
      <c r="M139" s="1333"/>
      <c r="N139" s="1333"/>
      <c r="O139" s="1332"/>
      <c r="P139" s="1332"/>
      <c r="Q139" s="1332"/>
      <c r="R139" s="1332"/>
      <c r="S139" s="1333"/>
      <c r="T139" s="1333"/>
      <c r="U139" s="1333"/>
      <c r="V139" s="1333"/>
      <c r="W139" s="1341"/>
      <c r="X139" s="1342"/>
      <c r="Y139" s="1342"/>
      <c r="Z139" s="1342"/>
      <c r="AA139" s="1342"/>
      <c r="AB139" s="1334"/>
      <c r="AC139" s="1341"/>
      <c r="AD139" s="1342"/>
      <c r="AE139" s="1342"/>
      <c r="AF139" s="1342"/>
      <c r="AG139" s="1342"/>
      <c r="AH139" s="1334"/>
      <c r="AI139" s="1339"/>
      <c r="AK139" s="860"/>
      <c r="AL139" s="860">
        <f t="shared" si="12"/>
        <v>0</v>
      </c>
    </row>
    <row r="140" spans="1:38" ht="30" customHeight="1" x14ac:dyDescent="0.3">
      <c r="A140" s="1362"/>
      <c r="B140" s="1331" t="s">
        <v>5</v>
      </c>
      <c r="C140" s="1353">
        <f>SUM(C17,C116,C131,C138)</f>
        <v>493877139</v>
      </c>
      <c r="D140" s="1353">
        <f>SUM(D138+D131+D116+D17)</f>
        <v>181629142</v>
      </c>
      <c r="E140" s="1353">
        <f t="shared" ref="E140:AI140" si="24">SUM(E138+E131+E116+E17)</f>
        <v>0</v>
      </c>
      <c r="F140" s="1353">
        <f t="shared" si="24"/>
        <v>0</v>
      </c>
      <c r="G140" s="1353">
        <f t="shared" si="24"/>
        <v>4663491</v>
      </c>
      <c r="H140" s="1353">
        <f t="shared" si="24"/>
        <v>186292633</v>
      </c>
      <c r="I140" s="1353">
        <f t="shared" si="24"/>
        <v>200000</v>
      </c>
      <c r="J140" s="1353">
        <f t="shared" si="24"/>
        <v>200000</v>
      </c>
      <c r="K140" s="1353">
        <f t="shared" si="24"/>
        <v>200000</v>
      </c>
      <c r="L140" s="1353">
        <f t="shared" si="24"/>
        <v>0</v>
      </c>
      <c r="M140" s="1353">
        <f t="shared" si="24"/>
        <v>0</v>
      </c>
      <c r="N140" s="1353">
        <f t="shared" si="24"/>
        <v>600000</v>
      </c>
      <c r="O140" s="1353">
        <f t="shared" si="24"/>
        <v>300000</v>
      </c>
      <c r="P140" s="1353">
        <f t="shared" si="24"/>
        <v>4837378</v>
      </c>
      <c r="Q140" s="1353">
        <f t="shared" si="24"/>
        <v>9329252</v>
      </c>
      <c r="R140" s="1353">
        <f t="shared" si="24"/>
        <v>200000</v>
      </c>
      <c r="S140" s="1353">
        <f t="shared" si="24"/>
        <v>6711102</v>
      </c>
      <c r="T140" s="1353">
        <f t="shared" si="24"/>
        <v>0</v>
      </c>
      <c r="U140" s="1353">
        <f t="shared" si="24"/>
        <v>0</v>
      </c>
      <c r="V140" s="1353">
        <f t="shared" si="24"/>
        <v>21377732</v>
      </c>
      <c r="W140" s="1353">
        <f t="shared" si="24"/>
        <v>0</v>
      </c>
      <c r="X140" s="1353">
        <f t="shared" si="24"/>
        <v>0</v>
      </c>
      <c r="Y140" s="1353">
        <f t="shared" si="24"/>
        <v>0</v>
      </c>
      <c r="Z140" s="1353">
        <f t="shared" si="24"/>
        <v>0</v>
      </c>
      <c r="AA140" s="1353">
        <f t="shared" si="24"/>
        <v>0</v>
      </c>
      <c r="AB140" s="1353">
        <f t="shared" si="24"/>
        <v>0</v>
      </c>
      <c r="AC140" s="1353">
        <f t="shared" si="24"/>
        <v>0</v>
      </c>
      <c r="AD140" s="1353">
        <f t="shared" si="24"/>
        <v>0</v>
      </c>
      <c r="AE140" s="1353">
        <f t="shared" si="24"/>
        <v>0</v>
      </c>
      <c r="AF140" s="1353">
        <f t="shared" si="24"/>
        <v>0</v>
      </c>
      <c r="AG140" s="1353">
        <f t="shared" si="24"/>
        <v>0</v>
      </c>
      <c r="AH140" s="1353">
        <f t="shared" si="24"/>
        <v>0</v>
      </c>
      <c r="AI140" s="1353">
        <f t="shared" si="24"/>
        <v>208270365</v>
      </c>
      <c r="AK140" s="860">
        <v>208270365</v>
      </c>
      <c r="AL140" s="860">
        <f t="shared" si="12"/>
        <v>0</v>
      </c>
    </row>
    <row r="141" spans="1:38" ht="30" customHeight="1" x14ac:dyDescent="0.25">
      <c r="A141" s="1046"/>
      <c r="B141" s="870"/>
      <c r="C141" s="871"/>
      <c r="D141" s="872"/>
      <c r="E141" s="871"/>
      <c r="F141" s="871"/>
      <c r="G141" s="871"/>
      <c r="H141" s="869"/>
      <c r="I141" s="871"/>
      <c r="J141" s="871"/>
      <c r="K141" s="871"/>
      <c r="L141" s="871"/>
      <c r="M141" s="871"/>
      <c r="N141" s="869"/>
      <c r="O141" s="872"/>
      <c r="P141" s="872"/>
      <c r="Q141" s="872"/>
      <c r="R141" s="872"/>
      <c r="S141" s="872"/>
      <c r="T141" s="872"/>
      <c r="U141" s="872"/>
      <c r="V141" s="871"/>
      <c r="W141" s="871"/>
      <c r="X141" s="871"/>
      <c r="Y141" s="871"/>
      <c r="Z141" s="871"/>
      <c r="AA141" s="871"/>
      <c r="AB141" s="871"/>
      <c r="AC141" s="871"/>
      <c r="AD141" s="871"/>
      <c r="AE141" s="871"/>
      <c r="AF141" s="871"/>
      <c r="AG141" s="871"/>
      <c r="AH141" s="871"/>
      <c r="AI141" s="869"/>
    </row>
    <row r="142" spans="1:38" ht="30" customHeight="1" x14ac:dyDescent="0.25">
      <c r="A142" s="1046"/>
      <c r="B142" s="870"/>
      <c r="C142" s="871"/>
      <c r="D142" s="872"/>
      <c r="E142" s="871"/>
      <c r="F142" s="871"/>
      <c r="G142" s="871"/>
      <c r="H142" s="869"/>
      <c r="I142" s="871"/>
      <c r="J142" s="871"/>
      <c r="K142" s="871"/>
      <c r="L142" s="871"/>
      <c r="M142" s="871"/>
      <c r="N142" s="869"/>
      <c r="O142" s="872"/>
      <c r="P142" s="872"/>
      <c r="Q142" s="872"/>
      <c r="R142" s="872"/>
      <c r="S142" s="872"/>
      <c r="T142" s="872"/>
      <c r="U142" s="872"/>
      <c r="V142" s="871"/>
      <c r="W142" s="871"/>
      <c r="X142" s="871"/>
      <c r="Y142" s="871"/>
      <c r="Z142" s="871"/>
      <c r="AA142" s="871"/>
      <c r="AB142" s="871"/>
      <c r="AC142" s="871"/>
      <c r="AD142" s="871"/>
      <c r="AE142" s="871"/>
      <c r="AF142" s="871"/>
      <c r="AG142" s="871"/>
      <c r="AH142" s="871"/>
      <c r="AI142" s="869"/>
    </row>
    <row r="143" spans="1:38" ht="30" customHeight="1" x14ac:dyDescent="0.25">
      <c r="A143" s="1047"/>
      <c r="B143" s="873" t="s">
        <v>317</v>
      </c>
      <c r="C143" s="874"/>
      <c r="D143" s="874"/>
      <c r="E143" s="874"/>
      <c r="F143" s="874"/>
      <c r="G143" s="874"/>
      <c r="H143" s="874"/>
      <c r="I143" s="874"/>
      <c r="J143" s="874"/>
      <c r="K143" s="874"/>
      <c r="L143" s="874"/>
      <c r="M143" s="874"/>
      <c r="N143" s="874"/>
      <c r="O143" s="874"/>
      <c r="P143" s="874"/>
      <c r="Q143" s="874"/>
      <c r="R143" s="874"/>
      <c r="S143" s="874"/>
      <c r="T143" s="874"/>
      <c r="U143" s="874"/>
      <c r="V143" s="874"/>
      <c r="W143" s="874"/>
      <c r="X143" s="874"/>
      <c r="Y143" s="874"/>
      <c r="Z143" s="874"/>
      <c r="AA143" s="874"/>
      <c r="AB143" s="874"/>
      <c r="AC143" s="874"/>
      <c r="AD143" s="874"/>
      <c r="AE143" s="874"/>
      <c r="AF143" s="874"/>
      <c r="AG143" s="874"/>
      <c r="AH143" s="874"/>
      <c r="AI143" s="875">
        <f>AI140</f>
        <v>208270365</v>
      </c>
      <c r="AK143" s="861">
        <v>208270365</v>
      </c>
    </row>
    <row r="144" spans="1:38" ht="30" customHeight="1" x14ac:dyDescent="0.25">
      <c r="A144" s="1047"/>
      <c r="B144" s="873" t="s">
        <v>319</v>
      </c>
      <c r="C144" s="874"/>
      <c r="D144" s="874"/>
      <c r="E144" s="874"/>
      <c r="F144" s="874"/>
      <c r="G144" s="874"/>
      <c r="H144" s="874"/>
      <c r="I144" s="874"/>
      <c r="J144" s="874"/>
      <c r="K144" s="874"/>
      <c r="L144" s="874"/>
      <c r="M144" s="874"/>
      <c r="N144" s="874"/>
      <c r="O144" s="874"/>
      <c r="P144" s="874"/>
      <c r="Q144" s="874"/>
      <c r="R144" s="874"/>
      <c r="S144" s="874"/>
      <c r="T144" s="874"/>
      <c r="U144" s="874"/>
      <c r="V144" s="874"/>
      <c r="W144" s="874"/>
      <c r="X144" s="874"/>
      <c r="Y144" s="874"/>
      <c r="Z144" s="874"/>
      <c r="AA144" s="874"/>
      <c r="AB144" s="874"/>
      <c r="AC144" s="874"/>
      <c r="AD144" s="874"/>
      <c r="AE144" s="874"/>
      <c r="AF144" s="874"/>
      <c r="AG144" s="874"/>
      <c r="AH144" s="874"/>
      <c r="AI144" s="875">
        <f>SUM(AI131+AI116+AI17)</f>
        <v>203270365</v>
      </c>
      <c r="AK144" s="861">
        <v>203270365</v>
      </c>
    </row>
    <row r="145" spans="1:37" ht="30" customHeight="1" x14ac:dyDescent="0.25">
      <c r="A145" s="1047"/>
      <c r="B145" s="873" t="s">
        <v>145</v>
      </c>
      <c r="C145" s="874"/>
      <c r="D145" s="874"/>
      <c r="E145" s="874"/>
      <c r="F145" s="874"/>
      <c r="G145" s="874"/>
      <c r="H145" s="874"/>
      <c r="I145" s="874"/>
      <c r="J145" s="874"/>
      <c r="K145" s="874"/>
      <c r="L145" s="874"/>
      <c r="M145" s="874"/>
      <c r="N145" s="874"/>
      <c r="O145" s="874"/>
      <c r="P145" s="874"/>
      <c r="Q145" s="874"/>
      <c r="R145" s="874"/>
      <c r="S145" s="874"/>
      <c r="T145" s="874"/>
      <c r="U145" s="874"/>
      <c r="V145" s="874"/>
      <c r="W145" s="874"/>
      <c r="X145" s="874"/>
      <c r="Y145" s="874"/>
      <c r="Z145" s="874"/>
      <c r="AA145" s="874"/>
      <c r="AB145" s="874"/>
      <c r="AC145" s="874"/>
      <c r="AD145" s="874"/>
      <c r="AE145" s="874"/>
      <c r="AF145" s="874"/>
      <c r="AG145" s="874"/>
      <c r="AH145" s="874"/>
      <c r="AI145" s="875">
        <f>AI138</f>
        <v>5000000</v>
      </c>
      <c r="AK145" s="861">
        <v>5000000</v>
      </c>
    </row>
    <row r="146" spans="1:37" ht="30" customHeight="1" x14ac:dyDescent="0.25">
      <c r="A146" s="1047"/>
      <c r="B146" s="873"/>
      <c r="C146" s="874"/>
      <c r="D146" s="874"/>
      <c r="E146" s="874"/>
      <c r="F146" s="874"/>
      <c r="G146" s="874"/>
      <c r="H146" s="874"/>
      <c r="I146" s="874"/>
      <c r="J146" s="874"/>
      <c r="K146" s="874"/>
      <c r="L146" s="874"/>
      <c r="M146" s="874"/>
      <c r="N146" s="874"/>
      <c r="O146" s="874"/>
      <c r="P146" s="874"/>
      <c r="Q146" s="874"/>
      <c r="R146" s="874"/>
      <c r="S146" s="874"/>
      <c r="T146" s="874"/>
      <c r="U146" s="874"/>
      <c r="V146" s="874"/>
      <c r="W146" s="874"/>
      <c r="X146" s="874"/>
      <c r="Y146" s="874"/>
      <c r="Z146" s="874"/>
      <c r="AA146" s="874"/>
      <c r="AB146" s="874"/>
      <c r="AC146" s="874"/>
      <c r="AD146" s="874"/>
      <c r="AE146" s="874"/>
      <c r="AF146" s="874"/>
      <c r="AG146" s="874"/>
      <c r="AH146" s="874"/>
      <c r="AI146" s="876"/>
    </row>
    <row r="147" spans="1:37" ht="30" customHeight="1" x14ac:dyDescent="0.25">
      <c r="A147" s="1047"/>
      <c r="B147" s="873" t="s">
        <v>149</v>
      </c>
      <c r="C147" s="874"/>
      <c r="D147" s="874"/>
      <c r="E147" s="874"/>
      <c r="F147" s="874"/>
      <c r="G147" s="874"/>
      <c r="H147" s="874"/>
      <c r="I147" s="874"/>
      <c r="J147" s="874"/>
      <c r="K147" s="874"/>
      <c r="L147" s="874"/>
      <c r="M147" s="874"/>
      <c r="N147" s="874"/>
      <c r="O147" s="874"/>
      <c r="P147" s="874"/>
      <c r="Q147" s="874"/>
      <c r="R147" s="874"/>
      <c r="S147" s="874"/>
      <c r="T147" s="874"/>
      <c r="U147" s="874"/>
      <c r="V147" s="874"/>
      <c r="W147" s="874"/>
      <c r="X147" s="874"/>
      <c r="Y147" s="874"/>
      <c r="Z147" s="874"/>
      <c r="AA147" s="874"/>
      <c r="AB147" s="874"/>
      <c r="AC147" s="874"/>
      <c r="AD147" s="874"/>
      <c r="AE147" s="874"/>
      <c r="AF147" s="874"/>
      <c r="AG147" s="874"/>
      <c r="AH147" s="874"/>
      <c r="AI147" s="875">
        <f>AI144</f>
        <v>203270365</v>
      </c>
      <c r="AK147" s="860">
        <v>203270365</v>
      </c>
    </row>
    <row r="148" spans="1:37" ht="30" customHeight="1" x14ac:dyDescent="0.25">
      <c r="A148" s="1047"/>
      <c r="B148" s="873" t="s">
        <v>320</v>
      </c>
      <c r="C148" s="874"/>
      <c r="D148" s="874"/>
      <c r="E148" s="874"/>
      <c r="F148" s="874"/>
      <c r="G148" s="874"/>
      <c r="H148" s="874"/>
      <c r="I148" s="874"/>
      <c r="J148" s="874"/>
      <c r="K148" s="874"/>
      <c r="L148" s="874"/>
      <c r="M148" s="874"/>
      <c r="N148" s="874"/>
      <c r="O148" s="874"/>
      <c r="P148" s="874"/>
      <c r="Q148" s="874"/>
      <c r="R148" s="874"/>
      <c r="S148" s="874"/>
      <c r="T148" s="874"/>
      <c r="U148" s="874"/>
      <c r="V148" s="874"/>
      <c r="W148" s="874"/>
      <c r="X148" s="874"/>
      <c r="Y148" s="874"/>
      <c r="Z148" s="874"/>
      <c r="AA148" s="874"/>
      <c r="AB148" s="874"/>
      <c r="AC148" s="874"/>
      <c r="AD148" s="874"/>
      <c r="AE148" s="874"/>
      <c r="AF148" s="874"/>
      <c r="AG148" s="874"/>
      <c r="AH148" s="874"/>
      <c r="AI148" s="875">
        <f>AI17</f>
        <v>94138950</v>
      </c>
      <c r="AK148" s="860">
        <v>94138950</v>
      </c>
    </row>
    <row r="149" spans="1:37" s="783" customFormat="1" ht="30" customHeight="1" x14ac:dyDescent="0.25">
      <c r="A149" s="1047"/>
      <c r="B149" s="877" t="s">
        <v>318</v>
      </c>
      <c r="C149" s="877"/>
      <c r="D149" s="877"/>
      <c r="E149" s="877"/>
      <c r="F149" s="877"/>
      <c r="G149" s="877"/>
      <c r="H149" s="877"/>
      <c r="I149" s="877"/>
      <c r="J149" s="877"/>
      <c r="K149" s="877"/>
      <c r="L149" s="877"/>
      <c r="M149" s="877"/>
      <c r="N149" s="877"/>
      <c r="O149" s="877"/>
      <c r="P149" s="877"/>
      <c r="Q149" s="877"/>
      <c r="R149" s="877"/>
      <c r="S149" s="877"/>
      <c r="T149" s="877"/>
      <c r="U149" s="877"/>
      <c r="V149" s="877"/>
      <c r="W149" s="877"/>
      <c r="X149" s="877"/>
      <c r="Y149" s="877"/>
      <c r="Z149" s="877"/>
      <c r="AA149" s="877"/>
      <c r="AB149" s="877"/>
      <c r="AC149" s="877"/>
      <c r="AD149" s="877"/>
      <c r="AE149" s="877"/>
      <c r="AF149" s="877"/>
      <c r="AG149" s="877"/>
      <c r="AH149" s="877"/>
      <c r="AI149" s="878">
        <f>AI147-AI148</f>
        <v>109131415</v>
      </c>
      <c r="AK149" s="868">
        <v>109131415</v>
      </c>
    </row>
  </sheetData>
  <mergeCells count="6">
    <mergeCell ref="A1:V1"/>
    <mergeCell ref="AC2:AG2"/>
    <mergeCell ref="D2:G2"/>
    <mergeCell ref="I2:M2"/>
    <mergeCell ref="O2:U2"/>
    <mergeCell ref="W2:AA2"/>
  </mergeCells>
  <pageMargins left="0.7" right="0.7" top="0.75" bottom="0.75" header="0.3" footer="0.3"/>
  <pageSetup scale="60" orientation="portrait" r:id="rId1"/>
  <colBreaks count="1" manualBreakCount="1">
    <brk id="3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P165"/>
  <sheetViews>
    <sheetView view="pageBreakPreview" topLeftCell="A126" zoomScale="70" zoomScaleNormal="110" zoomScaleSheetLayoutView="70" zoomScalePageLayoutView="125" workbookViewId="0">
      <pane xSplit="2" topLeftCell="C1" activePane="topRight" state="frozen"/>
      <selection activeCell="B1" sqref="B1"/>
      <selection pane="topRight" activeCell="AP151" sqref="AP150:AP151"/>
    </sheetView>
  </sheetViews>
  <sheetFormatPr defaultColWidth="8.85546875" defaultRowHeight="12.75" x14ac:dyDescent="0.2"/>
  <cols>
    <col min="1" max="1" width="11.85546875" style="1094" customWidth="1"/>
    <col min="2" max="2" width="27.42578125" style="18" customWidth="1"/>
    <col min="3" max="3" width="17.7109375" style="18" hidden="1" customWidth="1"/>
    <col min="4" max="4" width="18.140625" style="18" hidden="1" customWidth="1"/>
    <col min="5" max="5" width="18.28515625" style="18" hidden="1" customWidth="1"/>
    <col min="6" max="6" width="19" style="18" hidden="1" customWidth="1"/>
    <col min="7" max="7" width="17.85546875" style="18" hidden="1" customWidth="1"/>
    <col min="8" max="8" width="18.28515625" style="18" hidden="1" customWidth="1"/>
    <col min="9" max="9" width="18.42578125" style="18" customWidth="1"/>
    <col min="10" max="10" width="17.140625" style="18" hidden="1" customWidth="1"/>
    <col min="11" max="12" width="17.5703125" style="18" hidden="1" customWidth="1"/>
    <col min="13" max="13" width="17.85546875" style="18" hidden="1" customWidth="1"/>
    <col min="14" max="14" width="17.140625" style="18" hidden="1" customWidth="1"/>
    <col min="15" max="15" width="16.85546875" style="18" bestFit="1" customWidth="1"/>
    <col min="16" max="16" width="16.85546875" style="18" hidden="1" customWidth="1"/>
    <col min="17" max="17" width="17.5703125" style="18" hidden="1" customWidth="1"/>
    <col min="18" max="18" width="18.28515625" style="18" hidden="1" customWidth="1"/>
    <col min="19" max="19" width="18.140625" style="18" hidden="1" customWidth="1"/>
    <col min="20" max="20" width="17.85546875" style="18" hidden="1" customWidth="1"/>
    <col min="21" max="21" width="18.28515625" style="18" bestFit="1" customWidth="1"/>
    <col min="22" max="39" width="9.28515625" style="18" hidden="1" customWidth="1"/>
    <col min="40" max="40" width="18.28515625" style="18" customWidth="1"/>
    <col min="41" max="42" width="16.28515625" style="18" customWidth="1"/>
    <col min="43" max="255" width="8.85546875" style="18"/>
    <col min="256" max="256" width="11.140625" style="18" bestFit="1" customWidth="1"/>
    <col min="257" max="257" width="27.42578125" style="18" customWidth="1"/>
    <col min="258" max="258" width="0" style="18" hidden="1" customWidth="1"/>
    <col min="259" max="259" width="13.85546875" style="18" customWidth="1"/>
    <col min="260" max="264" width="0" style="18" hidden="1" customWidth="1"/>
    <col min="265" max="265" width="13.28515625" style="18" customWidth="1"/>
    <col min="266" max="267" width="12" style="18" bestFit="1" customWidth="1"/>
    <col min="268" max="270" width="0" style="18" hidden="1" customWidth="1"/>
    <col min="271" max="271" width="12" style="18" bestFit="1" customWidth="1"/>
    <col min="272" max="272" width="9.28515625" style="18" bestFit="1" customWidth="1"/>
    <col min="273" max="273" width="12" style="18" bestFit="1" customWidth="1"/>
    <col min="274" max="274" width="12.85546875" style="18" bestFit="1" customWidth="1"/>
    <col min="275" max="276" width="0" style="18" hidden="1" customWidth="1"/>
    <col min="277" max="277" width="12.85546875" style="18" bestFit="1" customWidth="1"/>
    <col min="278" max="295" width="0" style="18" hidden="1" customWidth="1"/>
    <col min="296" max="296" width="13.28515625" style="18" bestFit="1" customWidth="1"/>
    <col min="297" max="297" width="8.85546875" style="18"/>
    <col min="298" max="298" width="12" style="18" customWidth="1"/>
    <col min="299" max="511" width="8.85546875" style="18"/>
    <col min="512" max="512" width="11.140625" style="18" bestFit="1" customWidth="1"/>
    <col min="513" max="513" width="27.42578125" style="18" customWidth="1"/>
    <col min="514" max="514" width="0" style="18" hidden="1" customWidth="1"/>
    <col min="515" max="515" width="13.85546875" style="18" customWidth="1"/>
    <col min="516" max="520" width="0" style="18" hidden="1" customWidth="1"/>
    <col min="521" max="521" width="13.28515625" style="18" customWidth="1"/>
    <col min="522" max="523" width="12" style="18" bestFit="1" customWidth="1"/>
    <col min="524" max="526" width="0" style="18" hidden="1" customWidth="1"/>
    <col min="527" max="527" width="12" style="18" bestFit="1" customWidth="1"/>
    <col min="528" max="528" width="9.28515625" style="18" bestFit="1" customWidth="1"/>
    <col min="529" max="529" width="12" style="18" bestFit="1" customWidth="1"/>
    <col min="530" max="530" width="12.85546875" style="18" bestFit="1" customWidth="1"/>
    <col min="531" max="532" width="0" style="18" hidden="1" customWidth="1"/>
    <col min="533" max="533" width="12.85546875" style="18" bestFit="1" customWidth="1"/>
    <col min="534" max="551" width="0" style="18" hidden="1" customWidth="1"/>
    <col min="552" max="552" width="13.28515625" style="18" bestFit="1" customWidth="1"/>
    <col min="553" max="553" width="8.85546875" style="18"/>
    <col min="554" max="554" width="12" style="18" customWidth="1"/>
    <col min="555" max="767" width="8.85546875" style="18"/>
    <col min="768" max="768" width="11.140625" style="18" bestFit="1" customWidth="1"/>
    <col min="769" max="769" width="27.42578125" style="18" customWidth="1"/>
    <col min="770" max="770" width="0" style="18" hidden="1" customWidth="1"/>
    <col min="771" max="771" width="13.85546875" style="18" customWidth="1"/>
    <col min="772" max="776" width="0" style="18" hidden="1" customWidth="1"/>
    <col min="777" max="777" width="13.28515625" style="18" customWidth="1"/>
    <col min="778" max="779" width="12" style="18" bestFit="1" customWidth="1"/>
    <col min="780" max="782" width="0" style="18" hidden="1" customWidth="1"/>
    <col min="783" max="783" width="12" style="18" bestFit="1" customWidth="1"/>
    <col min="784" max="784" width="9.28515625" style="18" bestFit="1" customWidth="1"/>
    <col min="785" max="785" width="12" style="18" bestFit="1" customWidth="1"/>
    <col min="786" max="786" width="12.85546875" style="18" bestFit="1" customWidth="1"/>
    <col min="787" max="788" width="0" style="18" hidden="1" customWidth="1"/>
    <col min="789" max="789" width="12.85546875" style="18" bestFit="1" customWidth="1"/>
    <col min="790" max="807" width="0" style="18" hidden="1" customWidth="1"/>
    <col min="808" max="808" width="13.28515625" style="18" bestFit="1" customWidth="1"/>
    <col min="809" max="809" width="8.85546875" style="18"/>
    <col min="810" max="810" width="12" style="18" customWidth="1"/>
    <col min="811" max="1023" width="8.85546875" style="18"/>
    <col min="1024" max="1024" width="11.140625" style="18" bestFit="1" customWidth="1"/>
    <col min="1025" max="1025" width="27.42578125" style="18" customWidth="1"/>
    <col min="1026" max="1026" width="0" style="18" hidden="1" customWidth="1"/>
    <col min="1027" max="1027" width="13.85546875" style="18" customWidth="1"/>
    <col min="1028" max="1032" width="0" style="18" hidden="1" customWidth="1"/>
    <col min="1033" max="1033" width="13.28515625" style="18" customWidth="1"/>
    <col min="1034" max="1035" width="12" style="18" bestFit="1" customWidth="1"/>
    <col min="1036" max="1038" width="0" style="18" hidden="1" customWidth="1"/>
    <col min="1039" max="1039" width="12" style="18" bestFit="1" customWidth="1"/>
    <col min="1040" max="1040" width="9.28515625" style="18" bestFit="1" customWidth="1"/>
    <col min="1041" max="1041" width="12" style="18" bestFit="1" customWidth="1"/>
    <col min="1042" max="1042" width="12.85546875" style="18" bestFit="1" customWidth="1"/>
    <col min="1043" max="1044" width="0" style="18" hidden="1" customWidth="1"/>
    <col min="1045" max="1045" width="12.85546875" style="18" bestFit="1" customWidth="1"/>
    <col min="1046" max="1063" width="0" style="18" hidden="1" customWidth="1"/>
    <col min="1064" max="1064" width="13.28515625" style="18" bestFit="1" customWidth="1"/>
    <col min="1065" max="1065" width="8.85546875" style="18"/>
    <col min="1066" max="1066" width="12" style="18" customWidth="1"/>
    <col min="1067" max="1279" width="8.85546875" style="18"/>
    <col min="1280" max="1280" width="11.140625" style="18" bestFit="1" customWidth="1"/>
    <col min="1281" max="1281" width="27.42578125" style="18" customWidth="1"/>
    <col min="1282" max="1282" width="0" style="18" hidden="1" customWidth="1"/>
    <col min="1283" max="1283" width="13.85546875" style="18" customWidth="1"/>
    <col min="1284" max="1288" width="0" style="18" hidden="1" customWidth="1"/>
    <col min="1289" max="1289" width="13.28515625" style="18" customWidth="1"/>
    <col min="1290" max="1291" width="12" style="18" bestFit="1" customWidth="1"/>
    <col min="1292" max="1294" width="0" style="18" hidden="1" customWidth="1"/>
    <col min="1295" max="1295" width="12" style="18" bestFit="1" customWidth="1"/>
    <col min="1296" max="1296" width="9.28515625" style="18" bestFit="1" customWidth="1"/>
    <col min="1297" max="1297" width="12" style="18" bestFit="1" customWidth="1"/>
    <col min="1298" max="1298" width="12.85546875" style="18" bestFit="1" customWidth="1"/>
    <col min="1299" max="1300" width="0" style="18" hidden="1" customWidth="1"/>
    <col min="1301" max="1301" width="12.85546875" style="18" bestFit="1" customWidth="1"/>
    <col min="1302" max="1319" width="0" style="18" hidden="1" customWidth="1"/>
    <col min="1320" max="1320" width="13.28515625" style="18" bestFit="1" customWidth="1"/>
    <col min="1321" max="1321" width="8.85546875" style="18"/>
    <col min="1322" max="1322" width="12" style="18" customWidth="1"/>
    <col min="1323" max="1535" width="8.85546875" style="18"/>
    <col min="1536" max="1536" width="11.140625" style="18" bestFit="1" customWidth="1"/>
    <col min="1537" max="1537" width="27.42578125" style="18" customWidth="1"/>
    <col min="1538" max="1538" width="0" style="18" hidden="1" customWidth="1"/>
    <col min="1539" max="1539" width="13.85546875" style="18" customWidth="1"/>
    <col min="1540" max="1544" width="0" style="18" hidden="1" customWidth="1"/>
    <col min="1545" max="1545" width="13.28515625" style="18" customWidth="1"/>
    <col min="1546" max="1547" width="12" style="18" bestFit="1" customWidth="1"/>
    <col min="1548" max="1550" width="0" style="18" hidden="1" customWidth="1"/>
    <col min="1551" max="1551" width="12" style="18" bestFit="1" customWidth="1"/>
    <col min="1552" max="1552" width="9.28515625" style="18" bestFit="1" customWidth="1"/>
    <col min="1553" max="1553" width="12" style="18" bestFit="1" customWidth="1"/>
    <col min="1554" max="1554" width="12.85546875" style="18" bestFit="1" customWidth="1"/>
    <col min="1555" max="1556" width="0" style="18" hidden="1" customWidth="1"/>
    <col min="1557" max="1557" width="12.85546875" style="18" bestFit="1" customWidth="1"/>
    <col min="1558" max="1575" width="0" style="18" hidden="1" customWidth="1"/>
    <col min="1576" max="1576" width="13.28515625" style="18" bestFit="1" customWidth="1"/>
    <col min="1577" max="1577" width="8.85546875" style="18"/>
    <col min="1578" max="1578" width="12" style="18" customWidth="1"/>
    <col min="1579" max="1791" width="8.85546875" style="18"/>
    <col min="1792" max="1792" width="11.140625" style="18" bestFit="1" customWidth="1"/>
    <col min="1793" max="1793" width="27.42578125" style="18" customWidth="1"/>
    <col min="1794" max="1794" width="0" style="18" hidden="1" customWidth="1"/>
    <col min="1795" max="1795" width="13.85546875" style="18" customWidth="1"/>
    <col min="1796" max="1800" width="0" style="18" hidden="1" customWidth="1"/>
    <col min="1801" max="1801" width="13.28515625" style="18" customWidth="1"/>
    <col min="1802" max="1803" width="12" style="18" bestFit="1" customWidth="1"/>
    <col min="1804" max="1806" width="0" style="18" hidden="1" customWidth="1"/>
    <col min="1807" max="1807" width="12" style="18" bestFit="1" customWidth="1"/>
    <col min="1808" max="1808" width="9.28515625" style="18" bestFit="1" customWidth="1"/>
    <col min="1809" max="1809" width="12" style="18" bestFit="1" customWidth="1"/>
    <col min="1810" max="1810" width="12.85546875" style="18" bestFit="1" customWidth="1"/>
    <col min="1811" max="1812" width="0" style="18" hidden="1" customWidth="1"/>
    <col min="1813" max="1813" width="12.85546875" style="18" bestFit="1" customWidth="1"/>
    <col min="1814" max="1831" width="0" style="18" hidden="1" customWidth="1"/>
    <col min="1832" max="1832" width="13.28515625" style="18" bestFit="1" customWidth="1"/>
    <col min="1833" max="1833" width="8.85546875" style="18"/>
    <col min="1834" max="1834" width="12" style="18" customWidth="1"/>
    <col min="1835" max="2047" width="8.85546875" style="18"/>
    <col min="2048" max="2048" width="11.140625" style="18" bestFit="1" customWidth="1"/>
    <col min="2049" max="2049" width="27.42578125" style="18" customWidth="1"/>
    <col min="2050" max="2050" width="0" style="18" hidden="1" customWidth="1"/>
    <col min="2051" max="2051" width="13.85546875" style="18" customWidth="1"/>
    <col min="2052" max="2056" width="0" style="18" hidden="1" customWidth="1"/>
    <col min="2057" max="2057" width="13.28515625" style="18" customWidth="1"/>
    <col min="2058" max="2059" width="12" style="18" bestFit="1" customWidth="1"/>
    <col min="2060" max="2062" width="0" style="18" hidden="1" customWidth="1"/>
    <col min="2063" max="2063" width="12" style="18" bestFit="1" customWidth="1"/>
    <col min="2064" max="2064" width="9.28515625" style="18" bestFit="1" customWidth="1"/>
    <col min="2065" max="2065" width="12" style="18" bestFit="1" customWidth="1"/>
    <col min="2066" max="2066" width="12.85546875" style="18" bestFit="1" customWidth="1"/>
    <col min="2067" max="2068" width="0" style="18" hidden="1" customWidth="1"/>
    <col min="2069" max="2069" width="12.85546875" style="18" bestFit="1" customWidth="1"/>
    <col min="2070" max="2087" width="0" style="18" hidden="1" customWidth="1"/>
    <col min="2088" max="2088" width="13.28515625" style="18" bestFit="1" customWidth="1"/>
    <col min="2089" max="2089" width="8.85546875" style="18"/>
    <col min="2090" max="2090" width="12" style="18" customWidth="1"/>
    <col min="2091" max="2303" width="8.85546875" style="18"/>
    <col min="2304" max="2304" width="11.140625" style="18" bestFit="1" customWidth="1"/>
    <col min="2305" max="2305" width="27.42578125" style="18" customWidth="1"/>
    <col min="2306" max="2306" width="0" style="18" hidden="1" customWidth="1"/>
    <col min="2307" max="2307" width="13.85546875" style="18" customWidth="1"/>
    <col min="2308" max="2312" width="0" style="18" hidden="1" customWidth="1"/>
    <col min="2313" max="2313" width="13.28515625" style="18" customWidth="1"/>
    <col min="2314" max="2315" width="12" style="18" bestFit="1" customWidth="1"/>
    <col min="2316" max="2318" width="0" style="18" hidden="1" customWidth="1"/>
    <col min="2319" max="2319" width="12" style="18" bestFit="1" customWidth="1"/>
    <col min="2320" max="2320" width="9.28515625" style="18" bestFit="1" customWidth="1"/>
    <col min="2321" max="2321" width="12" style="18" bestFit="1" customWidth="1"/>
    <col min="2322" max="2322" width="12.85546875" style="18" bestFit="1" customWidth="1"/>
    <col min="2323" max="2324" width="0" style="18" hidden="1" customWidth="1"/>
    <col min="2325" max="2325" width="12.85546875" style="18" bestFit="1" customWidth="1"/>
    <col min="2326" max="2343" width="0" style="18" hidden="1" customWidth="1"/>
    <col min="2344" max="2344" width="13.28515625" style="18" bestFit="1" customWidth="1"/>
    <col min="2345" max="2345" width="8.85546875" style="18"/>
    <col min="2346" max="2346" width="12" style="18" customWidth="1"/>
    <col min="2347" max="2559" width="8.85546875" style="18"/>
    <col min="2560" max="2560" width="11.140625" style="18" bestFit="1" customWidth="1"/>
    <col min="2561" max="2561" width="27.42578125" style="18" customWidth="1"/>
    <col min="2562" max="2562" width="0" style="18" hidden="1" customWidth="1"/>
    <col min="2563" max="2563" width="13.85546875" style="18" customWidth="1"/>
    <col min="2564" max="2568" width="0" style="18" hidden="1" customWidth="1"/>
    <col min="2569" max="2569" width="13.28515625" style="18" customWidth="1"/>
    <col min="2570" max="2571" width="12" style="18" bestFit="1" customWidth="1"/>
    <col min="2572" max="2574" width="0" style="18" hidden="1" customWidth="1"/>
    <col min="2575" max="2575" width="12" style="18" bestFit="1" customWidth="1"/>
    <col min="2576" max="2576" width="9.28515625" style="18" bestFit="1" customWidth="1"/>
    <col min="2577" max="2577" width="12" style="18" bestFit="1" customWidth="1"/>
    <col min="2578" max="2578" width="12.85546875" style="18" bestFit="1" customWidth="1"/>
    <col min="2579" max="2580" width="0" style="18" hidden="1" customWidth="1"/>
    <col min="2581" max="2581" width="12.85546875" style="18" bestFit="1" customWidth="1"/>
    <col min="2582" max="2599" width="0" style="18" hidden="1" customWidth="1"/>
    <col min="2600" max="2600" width="13.28515625" style="18" bestFit="1" customWidth="1"/>
    <col min="2601" max="2601" width="8.85546875" style="18"/>
    <col min="2602" max="2602" width="12" style="18" customWidth="1"/>
    <col min="2603" max="2815" width="8.85546875" style="18"/>
    <col min="2816" max="2816" width="11.140625" style="18" bestFit="1" customWidth="1"/>
    <col min="2817" max="2817" width="27.42578125" style="18" customWidth="1"/>
    <col min="2818" max="2818" width="0" style="18" hidden="1" customWidth="1"/>
    <col min="2819" max="2819" width="13.85546875" style="18" customWidth="1"/>
    <col min="2820" max="2824" width="0" style="18" hidden="1" customWidth="1"/>
    <col min="2825" max="2825" width="13.28515625" style="18" customWidth="1"/>
    <col min="2826" max="2827" width="12" style="18" bestFit="1" customWidth="1"/>
    <col min="2828" max="2830" width="0" style="18" hidden="1" customWidth="1"/>
    <col min="2831" max="2831" width="12" style="18" bestFit="1" customWidth="1"/>
    <col min="2832" max="2832" width="9.28515625" style="18" bestFit="1" customWidth="1"/>
    <col min="2833" max="2833" width="12" style="18" bestFit="1" customWidth="1"/>
    <col min="2834" max="2834" width="12.85546875" style="18" bestFit="1" customWidth="1"/>
    <col min="2835" max="2836" width="0" style="18" hidden="1" customWidth="1"/>
    <col min="2837" max="2837" width="12.85546875" style="18" bestFit="1" customWidth="1"/>
    <col min="2838" max="2855" width="0" style="18" hidden="1" customWidth="1"/>
    <col min="2856" max="2856" width="13.28515625" style="18" bestFit="1" customWidth="1"/>
    <col min="2857" max="2857" width="8.85546875" style="18"/>
    <col min="2858" max="2858" width="12" style="18" customWidth="1"/>
    <col min="2859" max="3071" width="8.85546875" style="18"/>
    <col min="3072" max="3072" width="11.140625" style="18" bestFit="1" customWidth="1"/>
    <col min="3073" max="3073" width="27.42578125" style="18" customWidth="1"/>
    <col min="3074" max="3074" width="0" style="18" hidden="1" customWidth="1"/>
    <col min="3075" max="3075" width="13.85546875" style="18" customWidth="1"/>
    <col min="3076" max="3080" width="0" style="18" hidden="1" customWidth="1"/>
    <col min="3081" max="3081" width="13.28515625" style="18" customWidth="1"/>
    <col min="3082" max="3083" width="12" style="18" bestFit="1" customWidth="1"/>
    <col min="3084" max="3086" width="0" style="18" hidden="1" customWidth="1"/>
    <col min="3087" max="3087" width="12" style="18" bestFit="1" customWidth="1"/>
    <col min="3088" max="3088" width="9.28515625" style="18" bestFit="1" customWidth="1"/>
    <col min="3089" max="3089" width="12" style="18" bestFit="1" customWidth="1"/>
    <col min="3090" max="3090" width="12.85546875" style="18" bestFit="1" customWidth="1"/>
    <col min="3091" max="3092" width="0" style="18" hidden="1" customWidth="1"/>
    <col min="3093" max="3093" width="12.85546875" style="18" bestFit="1" customWidth="1"/>
    <col min="3094" max="3111" width="0" style="18" hidden="1" customWidth="1"/>
    <col min="3112" max="3112" width="13.28515625" style="18" bestFit="1" customWidth="1"/>
    <col min="3113" max="3113" width="8.85546875" style="18"/>
    <col min="3114" max="3114" width="12" style="18" customWidth="1"/>
    <col min="3115" max="3327" width="8.85546875" style="18"/>
    <col min="3328" max="3328" width="11.140625" style="18" bestFit="1" customWidth="1"/>
    <col min="3329" max="3329" width="27.42578125" style="18" customWidth="1"/>
    <col min="3330" max="3330" width="0" style="18" hidden="1" customWidth="1"/>
    <col min="3331" max="3331" width="13.85546875" style="18" customWidth="1"/>
    <col min="3332" max="3336" width="0" style="18" hidden="1" customWidth="1"/>
    <col min="3337" max="3337" width="13.28515625" style="18" customWidth="1"/>
    <col min="3338" max="3339" width="12" style="18" bestFit="1" customWidth="1"/>
    <col min="3340" max="3342" width="0" style="18" hidden="1" customWidth="1"/>
    <col min="3343" max="3343" width="12" style="18" bestFit="1" customWidth="1"/>
    <col min="3344" max="3344" width="9.28515625" style="18" bestFit="1" customWidth="1"/>
    <col min="3345" max="3345" width="12" style="18" bestFit="1" customWidth="1"/>
    <col min="3346" max="3346" width="12.85546875" style="18" bestFit="1" customWidth="1"/>
    <col min="3347" max="3348" width="0" style="18" hidden="1" customWidth="1"/>
    <col min="3349" max="3349" width="12.85546875" style="18" bestFit="1" customWidth="1"/>
    <col min="3350" max="3367" width="0" style="18" hidden="1" customWidth="1"/>
    <col min="3368" max="3368" width="13.28515625" style="18" bestFit="1" customWidth="1"/>
    <col min="3369" max="3369" width="8.85546875" style="18"/>
    <col min="3370" max="3370" width="12" style="18" customWidth="1"/>
    <col min="3371" max="3583" width="8.85546875" style="18"/>
    <col min="3584" max="3584" width="11.140625" style="18" bestFit="1" customWidth="1"/>
    <col min="3585" max="3585" width="27.42578125" style="18" customWidth="1"/>
    <col min="3586" max="3586" width="0" style="18" hidden="1" customWidth="1"/>
    <col min="3587" max="3587" width="13.85546875" style="18" customWidth="1"/>
    <col min="3588" max="3592" width="0" style="18" hidden="1" customWidth="1"/>
    <col min="3593" max="3593" width="13.28515625" style="18" customWidth="1"/>
    <col min="3594" max="3595" width="12" style="18" bestFit="1" customWidth="1"/>
    <col min="3596" max="3598" width="0" style="18" hidden="1" customWidth="1"/>
    <col min="3599" max="3599" width="12" style="18" bestFit="1" customWidth="1"/>
    <col min="3600" max="3600" width="9.28515625" style="18" bestFit="1" customWidth="1"/>
    <col min="3601" max="3601" width="12" style="18" bestFit="1" customWidth="1"/>
    <col min="3602" max="3602" width="12.85546875" style="18" bestFit="1" customWidth="1"/>
    <col min="3603" max="3604" width="0" style="18" hidden="1" customWidth="1"/>
    <col min="3605" max="3605" width="12.85546875" style="18" bestFit="1" customWidth="1"/>
    <col min="3606" max="3623" width="0" style="18" hidden="1" customWidth="1"/>
    <col min="3624" max="3624" width="13.28515625" style="18" bestFit="1" customWidth="1"/>
    <col min="3625" max="3625" width="8.85546875" style="18"/>
    <col min="3626" max="3626" width="12" style="18" customWidth="1"/>
    <col min="3627" max="3839" width="8.85546875" style="18"/>
    <col min="3840" max="3840" width="11.140625" style="18" bestFit="1" customWidth="1"/>
    <col min="3841" max="3841" width="27.42578125" style="18" customWidth="1"/>
    <col min="3842" max="3842" width="0" style="18" hidden="1" customWidth="1"/>
    <col min="3843" max="3843" width="13.85546875" style="18" customWidth="1"/>
    <col min="3844" max="3848" width="0" style="18" hidden="1" customWidth="1"/>
    <col min="3849" max="3849" width="13.28515625" style="18" customWidth="1"/>
    <col min="3850" max="3851" width="12" style="18" bestFit="1" customWidth="1"/>
    <col min="3852" max="3854" width="0" style="18" hidden="1" customWidth="1"/>
    <col min="3855" max="3855" width="12" style="18" bestFit="1" customWidth="1"/>
    <col min="3856" max="3856" width="9.28515625" style="18" bestFit="1" customWidth="1"/>
    <col min="3857" max="3857" width="12" style="18" bestFit="1" customWidth="1"/>
    <col min="3858" max="3858" width="12.85546875" style="18" bestFit="1" customWidth="1"/>
    <col min="3859" max="3860" width="0" style="18" hidden="1" customWidth="1"/>
    <col min="3861" max="3861" width="12.85546875" style="18" bestFit="1" customWidth="1"/>
    <col min="3862" max="3879" width="0" style="18" hidden="1" customWidth="1"/>
    <col min="3880" max="3880" width="13.28515625" style="18" bestFit="1" customWidth="1"/>
    <col min="3881" max="3881" width="8.85546875" style="18"/>
    <col min="3882" max="3882" width="12" style="18" customWidth="1"/>
    <col min="3883" max="4095" width="8.85546875" style="18"/>
    <col min="4096" max="4096" width="11.140625" style="18" bestFit="1" customWidth="1"/>
    <col min="4097" max="4097" width="27.42578125" style="18" customWidth="1"/>
    <col min="4098" max="4098" width="0" style="18" hidden="1" customWidth="1"/>
    <col min="4099" max="4099" width="13.85546875" style="18" customWidth="1"/>
    <col min="4100" max="4104" width="0" style="18" hidden="1" customWidth="1"/>
    <col min="4105" max="4105" width="13.28515625" style="18" customWidth="1"/>
    <col min="4106" max="4107" width="12" style="18" bestFit="1" customWidth="1"/>
    <col min="4108" max="4110" width="0" style="18" hidden="1" customWidth="1"/>
    <col min="4111" max="4111" width="12" style="18" bestFit="1" customWidth="1"/>
    <col min="4112" max="4112" width="9.28515625" style="18" bestFit="1" customWidth="1"/>
    <col min="4113" max="4113" width="12" style="18" bestFit="1" customWidth="1"/>
    <col min="4114" max="4114" width="12.85546875" style="18" bestFit="1" customWidth="1"/>
    <col min="4115" max="4116" width="0" style="18" hidden="1" customWidth="1"/>
    <col min="4117" max="4117" width="12.85546875" style="18" bestFit="1" customWidth="1"/>
    <col min="4118" max="4135" width="0" style="18" hidden="1" customWidth="1"/>
    <col min="4136" max="4136" width="13.28515625" style="18" bestFit="1" customWidth="1"/>
    <col min="4137" max="4137" width="8.85546875" style="18"/>
    <col min="4138" max="4138" width="12" style="18" customWidth="1"/>
    <col min="4139" max="4351" width="8.85546875" style="18"/>
    <col min="4352" max="4352" width="11.140625" style="18" bestFit="1" customWidth="1"/>
    <col min="4353" max="4353" width="27.42578125" style="18" customWidth="1"/>
    <col min="4354" max="4354" width="0" style="18" hidden="1" customWidth="1"/>
    <col min="4355" max="4355" width="13.85546875" style="18" customWidth="1"/>
    <col min="4356" max="4360" width="0" style="18" hidden="1" customWidth="1"/>
    <col min="4361" max="4361" width="13.28515625" style="18" customWidth="1"/>
    <col min="4362" max="4363" width="12" style="18" bestFit="1" customWidth="1"/>
    <col min="4364" max="4366" width="0" style="18" hidden="1" customWidth="1"/>
    <col min="4367" max="4367" width="12" style="18" bestFit="1" customWidth="1"/>
    <col min="4368" max="4368" width="9.28515625" style="18" bestFit="1" customWidth="1"/>
    <col min="4369" max="4369" width="12" style="18" bestFit="1" customWidth="1"/>
    <col min="4370" max="4370" width="12.85546875" style="18" bestFit="1" customWidth="1"/>
    <col min="4371" max="4372" width="0" style="18" hidden="1" customWidth="1"/>
    <col min="4373" max="4373" width="12.85546875" style="18" bestFit="1" customWidth="1"/>
    <col min="4374" max="4391" width="0" style="18" hidden="1" customWidth="1"/>
    <col min="4392" max="4392" width="13.28515625" style="18" bestFit="1" customWidth="1"/>
    <col min="4393" max="4393" width="8.85546875" style="18"/>
    <col min="4394" max="4394" width="12" style="18" customWidth="1"/>
    <col min="4395" max="4607" width="8.85546875" style="18"/>
    <col min="4608" max="4608" width="11.140625" style="18" bestFit="1" customWidth="1"/>
    <col min="4609" max="4609" width="27.42578125" style="18" customWidth="1"/>
    <col min="4610" max="4610" width="0" style="18" hidden="1" customWidth="1"/>
    <col min="4611" max="4611" width="13.85546875" style="18" customWidth="1"/>
    <col min="4612" max="4616" width="0" style="18" hidden="1" customWidth="1"/>
    <col min="4617" max="4617" width="13.28515625" style="18" customWidth="1"/>
    <col min="4618" max="4619" width="12" style="18" bestFit="1" customWidth="1"/>
    <col min="4620" max="4622" width="0" style="18" hidden="1" customWidth="1"/>
    <col min="4623" max="4623" width="12" style="18" bestFit="1" customWidth="1"/>
    <col min="4624" max="4624" width="9.28515625" style="18" bestFit="1" customWidth="1"/>
    <col min="4625" max="4625" width="12" style="18" bestFit="1" customWidth="1"/>
    <col min="4626" max="4626" width="12.85546875" style="18" bestFit="1" customWidth="1"/>
    <col min="4627" max="4628" width="0" style="18" hidden="1" customWidth="1"/>
    <col min="4629" max="4629" width="12.85546875" style="18" bestFit="1" customWidth="1"/>
    <col min="4630" max="4647" width="0" style="18" hidden="1" customWidth="1"/>
    <col min="4648" max="4648" width="13.28515625" style="18" bestFit="1" customWidth="1"/>
    <col min="4649" max="4649" width="8.85546875" style="18"/>
    <col min="4650" max="4650" width="12" style="18" customWidth="1"/>
    <col min="4651" max="4863" width="8.85546875" style="18"/>
    <col min="4864" max="4864" width="11.140625" style="18" bestFit="1" customWidth="1"/>
    <col min="4865" max="4865" width="27.42578125" style="18" customWidth="1"/>
    <col min="4866" max="4866" width="0" style="18" hidden="1" customWidth="1"/>
    <col min="4867" max="4867" width="13.85546875" style="18" customWidth="1"/>
    <col min="4868" max="4872" width="0" style="18" hidden="1" customWidth="1"/>
    <col min="4873" max="4873" width="13.28515625" style="18" customWidth="1"/>
    <col min="4874" max="4875" width="12" style="18" bestFit="1" customWidth="1"/>
    <col min="4876" max="4878" width="0" style="18" hidden="1" customWidth="1"/>
    <col min="4879" max="4879" width="12" style="18" bestFit="1" customWidth="1"/>
    <col min="4880" max="4880" width="9.28515625" style="18" bestFit="1" customWidth="1"/>
    <col min="4881" max="4881" width="12" style="18" bestFit="1" customWidth="1"/>
    <col min="4882" max="4882" width="12.85546875" style="18" bestFit="1" customWidth="1"/>
    <col min="4883" max="4884" width="0" style="18" hidden="1" customWidth="1"/>
    <col min="4885" max="4885" width="12.85546875" style="18" bestFit="1" customWidth="1"/>
    <col min="4886" max="4903" width="0" style="18" hidden="1" customWidth="1"/>
    <col min="4904" max="4904" width="13.28515625" style="18" bestFit="1" customWidth="1"/>
    <col min="4905" max="4905" width="8.85546875" style="18"/>
    <col min="4906" max="4906" width="12" style="18" customWidth="1"/>
    <col min="4907" max="5119" width="8.85546875" style="18"/>
    <col min="5120" max="5120" width="11.140625" style="18" bestFit="1" customWidth="1"/>
    <col min="5121" max="5121" width="27.42578125" style="18" customWidth="1"/>
    <col min="5122" max="5122" width="0" style="18" hidden="1" customWidth="1"/>
    <col min="5123" max="5123" width="13.85546875" style="18" customWidth="1"/>
    <col min="5124" max="5128" width="0" style="18" hidden="1" customWidth="1"/>
    <col min="5129" max="5129" width="13.28515625" style="18" customWidth="1"/>
    <col min="5130" max="5131" width="12" style="18" bestFit="1" customWidth="1"/>
    <col min="5132" max="5134" width="0" style="18" hidden="1" customWidth="1"/>
    <col min="5135" max="5135" width="12" style="18" bestFit="1" customWidth="1"/>
    <col min="5136" max="5136" width="9.28515625" style="18" bestFit="1" customWidth="1"/>
    <col min="5137" max="5137" width="12" style="18" bestFit="1" customWidth="1"/>
    <col min="5138" max="5138" width="12.85546875" style="18" bestFit="1" customWidth="1"/>
    <col min="5139" max="5140" width="0" style="18" hidden="1" customWidth="1"/>
    <col min="5141" max="5141" width="12.85546875" style="18" bestFit="1" customWidth="1"/>
    <col min="5142" max="5159" width="0" style="18" hidden="1" customWidth="1"/>
    <col min="5160" max="5160" width="13.28515625" style="18" bestFit="1" customWidth="1"/>
    <col min="5161" max="5161" width="8.85546875" style="18"/>
    <col min="5162" max="5162" width="12" style="18" customWidth="1"/>
    <col min="5163" max="5375" width="8.85546875" style="18"/>
    <col min="5376" max="5376" width="11.140625" style="18" bestFit="1" customWidth="1"/>
    <col min="5377" max="5377" width="27.42578125" style="18" customWidth="1"/>
    <col min="5378" max="5378" width="0" style="18" hidden="1" customWidth="1"/>
    <col min="5379" max="5379" width="13.85546875" style="18" customWidth="1"/>
    <col min="5380" max="5384" width="0" style="18" hidden="1" customWidth="1"/>
    <col min="5385" max="5385" width="13.28515625" style="18" customWidth="1"/>
    <col min="5386" max="5387" width="12" style="18" bestFit="1" customWidth="1"/>
    <col min="5388" max="5390" width="0" style="18" hidden="1" customWidth="1"/>
    <col min="5391" max="5391" width="12" style="18" bestFit="1" customWidth="1"/>
    <col min="5392" max="5392" width="9.28515625" style="18" bestFit="1" customWidth="1"/>
    <col min="5393" max="5393" width="12" style="18" bestFit="1" customWidth="1"/>
    <col min="5394" max="5394" width="12.85546875" style="18" bestFit="1" customWidth="1"/>
    <col min="5395" max="5396" width="0" style="18" hidden="1" customWidth="1"/>
    <col min="5397" max="5397" width="12.85546875" style="18" bestFit="1" customWidth="1"/>
    <col min="5398" max="5415" width="0" style="18" hidden="1" customWidth="1"/>
    <col min="5416" max="5416" width="13.28515625" style="18" bestFit="1" customWidth="1"/>
    <col min="5417" max="5417" width="8.85546875" style="18"/>
    <col min="5418" max="5418" width="12" style="18" customWidth="1"/>
    <col min="5419" max="5631" width="8.85546875" style="18"/>
    <col min="5632" max="5632" width="11.140625" style="18" bestFit="1" customWidth="1"/>
    <col min="5633" max="5633" width="27.42578125" style="18" customWidth="1"/>
    <col min="5634" max="5634" width="0" style="18" hidden="1" customWidth="1"/>
    <col min="5635" max="5635" width="13.85546875" style="18" customWidth="1"/>
    <col min="5636" max="5640" width="0" style="18" hidden="1" customWidth="1"/>
    <col min="5641" max="5641" width="13.28515625" style="18" customWidth="1"/>
    <col min="5642" max="5643" width="12" style="18" bestFit="1" customWidth="1"/>
    <col min="5644" max="5646" width="0" style="18" hidden="1" customWidth="1"/>
    <col min="5647" max="5647" width="12" style="18" bestFit="1" customWidth="1"/>
    <col min="5648" max="5648" width="9.28515625" style="18" bestFit="1" customWidth="1"/>
    <col min="5649" max="5649" width="12" style="18" bestFit="1" customWidth="1"/>
    <col min="5650" max="5650" width="12.85546875" style="18" bestFit="1" customWidth="1"/>
    <col min="5651" max="5652" width="0" style="18" hidden="1" customWidth="1"/>
    <col min="5653" max="5653" width="12.85546875" style="18" bestFit="1" customWidth="1"/>
    <col min="5654" max="5671" width="0" style="18" hidden="1" customWidth="1"/>
    <col min="5672" max="5672" width="13.28515625" style="18" bestFit="1" customWidth="1"/>
    <col min="5673" max="5673" width="8.85546875" style="18"/>
    <col min="5674" max="5674" width="12" style="18" customWidth="1"/>
    <col min="5675" max="5887" width="8.85546875" style="18"/>
    <col min="5888" max="5888" width="11.140625" style="18" bestFit="1" customWidth="1"/>
    <col min="5889" max="5889" width="27.42578125" style="18" customWidth="1"/>
    <col min="5890" max="5890" width="0" style="18" hidden="1" customWidth="1"/>
    <col min="5891" max="5891" width="13.85546875" style="18" customWidth="1"/>
    <col min="5892" max="5896" width="0" style="18" hidden="1" customWidth="1"/>
    <col min="5897" max="5897" width="13.28515625" style="18" customWidth="1"/>
    <col min="5898" max="5899" width="12" style="18" bestFit="1" customWidth="1"/>
    <col min="5900" max="5902" width="0" style="18" hidden="1" customWidth="1"/>
    <col min="5903" max="5903" width="12" style="18" bestFit="1" customWidth="1"/>
    <col min="5904" max="5904" width="9.28515625" style="18" bestFit="1" customWidth="1"/>
    <col min="5905" max="5905" width="12" style="18" bestFit="1" customWidth="1"/>
    <col min="5906" max="5906" width="12.85546875" style="18" bestFit="1" customWidth="1"/>
    <col min="5907" max="5908" width="0" style="18" hidden="1" customWidth="1"/>
    <col min="5909" max="5909" width="12.85546875" style="18" bestFit="1" customWidth="1"/>
    <col min="5910" max="5927" width="0" style="18" hidden="1" customWidth="1"/>
    <col min="5928" max="5928" width="13.28515625" style="18" bestFit="1" customWidth="1"/>
    <col min="5929" max="5929" width="8.85546875" style="18"/>
    <col min="5930" max="5930" width="12" style="18" customWidth="1"/>
    <col min="5931" max="6143" width="8.85546875" style="18"/>
    <col min="6144" max="6144" width="11.140625" style="18" bestFit="1" customWidth="1"/>
    <col min="6145" max="6145" width="27.42578125" style="18" customWidth="1"/>
    <col min="6146" max="6146" width="0" style="18" hidden="1" customWidth="1"/>
    <col min="6147" max="6147" width="13.85546875" style="18" customWidth="1"/>
    <col min="6148" max="6152" width="0" style="18" hidden="1" customWidth="1"/>
    <col min="6153" max="6153" width="13.28515625" style="18" customWidth="1"/>
    <col min="6154" max="6155" width="12" style="18" bestFit="1" customWidth="1"/>
    <col min="6156" max="6158" width="0" style="18" hidden="1" customWidth="1"/>
    <col min="6159" max="6159" width="12" style="18" bestFit="1" customWidth="1"/>
    <col min="6160" max="6160" width="9.28515625" style="18" bestFit="1" customWidth="1"/>
    <col min="6161" max="6161" width="12" style="18" bestFit="1" customWidth="1"/>
    <col min="6162" max="6162" width="12.85546875" style="18" bestFit="1" customWidth="1"/>
    <col min="6163" max="6164" width="0" style="18" hidden="1" customWidth="1"/>
    <col min="6165" max="6165" width="12.85546875" style="18" bestFit="1" customWidth="1"/>
    <col min="6166" max="6183" width="0" style="18" hidden="1" customWidth="1"/>
    <col min="6184" max="6184" width="13.28515625" style="18" bestFit="1" customWidth="1"/>
    <col min="6185" max="6185" width="8.85546875" style="18"/>
    <col min="6186" max="6186" width="12" style="18" customWidth="1"/>
    <col min="6187" max="6399" width="8.85546875" style="18"/>
    <col min="6400" max="6400" width="11.140625" style="18" bestFit="1" customWidth="1"/>
    <col min="6401" max="6401" width="27.42578125" style="18" customWidth="1"/>
    <col min="6402" max="6402" width="0" style="18" hidden="1" customWidth="1"/>
    <col min="6403" max="6403" width="13.85546875" style="18" customWidth="1"/>
    <col min="6404" max="6408" width="0" style="18" hidden="1" customWidth="1"/>
    <col min="6409" max="6409" width="13.28515625" style="18" customWidth="1"/>
    <col min="6410" max="6411" width="12" style="18" bestFit="1" customWidth="1"/>
    <col min="6412" max="6414" width="0" style="18" hidden="1" customWidth="1"/>
    <col min="6415" max="6415" width="12" style="18" bestFit="1" customWidth="1"/>
    <col min="6416" max="6416" width="9.28515625" style="18" bestFit="1" customWidth="1"/>
    <col min="6417" max="6417" width="12" style="18" bestFit="1" customWidth="1"/>
    <col min="6418" max="6418" width="12.85546875" style="18" bestFit="1" customWidth="1"/>
    <col min="6419" max="6420" width="0" style="18" hidden="1" customWidth="1"/>
    <col min="6421" max="6421" width="12.85546875" style="18" bestFit="1" customWidth="1"/>
    <col min="6422" max="6439" width="0" style="18" hidden="1" customWidth="1"/>
    <col min="6440" max="6440" width="13.28515625" style="18" bestFit="1" customWidth="1"/>
    <col min="6441" max="6441" width="8.85546875" style="18"/>
    <col min="6442" max="6442" width="12" style="18" customWidth="1"/>
    <col min="6443" max="6655" width="8.85546875" style="18"/>
    <col min="6656" max="6656" width="11.140625" style="18" bestFit="1" customWidth="1"/>
    <col min="6657" max="6657" width="27.42578125" style="18" customWidth="1"/>
    <col min="6658" max="6658" width="0" style="18" hidden="1" customWidth="1"/>
    <col min="6659" max="6659" width="13.85546875" style="18" customWidth="1"/>
    <col min="6660" max="6664" width="0" style="18" hidden="1" customWidth="1"/>
    <col min="6665" max="6665" width="13.28515625" style="18" customWidth="1"/>
    <col min="6666" max="6667" width="12" style="18" bestFit="1" customWidth="1"/>
    <col min="6668" max="6670" width="0" style="18" hidden="1" customWidth="1"/>
    <col min="6671" max="6671" width="12" style="18" bestFit="1" customWidth="1"/>
    <col min="6672" max="6672" width="9.28515625" style="18" bestFit="1" customWidth="1"/>
    <col min="6673" max="6673" width="12" style="18" bestFit="1" customWidth="1"/>
    <col min="6674" max="6674" width="12.85546875" style="18" bestFit="1" customWidth="1"/>
    <col min="6675" max="6676" width="0" style="18" hidden="1" customWidth="1"/>
    <col min="6677" max="6677" width="12.85546875" style="18" bestFit="1" customWidth="1"/>
    <col min="6678" max="6695" width="0" style="18" hidden="1" customWidth="1"/>
    <col min="6696" max="6696" width="13.28515625" style="18" bestFit="1" customWidth="1"/>
    <col min="6697" max="6697" width="8.85546875" style="18"/>
    <col min="6698" max="6698" width="12" style="18" customWidth="1"/>
    <col min="6699" max="6911" width="8.85546875" style="18"/>
    <col min="6912" max="6912" width="11.140625" style="18" bestFit="1" customWidth="1"/>
    <col min="6913" max="6913" width="27.42578125" style="18" customWidth="1"/>
    <col min="6914" max="6914" width="0" style="18" hidden="1" customWidth="1"/>
    <col min="6915" max="6915" width="13.85546875" style="18" customWidth="1"/>
    <col min="6916" max="6920" width="0" style="18" hidden="1" customWidth="1"/>
    <col min="6921" max="6921" width="13.28515625" style="18" customWidth="1"/>
    <col min="6922" max="6923" width="12" style="18" bestFit="1" customWidth="1"/>
    <col min="6924" max="6926" width="0" style="18" hidden="1" customWidth="1"/>
    <col min="6927" max="6927" width="12" style="18" bestFit="1" customWidth="1"/>
    <col min="6928" max="6928" width="9.28515625" style="18" bestFit="1" customWidth="1"/>
    <col min="6929" max="6929" width="12" style="18" bestFit="1" customWidth="1"/>
    <col min="6930" max="6930" width="12.85546875" style="18" bestFit="1" customWidth="1"/>
    <col min="6931" max="6932" width="0" style="18" hidden="1" customWidth="1"/>
    <col min="6933" max="6933" width="12.85546875" style="18" bestFit="1" customWidth="1"/>
    <col min="6934" max="6951" width="0" style="18" hidden="1" customWidth="1"/>
    <col min="6952" max="6952" width="13.28515625" style="18" bestFit="1" customWidth="1"/>
    <col min="6953" max="6953" width="8.85546875" style="18"/>
    <col min="6954" max="6954" width="12" style="18" customWidth="1"/>
    <col min="6955" max="7167" width="8.85546875" style="18"/>
    <col min="7168" max="7168" width="11.140625" style="18" bestFit="1" customWidth="1"/>
    <col min="7169" max="7169" width="27.42578125" style="18" customWidth="1"/>
    <col min="7170" max="7170" width="0" style="18" hidden="1" customWidth="1"/>
    <col min="7171" max="7171" width="13.85546875" style="18" customWidth="1"/>
    <col min="7172" max="7176" width="0" style="18" hidden="1" customWidth="1"/>
    <col min="7177" max="7177" width="13.28515625" style="18" customWidth="1"/>
    <col min="7178" max="7179" width="12" style="18" bestFit="1" customWidth="1"/>
    <col min="7180" max="7182" width="0" style="18" hidden="1" customWidth="1"/>
    <col min="7183" max="7183" width="12" style="18" bestFit="1" customWidth="1"/>
    <col min="7184" max="7184" width="9.28515625" style="18" bestFit="1" customWidth="1"/>
    <col min="7185" max="7185" width="12" style="18" bestFit="1" customWidth="1"/>
    <col min="7186" max="7186" width="12.85546875" style="18" bestFit="1" customWidth="1"/>
    <col min="7187" max="7188" width="0" style="18" hidden="1" customWidth="1"/>
    <col min="7189" max="7189" width="12.85546875" style="18" bestFit="1" customWidth="1"/>
    <col min="7190" max="7207" width="0" style="18" hidden="1" customWidth="1"/>
    <col min="7208" max="7208" width="13.28515625" style="18" bestFit="1" customWidth="1"/>
    <col min="7209" max="7209" width="8.85546875" style="18"/>
    <col min="7210" max="7210" width="12" style="18" customWidth="1"/>
    <col min="7211" max="7423" width="8.85546875" style="18"/>
    <col min="7424" max="7424" width="11.140625" style="18" bestFit="1" customWidth="1"/>
    <col min="7425" max="7425" width="27.42578125" style="18" customWidth="1"/>
    <col min="7426" max="7426" width="0" style="18" hidden="1" customWidth="1"/>
    <col min="7427" max="7427" width="13.85546875" style="18" customWidth="1"/>
    <col min="7428" max="7432" width="0" style="18" hidden="1" customWidth="1"/>
    <col min="7433" max="7433" width="13.28515625" style="18" customWidth="1"/>
    <col min="7434" max="7435" width="12" style="18" bestFit="1" customWidth="1"/>
    <col min="7436" max="7438" width="0" style="18" hidden="1" customWidth="1"/>
    <col min="7439" max="7439" width="12" style="18" bestFit="1" customWidth="1"/>
    <col min="7440" max="7440" width="9.28515625" style="18" bestFit="1" customWidth="1"/>
    <col min="7441" max="7441" width="12" style="18" bestFit="1" customWidth="1"/>
    <col min="7442" max="7442" width="12.85546875" style="18" bestFit="1" customWidth="1"/>
    <col min="7443" max="7444" width="0" style="18" hidden="1" customWidth="1"/>
    <col min="7445" max="7445" width="12.85546875" style="18" bestFit="1" customWidth="1"/>
    <col min="7446" max="7463" width="0" style="18" hidden="1" customWidth="1"/>
    <col min="7464" max="7464" width="13.28515625" style="18" bestFit="1" customWidth="1"/>
    <col min="7465" max="7465" width="8.85546875" style="18"/>
    <col min="7466" max="7466" width="12" style="18" customWidth="1"/>
    <col min="7467" max="7679" width="8.85546875" style="18"/>
    <col min="7680" max="7680" width="11.140625" style="18" bestFit="1" customWidth="1"/>
    <col min="7681" max="7681" width="27.42578125" style="18" customWidth="1"/>
    <col min="7682" max="7682" width="0" style="18" hidden="1" customWidth="1"/>
    <col min="7683" max="7683" width="13.85546875" style="18" customWidth="1"/>
    <col min="7684" max="7688" width="0" style="18" hidden="1" customWidth="1"/>
    <col min="7689" max="7689" width="13.28515625" style="18" customWidth="1"/>
    <col min="7690" max="7691" width="12" style="18" bestFit="1" customWidth="1"/>
    <col min="7692" max="7694" width="0" style="18" hidden="1" customWidth="1"/>
    <col min="7695" max="7695" width="12" style="18" bestFit="1" customWidth="1"/>
    <col min="7696" max="7696" width="9.28515625" style="18" bestFit="1" customWidth="1"/>
    <col min="7697" max="7697" width="12" style="18" bestFit="1" customWidth="1"/>
    <col min="7698" max="7698" width="12.85546875" style="18" bestFit="1" customWidth="1"/>
    <col min="7699" max="7700" width="0" style="18" hidden="1" customWidth="1"/>
    <col min="7701" max="7701" width="12.85546875" style="18" bestFit="1" customWidth="1"/>
    <col min="7702" max="7719" width="0" style="18" hidden="1" customWidth="1"/>
    <col min="7720" max="7720" width="13.28515625" style="18" bestFit="1" customWidth="1"/>
    <col min="7721" max="7721" width="8.85546875" style="18"/>
    <col min="7722" max="7722" width="12" style="18" customWidth="1"/>
    <col min="7723" max="7935" width="8.85546875" style="18"/>
    <col min="7936" max="7936" width="11.140625" style="18" bestFit="1" customWidth="1"/>
    <col min="7937" max="7937" width="27.42578125" style="18" customWidth="1"/>
    <col min="7938" max="7938" width="0" style="18" hidden="1" customWidth="1"/>
    <col min="7939" max="7939" width="13.85546875" style="18" customWidth="1"/>
    <col min="7940" max="7944" width="0" style="18" hidden="1" customWidth="1"/>
    <col min="7945" max="7945" width="13.28515625" style="18" customWidth="1"/>
    <col min="7946" max="7947" width="12" style="18" bestFit="1" customWidth="1"/>
    <col min="7948" max="7950" width="0" style="18" hidden="1" customWidth="1"/>
    <col min="7951" max="7951" width="12" style="18" bestFit="1" customWidth="1"/>
    <col min="7952" max="7952" width="9.28515625" style="18" bestFit="1" customWidth="1"/>
    <col min="7953" max="7953" width="12" style="18" bestFit="1" customWidth="1"/>
    <col min="7954" max="7954" width="12.85546875" style="18" bestFit="1" customWidth="1"/>
    <col min="7955" max="7956" width="0" style="18" hidden="1" customWidth="1"/>
    <col min="7957" max="7957" width="12.85546875" style="18" bestFit="1" customWidth="1"/>
    <col min="7958" max="7975" width="0" style="18" hidden="1" customWidth="1"/>
    <col min="7976" max="7976" width="13.28515625" style="18" bestFit="1" customWidth="1"/>
    <col min="7977" max="7977" width="8.85546875" style="18"/>
    <col min="7978" max="7978" width="12" style="18" customWidth="1"/>
    <col min="7979" max="8191" width="8.85546875" style="18"/>
    <col min="8192" max="8192" width="11.140625" style="18" bestFit="1" customWidth="1"/>
    <col min="8193" max="8193" width="27.42578125" style="18" customWidth="1"/>
    <col min="8194" max="8194" width="0" style="18" hidden="1" customWidth="1"/>
    <col min="8195" max="8195" width="13.85546875" style="18" customWidth="1"/>
    <col min="8196" max="8200" width="0" style="18" hidden="1" customWidth="1"/>
    <col min="8201" max="8201" width="13.28515625" style="18" customWidth="1"/>
    <col min="8202" max="8203" width="12" style="18" bestFit="1" customWidth="1"/>
    <col min="8204" max="8206" width="0" style="18" hidden="1" customWidth="1"/>
    <col min="8207" max="8207" width="12" style="18" bestFit="1" customWidth="1"/>
    <col min="8208" max="8208" width="9.28515625" style="18" bestFit="1" customWidth="1"/>
    <col min="8209" max="8209" width="12" style="18" bestFit="1" customWidth="1"/>
    <col min="8210" max="8210" width="12.85546875" style="18" bestFit="1" customWidth="1"/>
    <col min="8211" max="8212" width="0" style="18" hidden="1" customWidth="1"/>
    <col min="8213" max="8213" width="12.85546875" style="18" bestFit="1" customWidth="1"/>
    <col min="8214" max="8231" width="0" style="18" hidden="1" customWidth="1"/>
    <col min="8232" max="8232" width="13.28515625" style="18" bestFit="1" customWidth="1"/>
    <col min="8233" max="8233" width="8.85546875" style="18"/>
    <col min="8234" max="8234" width="12" style="18" customWidth="1"/>
    <col min="8235" max="8447" width="8.85546875" style="18"/>
    <col min="8448" max="8448" width="11.140625" style="18" bestFit="1" customWidth="1"/>
    <col min="8449" max="8449" width="27.42578125" style="18" customWidth="1"/>
    <col min="8450" max="8450" width="0" style="18" hidden="1" customWidth="1"/>
    <col min="8451" max="8451" width="13.85546875" style="18" customWidth="1"/>
    <col min="8452" max="8456" width="0" style="18" hidden="1" customWidth="1"/>
    <col min="8457" max="8457" width="13.28515625" style="18" customWidth="1"/>
    <col min="8458" max="8459" width="12" style="18" bestFit="1" customWidth="1"/>
    <col min="8460" max="8462" width="0" style="18" hidden="1" customWidth="1"/>
    <col min="8463" max="8463" width="12" style="18" bestFit="1" customWidth="1"/>
    <col min="8464" max="8464" width="9.28515625" style="18" bestFit="1" customWidth="1"/>
    <col min="8465" max="8465" width="12" style="18" bestFit="1" customWidth="1"/>
    <col min="8466" max="8466" width="12.85546875" style="18" bestFit="1" customWidth="1"/>
    <col min="8467" max="8468" width="0" style="18" hidden="1" customWidth="1"/>
    <col min="8469" max="8469" width="12.85546875" style="18" bestFit="1" customWidth="1"/>
    <col min="8470" max="8487" width="0" style="18" hidden="1" customWidth="1"/>
    <col min="8488" max="8488" width="13.28515625" style="18" bestFit="1" customWidth="1"/>
    <col min="8489" max="8489" width="8.85546875" style="18"/>
    <col min="8490" max="8490" width="12" style="18" customWidth="1"/>
    <col min="8491" max="8703" width="8.85546875" style="18"/>
    <col min="8704" max="8704" width="11.140625" style="18" bestFit="1" customWidth="1"/>
    <col min="8705" max="8705" width="27.42578125" style="18" customWidth="1"/>
    <col min="8706" max="8706" width="0" style="18" hidden="1" customWidth="1"/>
    <col min="8707" max="8707" width="13.85546875" style="18" customWidth="1"/>
    <col min="8708" max="8712" width="0" style="18" hidden="1" customWidth="1"/>
    <col min="8713" max="8713" width="13.28515625" style="18" customWidth="1"/>
    <col min="8714" max="8715" width="12" style="18" bestFit="1" customWidth="1"/>
    <col min="8716" max="8718" width="0" style="18" hidden="1" customWidth="1"/>
    <col min="8719" max="8719" width="12" style="18" bestFit="1" customWidth="1"/>
    <col min="8720" max="8720" width="9.28515625" style="18" bestFit="1" customWidth="1"/>
    <col min="8721" max="8721" width="12" style="18" bestFit="1" customWidth="1"/>
    <col min="8722" max="8722" width="12.85546875" style="18" bestFit="1" customWidth="1"/>
    <col min="8723" max="8724" width="0" style="18" hidden="1" customWidth="1"/>
    <col min="8725" max="8725" width="12.85546875" style="18" bestFit="1" customWidth="1"/>
    <col min="8726" max="8743" width="0" style="18" hidden="1" customWidth="1"/>
    <col min="8744" max="8744" width="13.28515625" style="18" bestFit="1" customWidth="1"/>
    <col min="8745" max="8745" width="8.85546875" style="18"/>
    <col min="8746" max="8746" width="12" style="18" customWidth="1"/>
    <col min="8747" max="8959" width="8.85546875" style="18"/>
    <col min="8960" max="8960" width="11.140625" style="18" bestFit="1" customWidth="1"/>
    <col min="8961" max="8961" width="27.42578125" style="18" customWidth="1"/>
    <col min="8962" max="8962" width="0" style="18" hidden="1" customWidth="1"/>
    <col min="8963" max="8963" width="13.85546875" style="18" customWidth="1"/>
    <col min="8964" max="8968" width="0" style="18" hidden="1" customWidth="1"/>
    <col min="8969" max="8969" width="13.28515625" style="18" customWidth="1"/>
    <col min="8970" max="8971" width="12" style="18" bestFit="1" customWidth="1"/>
    <col min="8972" max="8974" width="0" style="18" hidden="1" customWidth="1"/>
    <col min="8975" max="8975" width="12" style="18" bestFit="1" customWidth="1"/>
    <col min="8976" max="8976" width="9.28515625" style="18" bestFit="1" customWidth="1"/>
    <col min="8977" max="8977" width="12" style="18" bestFit="1" customWidth="1"/>
    <col min="8978" max="8978" width="12.85546875" style="18" bestFit="1" customWidth="1"/>
    <col min="8979" max="8980" width="0" style="18" hidden="1" customWidth="1"/>
    <col min="8981" max="8981" width="12.85546875" style="18" bestFit="1" customWidth="1"/>
    <col min="8982" max="8999" width="0" style="18" hidden="1" customWidth="1"/>
    <col min="9000" max="9000" width="13.28515625" style="18" bestFit="1" customWidth="1"/>
    <col min="9001" max="9001" width="8.85546875" style="18"/>
    <col min="9002" max="9002" width="12" style="18" customWidth="1"/>
    <col min="9003" max="9215" width="8.85546875" style="18"/>
    <col min="9216" max="9216" width="11.140625" style="18" bestFit="1" customWidth="1"/>
    <col min="9217" max="9217" width="27.42578125" style="18" customWidth="1"/>
    <col min="9218" max="9218" width="0" style="18" hidden="1" customWidth="1"/>
    <col min="9219" max="9219" width="13.85546875" style="18" customWidth="1"/>
    <col min="9220" max="9224" width="0" style="18" hidden="1" customWidth="1"/>
    <col min="9225" max="9225" width="13.28515625" style="18" customWidth="1"/>
    <col min="9226" max="9227" width="12" style="18" bestFit="1" customWidth="1"/>
    <col min="9228" max="9230" width="0" style="18" hidden="1" customWidth="1"/>
    <col min="9231" max="9231" width="12" style="18" bestFit="1" customWidth="1"/>
    <col min="9232" max="9232" width="9.28515625" style="18" bestFit="1" customWidth="1"/>
    <col min="9233" max="9233" width="12" style="18" bestFit="1" customWidth="1"/>
    <col min="9234" max="9234" width="12.85546875" style="18" bestFit="1" customWidth="1"/>
    <col min="9235" max="9236" width="0" style="18" hidden="1" customWidth="1"/>
    <col min="9237" max="9237" width="12.85546875" style="18" bestFit="1" customWidth="1"/>
    <col min="9238" max="9255" width="0" style="18" hidden="1" customWidth="1"/>
    <col min="9256" max="9256" width="13.28515625" style="18" bestFit="1" customWidth="1"/>
    <col min="9257" max="9257" width="8.85546875" style="18"/>
    <col min="9258" max="9258" width="12" style="18" customWidth="1"/>
    <col min="9259" max="9471" width="8.85546875" style="18"/>
    <col min="9472" max="9472" width="11.140625" style="18" bestFit="1" customWidth="1"/>
    <col min="9473" max="9473" width="27.42578125" style="18" customWidth="1"/>
    <col min="9474" max="9474" width="0" style="18" hidden="1" customWidth="1"/>
    <col min="9475" max="9475" width="13.85546875" style="18" customWidth="1"/>
    <col min="9476" max="9480" width="0" style="18" hidden="1" customWidth="1"/>
    <col min="9481" max="9481" width="13.28515625" style="18" customWidth="1"/>
    <col min="9482" max="9483" width="12" style="18" bestFit="1" customWidth="1"/>
    <col min="9484" max="9486" width="0" style="18" hidden="1" customWidth="1"/>
    <col min="9487" max="9487" width="12" style="18" bestFit="1" customWidth="1"/>
    <col min="9488" max="9488" width="9.28515625" style="18" bestFit="1" customWidth="1"/>
    <col min="9489" max="9489" width="12" style="18" bestFit="1" customWidth="1"/>
    <col min="9490" max="9490" width="12.85546875" style="18" bestFit="1" customWidth="1"/>
    <col min="9491" max="9492" width="0" style="18" hidden="1" customWidth="1"/>
    <col min="9493" max="9493" width="12.85546875" style="18" bestFit="1" customWidth="1"/>
    <col min="9494" max="9511" width="0" style="18" hidden="1" customWidth="1"/>
    <col min="9512" max="9512" width="13.28515625" style="18" bestFit="1" customWidth="1"/>
    <col min="9513" max="9513" width="8.85546875" style="18"/>
    <col min="9514" max="9514" width="12" style="18" customWidth="1"/>
    <col min="9515" max="9727" width="8.85546875" style="18"/>
    <col min="9728" max="9728" width="11.140625" style="18" bestFit="1" customWidth="1"/>
    <col min="9729" max="9729" width="27.42578125" style="18" customWidth="1"/>
    <col min="9730" max="9730" width="0" style="18" hidden="1" customWidth="1"/>
    <col min="9731" max="9731" width="13.85546875" style="18" customWidth="1"/>
    <col min="9732" max="9736" width="0" style="18" hidden="1" customWidth="1"/>
    <col min="9737" max="9737" width="13.28515625" style="18" customWidth="1"/>
    <col min="9738" max="9739" width="12" style="18" bestFit="1" customWidth="1"/>
    <col min="9740" max="9742" width="0" style="18" hidden="1" customWidth="1"/>
    <col min="9743" max="9743" width="12" style="18" bestFit="1" customWidth="1"/>
    <col min="9744" max="9744" width="9.28515625" style="18" bestFit="1" customWidth="1"/>
    <col min="9745" max="9745" width="12" style="18" bestFit="1" customWidth="1"/>
    <col min="9746" max="9746" width="12.85546875" style="18" bestFit="1" customWidth="1"/>
    <col min="9747" max="9748" width="0" style="18" hidden="1" customWidth="1"/>
    <col min="9749" max="9749" width="12.85546875" style="18" bestFit="1" customWidth="1"/>
    <col min="9750" max="9767" width="0" style="18" hidden="1" customWidth="1"/>
    <col min="9768" max="9768" width="13.28515625" style="18" bestFit="1" customWidth="1"/>
    <col min="9769" max="9769" width="8.85546875" style="18"/>
    <col min="9770" max="9770" width="12" style="18" customWidth="1"/>
    <col min="9771" max="9983" width="8.85546875" style="18"/>
    <col min="9984" max="9984" width="11.140625" style="18" bestFit="1" customWidth="1"/>
    <col min="9985" max="9985" width="27.42578125" style="18" customWidth="1"/>
    <col min="9986" max="9986" width="0" style="18" hidden="1" customWidth="1"/>
    <col min="9987" max="9987" width="13.85546875" style="18" customWidth="1"/>
    <col min="9988" max="9992" width="0" style="18" hidden="1" customWidth="1"/>
    <col min="9993" max="9993" width="13.28515625" style="18" customWidth="1"/>
    <col min="9994" max="9995" width="12" style="18" bestFit="1" customWidth="1"/>
    <col min="9996" max="9998" width="0" style="18" hidden="1" customWidth="1"/>
    <col min="9999" max="9999" width="12" style="18" bestFit="1" customWidth="1"/>
    <col min="10000" max="10000" width="9.28515625" style="18" bestFit="1" customWidth="1"/>
    <col min="10001" max="10001" width="12" style="18" bestFit="1" customWidth="1"/>
    <col min="10002" max="10002" width="12.85546875" style="18" bestFit="1" customWidth="1"/>
    <col min="10003" max="10004" width="0" style="18" hidden="1" customWidth="1"/>
    <col min="10005" max="10005" width="12.85546875" style="18" bestFit="1" customWidth="1"/>
    <col min="10006" max="10023" width="0" style="18" hidden="1" customWidth="1"/>
    <col min="10024" max="10024" width="13.28515625" style="18" bestFit="1" customWidth="1"/>
    <col min="10025" max="10025" width="8.85546875" style="18"/>
    <col min="10026" max="10026" width="12" style="18" customWidth="1"/>
    <col min="10027" max="10239" width="8.85546875" style="18"/>
    <col min="10240" max="10240" width="11.140625" style="18" bestFit="1" customWidth="1"/>
    <col min="10241" max="10241" width="27.42578125" style="18" customWidth="1"/>
    <col min="10242" max="10242" width="0" style="18" hidden="1" customWidth="1"/>
    <col min="10243" max="10243" width="13.85546875" style="18" customWidth="1"/>
    <col min="10244" max="10248" width="0" style="18" hidden="1" customWidth="1"/>
    <col min="10249" max="10249" width="13.28515625" style="18" customWidth="1"/>
    <col min="10250" max="10251" width="12" style="18" bestFit="1" customWidth="1"/>
    <col min="10252" max="10254" width="0" style="18" hidden="1" customWidth="1"/>
    <col min="10255" max="10255" width="12" style="18" bestFit="1" customWidth="1"/>
    <col min="10256" max="10256" width="9.28515625" style="18" bestFit="1" customWidth="1"/>
    <col min="10257" max="10257" width="12" style="18" bestFit="1" customWidth="1"/>
    <col min="10258" max="10258" width="12.85546875" style="18" bestFit="1" customWidth="1"/>
    <col min="10259" max="10260" width="0" style="18" hidden="1" customWidth="1"/>
    <col min="10261" max="10261" width="12.85546875" style="18" bestFit="1" customWidth="1"/>
    <col min="10262" max="10279" width="0" style="18" hidden="1" customWidth="1"/>
    <col min="10280" max="10280" width="13.28515625" style="18" bestFit="1" customWidth="1"/>
    <col min="10281" max="10281" width="8.85546875" style="18"/>
    <col min="10282" max="10282" width="12" style="18" customWidth="1"/>
    <col min="10283" max="10495" width="8.85546875" style="18"/>
    <col min="10496" max="10496" width="11.140625" style="18" bestFit="1" customWidth="1"/>
    <col min="10497" max="10497" width="27.42578125" style="18" customWidth="1"/>
    <col min="10498" max="10498" width="0" style="18" hidden="1" customWidth="1"/>
    <col min="10499" max="10499" width="13.85546875" style="18" customWidth="1"/>
    <col min="10500" max="10504" width="0" style="18" hidden="1" customWidth="1"/>
    <col min="10505" max="10505" width="13.28515625" style="18" customWidth="1"/>
    <col min="10506" max="10507" width="12" style="18" bestFit="1" customWidth="1"/>
    <col min="10508" max="10510" width="0" style="18" hidden="1" customWidth="1"/>
    <col min="10511" max="10511" width="12" style="18" bestFit="1" customWidth="1"/>
    <col min="10512" max="10512" width="9.28515625" style="18" bestFit="1" customWidth="1"/>
    <col min="10513" max="10513" width="12" style="18" bestFit="1" customWidth="1"/>
    <col min="10514" max="10514" width="12.85546875" style="18" bestFit="1" customWidth="1"/>
    <col min="10515" max="10516" width="0" style="18" hidden="1" customWidth="1"/>
    <col min="10517" max="10517" width="12.85546875" style="18" bestFit="1" customWidth="1"/>
    <col min="10518" max="10535" width="0" style="18" hidden="1" customWidth="1"/>
    <col min="10536" max="10536" width="13.28515625" style="18" bestFit="1" customWidth="1"/>
    <col min="10537" max="10537" width="8.85546875" style="18"/>
    <col min="10538" max="10538" width="12" style="18" customWidth="1"/>
    <col min="10539" max="10751" width="8.85546875" style="18"/>
    <col min="10752" max="10752" width="11.140625" style="18" bestFit="1" customWidth="1"/>
    <col min="10753" max="10753" width="27.42578125" style="18" customWidth="1"/>
    <col min="10754" max="10754" width="0" style="18" hidden="1" customWidth="1"/>
    <col min="10755" max="10755" width="13.85546875" style="18" customWidth="1"/>
    <col min="10756" max="10760" width="0" style="18" hidden="1" customWidth="1"/>
    <col min="10761" max="10761" width="13.28515625" style="18" customWidth="1"/>
    <col min="10762" max="10763" width="12" style="18" bestFit="1" customWidth="1"/>
    <col min="10764" max="10766" width="0" style="18" hidden="1" customWidth="1"/>
    <col min="10767" max="10767" width="12" style="18" bestFit="1" customWidth="1"/>
    <col min="10768" max="10768" width="9.28515625" style="18" bestFit="1" customWidth="1"/>
    <col min="10769" max="10769" width="12" style="18" bestFit="1" customWidth="1"/>
    <col min="10770" max="10770" width="12.85546875" style="18" bestFit="1" customWidth="1"/>
    <col min="10771" max="10772" width="0" style="18" hidden="1" customWidth="1"/>
    <col min="10773" max="10773" width="12.85546875" style="18" bestFit="1" customWidth="1"/>
    <col min="10774" max="10791" width="0" style="18" hidden="1" customWidth="1"/>
    <col min="10792" max="10792" width="13.28515625" style="18" bestFit="1" customWidth="1"/>
    <col min="10793" max="10793" width="8.85546875" style="18"/>
    <col min="10794" max="10794" width="12" style="18" customWidth="1"/>
    <col min="10795" max="11007" width="8.85546875" style="18"/>
    <col min="11008" max="11008" width="11.140625" style="18" bestFit="1" customWidth="1"/>
    <col min="11009" max="11009" width="27.42578125" style="18" customWidth="1"/>
    <col min="11010" max="11010" width="0" style="18" hidden="1" customWidth="1"/>
    <col min="11011" max="11011" width="13.85546875" style="18" customWidth="1"/>
    <col min="11012" max="11016" width="0" style="18" hidden="1" customWidth="1"/>
    <col min="11017" max="11017" width="13.28515625" style="18" customWidth="1"/>
    <col min="11018" max="11019" width="12" style="18" bestFit="1" customWidth="1"/>
    <col min="11020" max="11022" width="0" style="18" hidden="1" customWidth="1"/>
    <col min="11023" max="11023" width="12" style="18" bestFit="1" customWidth="1"/>
    <col min="11024" max="11024" width="9.28515625" style="18" bestFit="1" customWidth="1"/>
    <col min="11025" max="11025" width="12" style="18" bestFit="1" customWidth="1"/>
    <col min="11026" max="11026" width="12.85546875" style="18" bestFit="1" customWidth="1"/>
    <col min="11027" max="11028" width="0" style="18" hidden="1" customWidth="1"/>
    <col min="11029" max="11029" width="12.85546875" style="18" bestFit="1" customWidth="1"/>
    <col min="11030" max="11047" width="0" style="18" hidden="1" customWidth="1"/>
    <col min="11048" max="11048" width="13.28515625" style="18" bestFit="1" customWidth="1"/>
    <col min="11049" max="11049" width="8.85546875" style="18"/>
    <col min="11050" max="11050" width="12" style="18" customWidth="1"/>
    <col min="11051" max="11263" width="8.85546875" style="18"/>
    <col min="11264" max="11264" width="11.140625" style="18" bestFit="1" customWidth="1"/>
    <col min="11265" max="11265" width="27.42578125" style="18" customWidth="1"/>
    <col min="11266" max="11266" width="0" style="18" hidden="1" customWidth="1"/>
    <col min="11267" max="11267" width="13.85546875" style="18" customWidth="1"/>
    <col min="11268" max="11272" width="0" style="18" hidden="1" customWidth="1"/>
    <col min="11273" max="11273" width="13.28515625" style="18" customWidth="1"/>
    <col min="11274" max="11275" width="12" style="18" bestFit="1" customWidth="1"/>
    <col min="11276" max="11278" width="0" style="18" hidden="1" customWidth="1"/>
    <col min="11279" max="11279" width="12" style="18" bestFit="1" customWidth="1"/>
    <col min="11280" max="11280" width="9.28515625" style="18" bestFit="1" customWidth="1"/>
    <col min="11281" max="11281" width="12" style="18" bestFit="1" customWidth="1"/>
    <col min="11282" max="11282" width="12.85546875" style="18" bestFit="1" customWidth="1"/>
    <col min="11283" max="11284" width="0" style="18" hidden="1" customWidth="1"/>
    <col min="11285" max="11285" width="12.85546875" style="18" bestFit="1" customWidth="1"/>
    <col min="11286" max="11303" width="0" style="18" hidden="1" customWidth="1"/>
    <col min="11304" max="11304" width="13.28515625" style="18" bestFit="1" customWidth="1"/>
    <col min="11305" max="11305" width="8.85546875" style="18"/>
    <col min="11306" max="11306" width="12" style="18" customWidth="1"/>
    <col min="11307" max="11519" width="8.85546875" style="18"/>
    <col min="11520" max="11520" width="11.140625" style="18" bestFit="1" customWidth="1"/>
    <col min="11521" max="11521" width="27.42578125" style="18" customWidth="1"/>
    <col min="11522" max="11522" width="0" style="18" hidden="1" customWidth="1"/>
    <col min="11523" max="11523" width="13.85546875" style="18" customWidth="1"/>
    <col min="11524" max="11528" width="0" style="18" hidden="1" customWidth="1"/>
    <col min="11529" max="11529" width="13.28515625" style="18" customWidth="1"/>
    <col min="11530" max="11531" width="12" style="18" bestFit="1" customWidth="1"/>
    <col min="11532" max="11534" width="0" style="18" hidden="1" customWidth="1"/>
    <col min="11535" max="11535" width="12" style="18" bestFit="1" customWidth="1"/>
    <col min="11536" max="11536" width="9.28515625" style="18" bestFit="1" customWidth="1"/>
    <col min="11537" max="11537" width="12" style="18" bestFit="1" customWidth="1"/>
    <col min="11538" max="11538" width="12.85546875" style="18" bestFit="1" customWidth="1"/>
    <col min="11539" max="11540" width="0" style="18" hidden="1" customWidth="1"/>
    <col min="11541" max="11541" width="12.85546875" style="18" bestFit="1" customWidth="1"/>
    <col min="11542" max="11559" width="0" style="18" hidden="1" customWidth="1"/>
    <col min="11560" max="11560" width="13.28515625" style="18" bestFit="1" customWidth="1"/>
    <col min="11561" max="11561" width="8.85546875" style="18"/>
    <col min="11562" max="11562" width="12" style="18" customWidth="1"/>
    <col min="11563" max="11775" width="8.85546875" style="18"/>
    <col min="11776" max="11776" width="11.140625" style="18" bestFit="1" customWidth="1"/>
    <col min="11777" max="11777" width="27.42578125" style="18" customWidth="1"/>
    <col min="11778" max="11778" width="0" style="18" hidden="1" customWidth="1"/>
    <col min="11779" max="11779" width="13.85546875" style="18" customWidth="1"/>
    <col min="11780" max="11784" width="0" style="18" hidden="1" customWidth="1"/>
    <col min="11785" max="11785" width="13.28515625" style="18" customWidth="1"/>
    <col min="11786" max="11787" width="12" style="18" bestFit="1" customWidth="1"/>
    <col min="11788" max="11790" width="0" style="18" hidden="1" customWidth="1"/>
    <col min="11791" max="11791" width="12" style="18" bestFit="1" customWidth="1"/>
    <col min="11792" max="11792" width="9.28515625" style="18" bestFit="1" customWidth="1"/>
    <col min="11793" max="11793" width="12" style="18" bestFit="1" customWidth="1"/>
    <col min="11794" max="11794" width="12.85546875" style="18" bestFit="1" customWidth="1"/>
    <col min="11795" max="11796" width="0" style="18" hidden="1" customWidth="1"/>
    <col min="11797" max="11797" width="12.85546875" style="18" bestFit="1" customWidth="1"/>
    <col min="11798" max="11815" width="0" style="18" hidden="1" customWidth="1"/>
    <col min="11816" max="11816" width="13.28515625" style="18" bestFit="1" customWidth="1"/>
    <col min="11817" max="11817" width="8.85546875" style="18"/>
    <col min="11818" max="11818" width="12" style="18" customWidth="1"/>
    <col min="11819" max="12031" width="8.85546875" style="18"/>
    <col min="12032" max="12032" width="11.140625" style="18" bestFit="1" customWidth="1"/>
    <col min="12033" max="12033" width="27.42578125" style="18" customWidth="1"/>
    <col min="12034" max="12034" width="0" style="18" hidden="1" customWidth="1"/>
    <col min="12035" max="12035" width="13.85546875" style="18" customWidth="1"/>
    <col min="12036" max="12040" width="0" style="18" hidden="1" customWidth="1"/>
    <col min="12041" max="12041" width="13.28515625" style="18" customWidth="1"/>
    <col min="12042" max="12043" width="12" style="18" bestFit="1" customWidth="1"/>
    <col min="12044" max="12046" width="0" style="18" hidden="1" customWidth="1"/>
    <col min="12047" max="12047" width="12" style="18" bestFit="1" customWidth="1"/>
    <col min="12048" max="12048" width="9.28515625" style="18" bestFit="1" customWidth="1"/>
    <col min="12049" max="12049" width="12" style="18" bestFit="1" customWidth="1"/>
    <col min="12050" max="12050" width="12.85546875" style="18" bestFit="1" customWidth="1"/>
    <col min="12051" max="12052" width="0" style="18" hidden="1" customWidth="1"/>
    <col min="12053" max="12053" width="12.85546875" style="18" bestFit="1" customWidth="1"/>
    <col min="12054" max="12071" width="0" style="18" hidden="1" customWidth="1"/>
    <col min="12072" max="12072" width="13.28515625" style="18" bestFit="1" customWidth="1"/>
    <col min="12073" max="12073" width="8.85546875" style="18"/>
    <col min="12074" max="12074" width="12" style="18" customWidth="1"/>
    <col min="12075" max="12287" width="8.85546875" style="18"/>
    <col min="12288" max="12288" width="11.140625" style="18" bestFit="1" customWidth="1"/>
    <col min="12289" max="12289" width="27.42578125" style="18" customWidth="1"/>
    <col min="12290" max="12290" width="0" style="18" hidden="1" customWidth="1"/>
    <col min="12291" max="12291" width="13.85546875" style="18" customWidth="1"/>
    <col min="12292" max="12296" width="0" style="18" hidden="1" customWidth="1"/>
    <col min="12297" max="12297" width="13.28515625" style="18" customWidth="1"/>
    <col min="12298" max="12299" width="12" style="18" bestFit="1" customWidth="1"/>
    <col min="12300" max="12302" width="0" style="18" hidden="1" customWidth="1"/>
    <col min="12303" max="12303" width="12" style="18" bestFit="1" customWidth="1"/>
    <col min="12304" max="12304" width="9.28515625" style="18" bestFit="1" customWidth="1"/>
    <col min="12305" max="12305" width="12" style="18" bestFit="1" customWidth="1"/>
    <col min="12306" max="12306" width="12.85546875" style="18" bestFit="1" customWidth="1"/>
    <col min="12307" max="12308" width="0" style="18" hidden="1" customWidth="1"/>
    <col min="12309" max="12309" width="12.85546875" style="18" bestFit="1" customWidth="1"/>
    <col min="12310" max="12327" width="0" style="18" hidden="1" customWidth="1"/>
    <col min="12328" max="12328" width="13.28515625" style="18" bestFit="1" customWidth="1"/>
    <col min="12329" max="12329" width="8.85546875" style="18"/>
    <col min="12330" max="12330" width="12" style="18" customWidth="1"/>
    <col min="12331" max="12543" width="8.85546875" style="18"/>
    <col min="12544" max="12544" width="11.140625" style="18" bestFit="1" customWidth="1"/>
    <col min="12545" max="12545" width="27.42578125" style="18" customWidth="1"/>
    <col min="12546" max="12546" width="0" style="18" hidden="1" customWidth="1"/>
    <col min="12547" max="12547" width="13.85546875" style="18" customWidth="1"/>
    <col min="12548" max="12552" width="0" style="18" hidden="1" customWidth="1"/>
    <col min="12553" max="12553" width="13.28515625" style="18" customWidth="1"/>
    <col min="12554" max="12555" width="12" style="18" bestFit="1" customWidth="1"/>
    <col min="12556" max="12558" width="0" style="18" hidden="1" customWidth="1"/>
    <col min="12559" max="12559" width="12" style="18" bestFit="1" customWidth="1"/>
    <col min="12560" max="12560" width="9.28515625" style="18" bestFit="1" customWidth="1"/>
    <col min="12561" max="12561" width="12" style="18" bestFit="1" customWidth="1"/>
    <col min="12562" max="12562" width="12.85546875" style="18" bestFit="1" customWidth="1"/>
    <col min="12563" max="12564" width="0" style="18" hidden="1" customWidth="1"/>
    <col min="12565" max="12565" width="12.85546875" style="18" bestFit="1" customWidth="1"/>
    <col min="12566" max="12583" width="0" style="18" hidden="1" customWidth="1"/>
    <col min="12584" max="12584" width="13.28515625" style="18" bestFit="1" customWidth="1"/>
    <col min="12585" max="12585" width="8.85546875" style="18"/>
    <col min="12586" max="12586" width="12" style="18" customWidth="1"/>
    <col min="12587" max="12799" width="8.85546875" style="18"/>
    <col min="12800" max="12800" width="11.140625" style="18" bestFit="1" customWidth="1"/>
    <col min="12801" max="12801" width="27.42578125" style="18" customWidth="1"/>
    <col min="12802" max="12802" width="0" style="18" hidden="1" customWidth="1"/>
    <col min="12803" max="12803" width="13.85546875" style="18" customWidth="1"/>
    <col min="12804" max="12808" width="0" style="18" hidden="1" customWidth="1"/>
    <col min="12809" max="12809" width="13.28515625" style="18" customWidth="1"/>
    <col min="12810" max="12811" width="12" style="18" bestFit="1" customWidth="1"/>
    <col min="12812" max="12814" width="0" style="18" hidden="1" customWidth="1"/>
    <col min="12815" max="12815" width="12" style="18" bestFit="1" customWidth="1"/>
    <col min="12816" max="12816" width="9.28515625" style="18" bestFit="1" customWidth="1"/>
    <col min="12817" max="12817" width="12" style="18" bestFit="1" customWidth="1"/>
    <col min="12818" max="12818" width="12.85546875" style="18" bestFit="1" customWidth="1"/>
    <col min="12819" max="12820" width="0" style="18" hidden="1" customWidth="1"/>
    <col min="12821" max="12821" width="12.85546875" style="18" bestFit="1" customWidth="1"/>
    <col min="12822" max="12839" width="0" style="18" hidden="1" customWidth="1"/>
    <col min="12840" max="12840" width="13.28515625" style="18" bestFit="1" customWidth="1"/>
    <col min="12841" max="12841" width="8.85546875" style="18"/>
    <col min="12842" max="12842" width="12" style="18" customWidth="1"/>
    <col min="12843" max="13055" width="8.85546875" style="18"/>
    <col min="13056" max="13056" width="11.140625" style="18" bestFit="1" customWidth="1"/>
    <col min="13057" max="13057" width="27.42578125" style="18" customWidth="1"/>
    <col min="13058" max="13058" width="0" style="18" hidden="1" customWidth="1"/>
    <col min="13059" max="13059" width="13.85546875" style="18" customWidth="1"/>
    <col min="13060" max="13064" width="0" style="18" hidden="1" customWidth="1"/>
    <col min="13065" max="13065" width="13.28515625" style="18" customWidth="1"/>
    <col min="13066" max="13067" width="12" style="18" bestFit="1" customWidth="1"/>
    <col min="13068" max="13070" width="0" style="18" hidden="1" customWidth="1"/>
    <col min="13071" max="13071" width="12" style="18" bestFit="1" customWidth="1"/>
    <col min="13072" max="13072" width="9.28515625" style="18" bestFit="1" customWidth="1"/>
    <col min="13073" max="13073" width="12" style="18" bestFit="1" customWidth="1"/>
    <col min="13074" max="13074" width="12.85546875" style="18" bestFit="1" customWidth="1"/>
    <col min="13075" max="13076" width="0" style="18" hidden="1" customWidth="1"/>
    <col min="13077" max="13077" width="12.85546875" style="18" bestFit="1" customWidth="1"/>
    <col min="13078" max="13095" width="0" style="18" hidden="1" customWidth="1"/>
    <col min="13096" max="13096" width="13.28515625" style="18" bestFit="1" customWidth="1"/>
    <col min="13097" max="13097" width="8.85546875" style="18"/>
    <col min="13098" max="13098" width="12" style="18" customWidth="1"/>
    <col min="13099" max="13311" width="8.85546875" style="18"/>
    <col min="13312" max="13312" width="11.140625" style="18" bestFit="1" customWidth="1"/>
    <col min="13313" max="13313" width="27.42578125" style="18" customWidth="1"/>
    <col min="13314" max="13314" width="0" style="18" hidden="1" customWidth="1"/>
    <col min="13315" max="13315" width="13.85546875" style="18" customWidth="1"/>
    <col min="13316" max="13320" width="0" style="18" hidden="1" customWidth="1"/>
    <col min="13321" max="13321" width="13.28515625" style="18" customWidth="1"/>
    <col min="13322" max="13323" width="12" style="18" bestFit="1" customWidth="1"/>
    <col min="13324" max="13326" width="0" style="18" hidden="1" customWidth="1"/>
    <col min="13327" max="13327" width="12" style="18" bestFit="1" customWidth="1"/>
    <col min="13328" max="13328" width="9.28515625" style="18" bestFit="1" customWidth="1"/>
    <col min="13329" max="13329" width="12" style="18" bestFit="1" customWidth="1"/>
    <col min="13330" max="13330" width="12.85546875" style="18" bestFit="1" customWidth="1"/>
    <col min="13331" max="13332" width="0" style="18" hidden="1" customWidth="1"/>
    <col min="13333" max="13333" width="12.85546875" style="18" bestFit="1" customWidth="1"/>
    <col min="13334" max="13351" width="0" style="18" hidden="1" customWidth="1"/>
    <col min="13352" max="13352" width="13.28515625" style="18" bestFit="1" customWidth="1"/>
    <col min="13353" max="13353" width="8.85546875" style="18"/>
    <col min="13354" max="13354" width="12" style="18" customWidth="1"/>
    <col min="13355" max="13567" width="8.85546875" style="18"/>
    <col min="13568" max="13568" width="11.140625" style="18" bestFit="1" customWidth="1"/>
    <col min="13569" max="13569" width="27.42578125" style="18" customWidth="1"/>
    <col min="13570" max="13570" width="0" style="18" hidden="1" customWidth="1"/>
    <col min="13571" max="13571" width="13.85546875" style="18" customWidth="1"/>
    <col min="13572" max="13576" width="0" style="18" hidden="1" customWidth="1"/>
    <col min="13577" max="13577" width="13.28515625" style="18" customWidth="1"/>
    <col min="13578" max="13579" width="12" style="18" bestFit="1" customWidth="1"/>
    <col min="13580" max="13582" width="0" style="18" hidden="1" customWidth="1"/>
    <col min="13583" max="13583" width="12" style="18" bestFit="1" customWidth="1"/>
    <col min="13584" max="13584" width="9.28515625" style="18" bestFit="1" customWidth="1"/>
    <col min="13585" max="13585" width="12" style="18" bestFit="1" customWidth="1"/>
    <col min="13586" max="13586" width="12.85546875" style="18" bestFit="1" customWidth="1"/>
    <col min="13587" max="13588" width="0" style="18" hidden="1" customWidth="1"/>
    <col min="13589" max="13589" width="12.85546875" style="18" bestFit="1" customWidth="1"/>
    <col min="13590" max="13607" width="0" style="18" hidden="1" customWidth="1"/>
    <col min="13608" max="13608" width="13.28515625" style="18" bestFit="1" customWidth="1"/>
    <col min="13609" max="13609" width="8.85546875" style="18"/>
    <col min="13610" max="13610" width="12" style="18" customWidth="1"/>
    <col min="13611" max="13823" width="8.85546875" style="18"/>
    <col min="13824" max="13824" width="11.140625" style="18" bestFit="1" customWidth="1"/>
    <col min="13825" max="13825" width="27.42578125" style="18" customWidth="1"/>
    <col min="13826" max="13826" width="0" style="18" hidden="1" customWidth="1"/>
    <col min="13827" max="13827" width="13.85546875" style="18" customWidth="1"/>
    <col min="13828" max="13832" width="0" style="18" hidden="1" customWidth="1"/>
    <col min="13833" max="13833" width="13.28515625" style="18" customWidth="1"/>
    <col min="13834" max="13835" width="12" style="18" bestFit="1" customWidth="1"/>
    <col min="13836" max="13838" width="0" style="18" hidden="1" customWidth="1"/>
    <col min="13839" max="13839" width="12" style="18" bestFit="1" customWidth="1"/>
    <col min="13840" max="13840" width="9.28515625" style="18" bestFit="1" customWidth="1"/>
    <col min="13841" max="13841" width="12" style="18" bestFit="1" customWidth="1"/>
    <col min="13842" max="13842" width="12.85546875" style="18" bestFit="1" customWidth="1"/>
    <col min="13843" max="13844" width="0" style="18" hidden="1" customWidth="1"/>
    <col min="13845" max="13845" width="12.85546875" style="18" bestFit="1" customWidth="1"/>
    <col min="13846" max="13863" width="0" style="18" hidden="1" customWidth="1"/>
    <col min="13864" max="13864" width="13.28515625" style="18" bestFit="1" customWidth="1"/>
    <col min="13865" max="13865" width="8.85546875" style="18"/>
    <col min="13866" max="13866" width="12" style="18" customWidth="1"/>
    <col min="13867" max="14079" width="8.85546875" style="18"/>
    <col min="14080" max="14080" width="11.140625" style="18" bestFit="1" customWidth="1"/>
    <col min="14081" max="14081" width="27.42578125" style="18" customWidth="1"/>
    <col min="14082" max="14082" width="0" style="18" hidden="1" customWidth="1"/>
    <col min="14083" max="14083" width="13.85546875" style="18" customWidth="1"/>
    <col min="14084" max="14088" width="0" style="18" hidden="1" customWidth="1"/>
    <col min="14089" max="14089" width="13.28515625" style="18" customWidth="1"/>
    <col min="14090" max="14091" width="12" style="18" bestFit="1" customWidth="1"/>
    <col min="14092" max="14094" width="0" style="18" hidden="1" customWidth="1"/>
    <col min="14095" max="14095" width="12" style="18" bestFit="1" customWidth="1"/>
    <col min="14096" max="14096" width="9.28515625" style="18" bestFit="1" customWidth="1"/>
    <col min="14097" max="14097" width="12" style="18" bestFit="1" customWidth="1"/>
    <col min="14098" max="14098" width="12.85546875" style="18" bestFit="1" customWidth="1"/>
    <col min="14099" max="14100" width="0" style="18" hidden="1" customWidth="1"/>
    <col min="14101" max="14101" width="12.85546875" style="18" bestFit="1" customWidth="1"/>
    <col min="14102" max="14119" width="0" style="18" hidden="1" customWidth="1"/>
    <col min="14120" max="14120" width="13.28515625" style="18" bestFit="1" customWidth="1"/>
    <col min="14121" max="14121" width="8.85546875" style="18"/>
    <col min="14122" max="14122" width="12" style="18" customWidth="1"/>
    <col min="14123" max="14335" width="8.85546875" style="18"/>
    <col min="14336" max="14336" width="11.140625" style="18" bestFit="1" customWidth="1"/>
    <col min="14337" max="14337" width="27.42578125" style="18" customWidth="1"/>
    <col min="14338" max="14338" width="0" style="18" hidden="1" customWidth="1"/>
    <col min="14339" max="14339" width="13.85546875" style="18" customWidth="1"/>
    <col min="14340" max="14344" width="0" style="18" hidden="1" customWidth="1"/>
    <col min="14345" max="14345" width="13.28515625" style="18" customWidth="1"/>
    <col min="14346" max="14347" width="12" style="18" bestFit="1" customWidth="1"/>
    <col min="14348" max="14350" width="0" style="18" hidden="1" customWidth="1"/>
    <col min="14351" max="14351" width="12" style="18" bestFit="1" customWidth="1"/>
    <col min="14352" max="14352" width="9.28515625" style="18" bestFit="1" customWidth="1"/>
    <col min="14353" max="14353" width="12" style="18" bestFit="1" customWidth="1"/>
    <col min="14354" max="14354" width="12.85546875" style="18" bestFit="1" customWidth="1"/>
    <col min="14355" max="14356" width="0" style="18" hidden="1" customWidth="1"/>
    <col min="14357" max="14357" width="12.85546875" style="18" bestFit="1" customWidth="1"/>
    <col min="14358" max="14375" width="0" style="18" hidden="1" customWidth="1"/>
    <col min="14376" max="14376" width="13.28515625" style="18" bestFit="1" customWidth="1"/>
    <col min="14377" max="14377" width="8.85546875" style="18"/>
    <col min="14378" max="14378" width="12" style="18" customWidth="1"/>
    <col min="14379" max="14591" width="8.85546875" style="18"/>
    <col min="14592" max="14592" width="11.140625" style="18" bestFit="1" customWidth="1"/>
    <col min="14593" max="14593" width="27.42578125" style="18" customWidth="1"/>
    <col min="14594" max="14594" width="0" style="18" hidden="1" customWidth="1"/>
    <col min="14595" max="14595" width="13.85546875" style="18" customWidth="1"/>
    <col min="14596" max="14600" width="0" style="18" hidden="1" customWidth="1"/>
    <col min="14601" max="14601" width="13.28515625" style="18" customWidth="1"/>
    <col min="14602" max="14603" width="12" style="18" bestFit="1" customWidth="1"/>
    <col min="14604" max="14606" width="0" style="18" hidden="1" customWidth="1"/>
    <col min="14607" max="14607" width="12" style="18" bestFit="1" customWidth="1"/>
    <col min="14608" max="14608" width="9.28515625" style="18" bestFit="1" customWidth="1"/>
    <col min="14609" max="14609" width="12" style="18" bestFit="1" customWidth="1"/>
    <col min="14610" max="14610" width="12.85546875" style="18" bestFit="1" customWidth="1"/>
    <col min="14611" max="14612" width="0" style="18" hidden="1" customWidth="1"/>
    <col min="14613" max="14613" width="12.85546875" style="18" bestFit="1" customWidth="1"/>
    <col min="14614" max="14631" width="0" style="18" hidden="1" customWidth="1"/>
    <col min="14632" max="14632" width="13.28515625" style="18" bestFit="1" customWidth="1"/>
    <col min="14633" max="14633" width="8.85546875" style="18"/>
    <col min="14634" max="14634" width="12" style="18" customWidth="1"/>
    <col min="14635" max="14847" width="8.85546875" style="18"/>
    <col min="14848" max="14848" width="11.140625" style="18" bestFit="1" customWidth="1"/>
    <col min="14849" max="14849" width="27.42578125" style="18" customWidth="1"/>
    <col min="14850" max="14850" width="0" style="18" hidden="1" customWidth="1"/>
    <col min="14851" max="14851" width="13.85546875" style="18" customWidth="1"/>
    <col min="14852" max="14856" width="0" style="18" hidden="1" customWidth="1"/>
    <col min="14857" max="14857" width="13.28515625" style="18" customWidth="1"/>
    <col min="14858" max="14859" width="12" style="18" bestFit="1" customWidth="1"/>
    <col min="14860" max="14862" width="0" style="18" hidden="1" customWidth="1"/>
    <col min="14863" max="14863" width="12" style="18" bestFit="1" customWidth="1"/>
    <col min="14864" max="14864" width="9.28515625" style="18" bestFit="1" customWidth="1"/>
    <col min="14865" max="14865" width="12" style="18" bestFit="1" customWidth="1"/>
    <col min="14866" max="14866" width="12.85546875" style="18" bestFit="1" customWidth="1"/>
    <col min="14867" max="14868" width="0" style="18" hidden="1" customWidth="1"/>
    <col min="14869" max="14869" width="12.85546875" style="18" bestFit="1" customWidth="1"/>
    <col min="14870" max="14887" width="0" style="18" hidden="1" customWidth="1"/>
    <col min="14888" max="14888" width="13.28515625" style="18" bestFit="1" customWidth="1"/>
    <col min="14889" max="14889" width="8.85546875" style="18"/>
    <col min="14890" max="14890" width="12" style="18" customWidth="1"/>
    <col min="14891" max="15103" width="8.85546875" style="18"/>
    <col min="15104" max="15104" width="11.140625" style="18" bestFit="1" customWidth="1"/>
    <col min="15105" max="15105" width="27.42578125" style="18" customWidth="1"/>
    <col min="15106" max="15106" width="0" style="18" hidden="1" customWidth="1"/>
    <col min="15107" max="15107" width="13.85546875" style="18" customWidth="1"/>
    <col min="15108" max="15112" width="0" style="18" hidden="1" customWidth="1"/>
    <col min="15113" max="15113" width="13.28515625" style="18" customWidth="1"/>
    <col min="15114" max="15115" width="12" style="18" bestFit="1" customWidth="1"/>
    <col min="15116" max="15118" width="0" style="18" hidden="1" customWidth="1"/>
    <col min="15119" max="15119" width="12" style="18" bestFit="1" customWidth="1"/>
    <col min="15120" max="15120" width="9.28515625" style="18" bestFit="1" customWidth="1"/>
    <col min="15121" max="15121" width="12" style="18" bestFit="1" customWidth="1"/>
    <col min="15122" max="15122" width="12.85546875" style="18" bestFit="1" customWidth="1"/>
    <col min="15123" max="15124" width="0" style="18" hidden="1" customWidth="1"/>
    <col min="15125" max="15125" width="12.85546875" style="18" bestFit="1" customWidth="1"/>
    <col min="15126" max="15143" width="0" style="18" hidden="1" customWidth="1"/>
    <col min="15144" max="15144" width="13.28515625" style="18" bestFit="1" customWidth="1"/>
    <col min="15145" max="15145" width="8.85546875" style="18"/>
    <col min="15146" max="15146" width="12" style="18" customWidth="1"/>
    <col min="15147" max="15359" width="8.85546875" style="18"/>
    <col min="15360" max="15360" width="11.140625" style="18" bestFit="1" customWidth="1"/>
    <col min="15361" max="15361" width="27.42578125" style="18" customWidth="1"/>
    <col min="15362" max="15362" width="0" style="18" hidden="1" customWidth="1"/>
    <col min="15363" max="15363" width="13.85546875" style="18" customWidth="1"/>
    <col min="15364" max="15368" width="0" style="18" hidden="1" customWidth="1"/>
    <col min="15369" max="15369" width="13.28515625" style="18" customWidth="1"/>
    <col min="15370" max="15371" width="12" style="18" bestFit="1" customWidth="1"/>
    <col min="15372" max="15374" width="0" style="18" hidden="1" customWidth="1"/>
    <col min="15375" max="15375" width="12" style="18" bestFit="1" customWidth="1"/>
    <col min="15376" max="15376" width="9.28515625" style="18" bestFit="1" customWidth="1"/>
    <col min="15377" max="15377" width="12" style="18" bestFit="1" customWidth="1"/>
    <col min="15378" max="15378" width="12.85546875" style="18" bestFit="1" customWidth="1"/>
    <col min="15379" max="15380" width="0" style="18" hidden="1" customWidth="1"/>
    <col min="15381" max="15381" width="12.85546875" style="18" bestFit="1" customWidth="1"/>
    <col min="15382" max="15399" width="0" style="18" hidden="1" customWidth="1"/>
    <col min="15400" max="15400" width="13.28515625" style="18" bestFit="1" customWidth="1"/>
    <col min="15401" max="15401" width="8.85546875" style="18"/>
    <col min="15402" max="15402" width="12" style="18" customWidth="1"/>
    <col min="15403" max="15615" width="8.85546875" style="18"/>
    <col min="15616" max="15616" width="11.140625" style="18" bestFit="1" customWidth="1"/>
    <col min="15617" max="15617" width="27.42578125" style="18" customWidth="1"/>
    <col min="15618" max="15618" width="0" style="18" hidden="1" customWidth="1"/>
    <col min="15619" max="15619" width="13.85546875" style="18" customWidth="1"/>
    <col min="15620" max="15624" width="0" style="18" hidden="1" customWidth="1"/>
    <col min="15625" max="15625" width="13.28515625" style="18" customWidth="1"/>
    <col min="15626" max="15627" width="12" style="18" bestFit="1" customWidth="1"/>
    <col min="15628" max="15630" width="0" style="18" hidden="1" customWidth="1"/>
    <col min="15631" max="15631" width="12" style="18" bestFit="1" customWidth="1"/>
    <col min="15632" max="15632" width="9.28515625" style="18" bestFit="1" customWidth="1"/>
    <col min="15633" max="15633" width="12" style="18" bestFit="1" customWidth="1"/>
    <col min="15634" max="15634" width="12.85546875" style="18" bestFit="1" customWidth="1"/>
    <col min="15635" max="15636" width="0" style="18" hidden="1" customWidth="1"/>
    <col min="15637" max="15637" width="12.85546875" style="18" bestFit="1" customWidth="1"/>
    <col min="15638" max="15655" width="0" style="18" hidden="1" customWidth="1"/>
    <col min="15656" max="15656" width="13.28515625" style="18" bestFit="1" customWidth="1"/>
    <col min="15657" max="15657" width="8.85546875" style="18"/>
    <col min="15658" max="15658" width="12" style="18" customWidth="1"/>
    <col min="15659" max="15871" width="8.85546875" style="18"/>
    <col min="15872" max="15872" width="11.140625" style="18" bestFit="1" customWidth="1"/>
    <col min="15873" max="15873" width="27.42578125" style="18" customWidth="1"/>
    <col min="15874" max="15874" width="0" style="18" hidden="1" customWidth="1"/>
    <col min="15875" max="15875" width="13.85546875" style="18" customWidth="1"/>
    <col min="15876" max="15880" width="0" style="18" hidden="1" customWidth="1"/>
    <col min="15881" max="15881" width="13.28515625" style="18" customWidth="1"/>
    <col min="15882" max="15883" width="12" style="18" bestFit="1" customWidth="1"/>
    <col min="15884" max="15886" width="0" style="18" hidden="1" customWidth="1"/>
    <col min="15887" max="15887" width="12" style="18" bestFit="1" customWidth="1"/>
    <col min="15888" max="15888" width="9.28515625" style="18" bestFit="1" customWidth="1"/>
    <col min="15889" max="15889" width="12" style="18" bestFit="1" customWidth="1"/>
    <col min="15890" max="15890" width="12.85546875" style="18" bestFit="1" customWidth="1"/>
    <col min="15891" max="15892" width="0" style="18" hidden="1" customWidth="1"/>
    <col min="15893" max="15893" width="12.85546875" style="18" bestFit="1" customWidth="1"/>
    <col min="15894" max="15911" width="0" style="18" hidden="1" customWidth="1"/>
    <col min="15912" max="15912" width="13.28515625" style="18" bestFit="1" customWidth="1"/>
    <col min="15913" max="15913" width="8.85546875" style="18"/>
    <col min="15914" max="15914" width="12" style="18" customWidth="1"/>
    <col min="15915" max="16127" width="8.85546875" style="18"/>
    <col min="16128" max="16128" width="11.140625" style="18" bestFit="1" customWidth="1"/>
    <col min="16129" max="16129" width="27.42578125" style="18" customWidth="1"/>
    <col min="16130" max="16130" width="0" style="18" hidden="1" customWidth="1"/>
    <col min="16131" max="16131" width="13.85546875" style="18" customWidth="1"/>
    <col min="16132" max="16136" width="0" style="18" hidden="1" customWidth="1"/>
    <col min="16137" max="16137" width="13.28515625" style="18" customWidth="1"/>
    <col min="16138" max="16139" width="12" style="18" bestFit="1" customWidth="1"/>
    <col min="16140" max="16142" width="0" style="18" hidden="1" customWidth="1"/>
    <col min="16143" max="16143" width="12" style="18" bestFit="1" customWidth="1"/>
    <col min="16144" max="16144" width="9.28515625" style="18" bestFit="1" customWidth="1"/>
    <col min="16145" max="16145" width="12" style="18" bestFit="1" customWidth="1"/>
    <col min="16146" max="16146" width="12.85546875" style="18" bestFit="1" customWidth="1"/>
    <col min="16147" max="16148" width="0" style="18" hidden="1" customWidth="1"/>
    <col min="16149" max="16149" width="12.85546875" style="18" bestFit="1" customWidth="1"/>
    <col min="16150" max="16167" width="0" style="18" hidden="1" customWidth="1"/>
    <col min="16168" max="16168" width="13.28515625" style="18" bestFit="1" customWidth="1"/>
    <col min="16169" max="16169" width="8.85546875" style="18"/>
    <col min="16170" max="16170" width="12" style="18" customWidth="1"/>
    <col min="16171" max="16384" width="8.85546875" style="18"/>
  </cols>
  <sheetData>
    <row r="1" spans="1:42" s="1108" customFormat="1" ht="30" x14ac:dyDescent="0.4">
      <c r="A1" s="2077" t="s">
        <v>777</v>
      </c>
      <c r="B1" s="2077"/>
      <c r="C1" s="2077"/>
      <c r="D1" s="2077"/>
      <c r="E1" s="2077"/>
      <c r="F1" s="2077"/>
      <c r="G1" s="2077"/>
      <c r="H1" s="2077"/>
      <c r="I1" s="2077"/>
      <c r="J1" s="2077"/>
      <c r="K1" s="2077"/>
      <c r="L1" s="2077"/>
      <c r="M1" s="2077"/>
      <c r="N1" s="2077"/>
      <c r="O1" s="2077"/>
      <c r="P1" s="2077"/>
      <c r="Q1" s="2077"/>
      <c r="R1" s="2077"/>
    </row>
    <row r="2" spans="1:42" s="593" customFormat="1" ht="24.75" customHeight="1" x14ac:dyDescent="0.2">
      <c r="A2" s="1266" t="s">
        <v>0</v>
      </c>
      <c r="B2" s="1134" t="s">
        <v>1</v>
      </c>
      <c r="C2" s="1128" t="s">
        <v>220</v>
      </c>
      <c r="D2" s="1993" t="s">
        <v>340</v>
      </c>
      <c r="E2" s="1993"/>
      <c r="F2" s="1993"/>
      <c r="G2" s="1993"/>
      <c r="H2" s="1993"/>
      <c r="I2" s="1128"/>
      <c r="J2" s="2048" t="s">
        <v>341</v>
      </c>
      <c r="K2" s="2048"/>
      <c r="L2" s="2048"/>
      <c r="M2" s="2048"/>
      <c r="N2" s="2048"/>
      <c r="O2" s="1128" t="s">
        <v>2</v>
      </c>
      <c r="P2" s="2048" t="s">
        <v>342</v>
      </c>
      <c r="Q2" s="2048"/>
      <c r="R2" s="2048"/>
      <c r="S2" s="2048"/>
      <c r="T2" s="2048"/>
      <c r="U2" s="1128" t="s">
        <v>2</v>
      </c>
      <c r="V2" s="2048" t="s">
        <v>254</v>
      </c>
      <c r="W2" s="2048"/>
      <c r="X2" s="2048"/>
      <c r="Y2" s="2048"/>
      <c r="Z2" s="2048"/>
      <c r="AA2" s="1128" t="s">
        <v>2</v>
      </c>
      <c r="AB2" s="2048" t="s">
        <v>3</v>
      </c>
      <c r="AC2" s="2048"/>
      <c r="AD2" s="2048"/>
      <c r="AE2" s="2048"/>
      <c r="AF2" s="2048"/>
      <c r="AG2" s="1128" t="s">
        <v>2</v>
      </c>
      <c r="AH2" s="2048" t="s">
        <v>4</v>
      </c>
      <c r="AI2" s="2048"/>
      <c r="AJ2" s="2048"/>
      <c r="AK2" s="2048"/>
      <c r="AL2" s="2048"/>
      <c r="AM2" s="1128" t="s">
        <v>2</v>
      </c>
      <c r="AN2" s="1083" t="s">
        <v>5</v>
      </c>
      <c r="AO2" s="593" t="s">
        <v>5</v>
      </c>
    </row>
    <row r="3" spans="1:42" s="593" customFormat="1" ht="63" x14ac:dyDescent="0.2">
      <c r="A3" s="1266" t="s">
        <v>0</v>
      </c>
      <c r="B3" s="1134" t="s">
        <v>1</v>
      </c>
      <c r="C3" s="1132"/>
      <c r="D3" s="1131" t="s">
        <v>681</v>
      </c>
      <c r="E3" s="1131" t="s">
        <v>18</v>
      </c>
      <c r="F3" s="1131" t="s">
        <v>7</v>
      </c>
      <c r="G3" s="1131" t="s">
        <v>8</v>
      </c>
      <c r="H3" s="1131" t="s">
        <v>12</v>
      </c>
      <c r="I3" s="1193" t="s">
        <v>801</v>
      </c>
      <c r="J3" s="1131" t="s">
        <v>682</v>
      </c>
      <c r="K3" s="1131" t="s">
        <v>683</v>
      </c>
      <c r="L3" s="1131" t="s">
        <v>754</v>
      </c>
      <c r="M3" s="1131" t="s">
        <v>8</v>
      </c>
      <c r="N3" s="1131" t="s">
        <v>12</v>
      </c>
      <c r="O3" s="1128" t="s">
        <v>817</v>
      </c>
      <c r="P3" s="1131" t="s">
        <v>684</v>
      </c>
      <c r="Q3" s="1131" t="s">
        <v>685</v>
      </c>
      <c r="R3" s="1131" t="s">
        <v>686</v>
      </c>
      <c r="S3" s="1131" t="s">
        <v>8</v>
      </c>
      <c r="T3" s="1131" t="s">
        <v>12</v>
      </c>
      <c r="U3" s="1128" t="s">
        <v>818</v>
      </c>
      <c r="V3" s="1128" t="s">
        <v>17</v>
      </c>
      <c r="W3" s="1128" t="s">
        <v>18</v>
      </c>
      <c r="X3" s="1128" t="s">
        <v>7</v>
      </c>
      <c r="Y3" s="1128" t="s">
        <v>8</v>
      </c>
      <c r="Z3" s="1128" t="s">
        <v>12</v>
      </c>
      <c r="AA3" s="1128"/>
      <c r="AB3" s="1128" t="s">
        <v>17</v>
      </c>
      <c r="AC3" s="1128" t="s">
        <v>18</v>
      </c>
      <c r="AD3" s="1128" t="s">
        <v>7</v>
      </c>
      <c r="AE3" s="1128" t="s">
        <v>8</v>
      </c>
      <c r="AF3" s="1128" t="s">
        <v>12</v>
      </c>
      <c r="AG3" s="1128"/>
      <c r="AH3" s="1128" t="s">
        <v>17</v>
      </c>
      <c r="AI3" s="1128" t="s">
        <v>18</v>
      </c>
      <c r="AJ3" s="1128" t="s">
        <v>7</v>
      </c>
      <c r="AK3" s="1128" t="s">
        <v>8</v>
      </c>
      <c r="AL3" s="1128" t="s">
        <v>12</v>
      </c>
      <c r="AM3" s="1128"/>
      <c r="AN3" s="1083" t="s">
        <v>19</v>
      </c>
      <c r="AO3" s="593" t="s">
        <v>19</v>
      </c>
    </row>
    <row r="4" spans="1:42" s="593" customFormat="1" ht="31.5" x14ac:dyDescent="0.25">
      <c r="A4" s="1159"/>
      <c r="B4" s="769" t="s">
        <v>20</v>
      </c>
      <c r="C4" s="1132"/>
      <c r="D4" s="1132"/>
      <c r="E4" s="1131"/>
      <c r="F4" s="1131"/>
      <c r="G4" s="1131"/>
      <c r="H4" s="1131"/>
      <c r="I4" s="1131"/>
      <c r="J4" s="1132"/>
      <c r="K4" s="1131"/>
      <c r="L4" s="1131"/>
      <c r="M4" s="1131"/>
      <c r="N4" s="1131"/>
      <c r="O4" s="1131"/>
      <c r="P4" s="1132"/>
      <c r="Q4" s="1131"/>
      <c r="R4" s="1131"/>
      <c r="S4" s="1131"/>
      <c r="T4" s="1131"/>
      <c r="U4" s="1131"/>
      <c r="V4" s="1267"/>
      <c r="W4" s="1156"/>
      <c r="X4" s="1156"/>
      <c r="Y4" s="1156"/>
      <c r="Z4" s="1156"/>
      <c r="AA4" s="1128"/>
      <c r="AB4" s="1267"/>
      <c r="AC4" s="1156"/>
      <c r="AD4" s="1156"/>
      <c r="AE4" s="1156"/>
      <c r="AF4" s="1156"/>
      <c r="AG4" s="1128"/>
      <c r="AH4" s="1267"/>
      <c r="AI4" s="1156"/>
      <c r="AJ4" s="1156"/>
      <c r="AK4" s="1156"/>
      <c r="AL4" s="1156"/>
      <c r="AM4" s="1128"/>
      <c r="AN4" s="1223"/>
    </row>
    <row r="5" spans="1:42" s="593" customFormat="1" ht="15.75" x14ac:dyDescent="0.25">
      <c r="A5" s="1159" t="s">
        <v>343</v>
      </c>
      <c r="B5" s="768" t="s">
        <v>21</v>
      </c>
      <c r="C5" s="768">
        <v>36483687</v>
      </c>
      <c r="D5" s="768">
        <v>13498887</v>
      </c>
      <c r="E5" s="1131"/>
      <c r="F5" s="1131"/>
      <c r="G5" s="1131"/>
      <c r="H5" s="1131"/>
      <c r="I5" s="769">
        <f>SUM(D5)</f>
        <v>13498887</v>
      </c>
      <c r="J5" s="1132">
        <v>0</v>
      </c>
      <c r="K5" s="1132">
        <v>0</v>
      </c>
      <c r="L5" s="1132">
        <v>0</v>
      </c>
      <c r="M5" s="1131"/>
      <c r="N5" s="1131"/>
      <c r="O5" s="1131">
        <f>SUM(J5:L5)</f>
        <v>0</v>
      </c>
      <c r="P5" s="1132">
        <v>0</v>
      </c>
      <c r="Q5" s="1132">
        <v>0</v>
      </c>
      <c r="R5" s="1132">
        <v>0</v>
      </c>
      <c r="S5" s="1131"/>
      <c r="T5" s="1131"/>
      <c r="U5" s="1131">
        <f>SUM(P5:R5)</f>
        <v>0</v>
      </c>
      <c r="V5" s="1267"/>
      <c r="W5" s="1156"/>
      <c r="X5" s="1156"/>
      <c r="Y5" s="1156"/>
      <c r="Z5" s="1156"/>
      <c r="AA5" s="1128"/>
      <c r="AB5" s="1267"/>
      <c r="AC5" s="1156"/>
      <c r="AD5" s="1156"/>
      <c r="AE5" s="1156"/>
      <c r="AF5" s="1156"/>
      <c r="AG5" s="1128"/>
      <c r="AH5" s="1267"/>
      <c r="AI5" s="1156"/>
      <c r="AJ5" s="1156"/>
      <c r="AK5" s="1156"/>
      <c r="AL5" s="1156"/>
      <c r="AM5" s="1128"/>
      <c r="AN5" s="1223">
        <f>SUM(U5+O5+I5)</f>
        <v>13498887</v>
      </c>
      <c r="AO5" s="593">
        <v>13498887</v>
      </c>
      <c r="AP5" s="593">
        <f>SUM(AN5-AO5)</f>
        <v>0</v>
      </c>
    </row>
    <row r="6" spans="1:42" s="593" customFormat="1" ht="15.75" x14ac:dyDescent="0.25">
      <c r="A6" s="1159" t="s">
        <v>344</v>
      </c>
      <c r="B6" s="768" t="s">
        <v>22</v>
      </c>
      <c r="C6" s="768">
        <v>0</v>
      </c>
      <c r="D6" s="768"/>
      <c r="E6" s="1131"/>
      <c r="F6" s="1131"/>
      <c r="G6" s="1131"/>
      <c r="H6" s="1131"/>
      <c r="I6" s="769">
        <f t="shared" ref="I6:I16" si="0">SUM(D6)</f>
        <v>0</v>
      </c>
      <c r="J6" s="1132">
        <v>0</v>
      </c>
      <c r="K6" s="1132">
        <v>0</v>
      </c>
      <c r="L6" s="1132">
        <v>0</v>
      </c>
      <c r="M6" s="1131"/>
      <c r="N6" s="1131"/>
      <c r="O6" s="1131">
        <f t="shared" ref="O6:O15" si="1">SUM(J6:L6)</f>
        <v>0</v>
      </c>
      <c r="P6" s="1132">
        <v>0</v>
      </c>
      <c r="Q6" s="1132">
        <v>0</v>
      </c>
      <c r="R6" s="1132">
        <v>0</v>
      </c>
      <c r="S6" s="1131"/>
      <c r="T6" s="1131"/>
      <c r="U6" s="1131">
        <f t="shared" ref="U6:U16" si="2">SUM(P6:R6)</f>
        <v>0</v>
      </c>
      <c r="V6" s="1267"/>
      <c r="W6" s="1156"/>
      <c r="X6" s="1156"/>
      <c r="Y6" s="1156"/>
      <c r="Z6" s="1156"/>
      <c r="AA6" s="1128"/>
      <c r="AB6" s="1267"/>
      <c r="AC6" s="1156"/>
      <c r="AD6" s="1156"/>
      <c r="AE6" s="1156"/>
      <c r="AF6" s="1156"/>
      <c r="AG6" s="1128"/>
      <c r="AH6" s="1267"/>
      <c r="AI6" s="1156"/>
      <c r="AJ6" s="1156"/>
      <c r="AK6" s="1156"/>
      <c r="AL6" s="1156"/>
      <c r="AM6" s="1128"/>
      <c r="AN6" s="1223">
        <f t="shared" ref="AN6:AN16" si="3">SUM(U6+O6+I6)</f>
        <v>0</v>
      </c>
      <c r="AO6" s="593">
        <v>0</v>
      </c>
      <c r="AP6" s="593">
        <f t="shared" ref="AP6:AP69" si="4">SUM(AN6-AO6)</f>
        <v>0</v>
      </c>
    </row>
    <row r="7" spans="1:42" s="593" customFormat="1" ht="15.75" x14ac:dyDescent="0.25">
      <c r="A7" s="1159"/>
      <c r="B7" s="768" t="s">
        <v>23</v>
      </c>
      <c r="C7" s="768">
        <v>0</v>
      </c>
      <c r="D7" s="768"/>
      <c r="E7" s="1131"/>
      <c r="F7" s="1131"/>
      <c r="G7" s="1131"/>
      <c r="H7" s="1131"/>
      <c r="I7" s="769">
        <f t="shared" si="0"/>
        <v>0</v>
      </c>
      <c r="J7" s="1132">
        <v>0</v>
      </c>
      <c r="K7" s="1132">
        <v>0</v>
      </c>
      <c r="L7" s="1132">
        <v>0</v>
      </c>
      <c r="M7" s="1131"/>
      <c r="N7" s="1131"/>
      <c r="O7" s="1131">
        <f t="shared" si="1"/>
        <v>0</v>
      </c>
      <c r="P7" s="1132">
        <v>0</v>
      </c>
      <c r="Q7" s="1132">
        <v>0</v>
      </c>
      <c r="R7" s="1132">
        <v>0</v>
      </c>
      <c r="S7" s="1131"/>
      <c r="T7" s="1131"/>
      <c r="U7" s="1131">
        <f t="shared" si="2"/>
        <v>0</v>
      </c>
      <c r="V7" s="1267"/>
      <c r="W7" s="1156"/>
      <c r="X7" s="1156"/>
      <c r="Y7" s="1156"/>
      <c r="Z7" s="1156"/>
      <c r="AA7" s="1128"/>
      <c r="AB7" s="1267"/>
      <c r="AC7" s="1156"/>
      <c r="AD7" s="1156"/>
      <c r="AE7" s="1156"/>
      <c r="AF7" s="1156"/>
      <c r="AG7" s="1128"/>
      <c r="AH7" s="1267"/>
      <c r="AI7" s="1156"/>
      <c r="AJ7" s="1156"/>
      <c r="AK7" s="1156"/>
      <c r="AL7" s="1156"/>
      <c r="AM7" s="1128"/>
      <c r="AN7" s="1223">
        <f t="shared" si="3"/>
        <v>0</v>
      </c>
      <c r="AO7" s="593">
        <v>0</v>
      </c>
      <c r="AP7" s="593">
        <f t="shared" si="4"/>
        <v>0</v>
      </c>
    </row>
    <row r="8" spans="1:42" s="593" customFormat="1" ht="31.5" x14ac:dyDescent="0.25">
      <c r="A8" s="1159"/>
      <c r="B8" s="769" t="s">
        <v>24</v>
      </c>
      <c r="C8" s="768">
        <v>0</v>
      </c>
      <c r="D8" s="768"/>
      <c r="E8" s="1131"/>
      <c r="F8" s="1131"/>
      <c r="G8" s="1131"/>
      <c r="H8" s="1131"/>
      <c r="I8" s="769">
        <f t="shared" si="0"/>
        <v>0</v>
      </c>
      <c r="J8" s="1132">
        <v>0</v>
      </c>
      <c r="K8" s="1132">
        <v>0</v>
      </c>
      <c r="L8" s="1132">
        <v>0</v>
      </c>
      <c r="M8" s="1131"/>
      <c r="N8" s="1131"/>
      <c r="O8" s="1131">
        <f t="shared" si="1"/>
        <v>0</v>
      </c>
      <c r="P8" s="1132">
        <v>0</v>
      </c>
      <c r="Q8" s="1132">
        <v>0</v>
      </c>
      <c r="R8" s="1132">
        <v>0</v>
      </c>
      <c r="S8" s="1131"/>
      <c r="T8" s="1131"/>
      <c r="U8" s="1131">
        <f t="shared" si="2"/>
        <v>0</v>
      </c>
      <c r="V8" s="1267"/>
      <c r="W8" s="1156"/>
      <c r="X8" s="1156"/>
      <c r="Y8" s="1156"/>
      <c r="Z8" s="1156"/>
      <c r="AA8" s="1128"/>
      <c r="AB8" s="1267"/>
      <c r="AC8" s="1156"/>
      <c r="AD8" s="1156"/>
      <c r="AE8" s="1156"/>
      <c r="AF8" s="1156"/>
      <c r="AG8" s="1128"/>
      <c r="AH8" s="1267"/>
      <c r="AI8" s="1156"/>
      <c r="AJ8" s="1156"/>
      <c r="AK8" s="1156"/>
      <c r="AL8" s="1156"/>
      <c r="AM8" s="1128"/>
      <c r="AN8" s="1223">
        <f t="shared" si="3"/>
        <v>0</v>
      </c>
      <c r="AO8" s="593">
        <v>0</v>
      </c>
      <c r="AP8" s="593">
        <f t="shared" si="4"/>
        <v>0</v>
      </c>
    </row>
    <row r="9" spans="1:42" s="593" customFormat="1" ht="15.75" x14ac:dyDescent="0.25">
      <c r="A9" s="1159" t="s">
        <v>345</v>
      </c>
      <c r="B9" s="769" t="s">
        <v>25</v>
      </c>
      <c r="C9" s="768">
        <v>0</v>
      </c>
      <c r="D9" s="768"/>
      <c r="E9" s="1131"/>
      <c r="F9" s="1131"/>
      <c r="G9" s="1131"/>
      <c r="H9" s="1131"/>
      <c r="I9" s="769">
        <f t="shared" si="0"/>
        <v>0</v>
      </c>
      <c r="J9" s="1132">
        <v>0</v>
      </c>
      <c r="K9" s="1132">
        <v>0</v>
      </c>
      <c r="L9" s="1132">
        <v>0</v>
      </c>
      <c r="M9" s="1131"/>
      <c r="N9" s="1131"/>
      <c r="O9" s="1131">
        <f t="shared" si="1"/>
        <v>0</v>
      </c>
      <c r="P9" s="1132">
        <v>0</v>
      </c>
      <c r="Q9" s="1132">
        <v>0</v>
      </c>
      <c r="R9" s="1132">
        <v>0</v>
      </c>
      <c r="S9" s="1131"/>
      <c r="T9" s="1131"/>
      <c r="U9" s="1131">
        <f t="shared" si="2"/>
        <v>0</v>
      </c>
      <c r="V9" s="1267"/>
      <c r="W9" s="1156"/>
      <c r="X9" s="1156"/>
      <c r="Y9" s="1156"/>
      <c r="Z9" s="1156"/>
      <c r="AA9" s="1128"/>
      <c r="AB9" s="1267"/>
      <c r="AC9" s="1156"/>
      <c r="AD9" s="1156"/>
      <c r="AE9" s="1156"/>
      <c r="AF9" s="1156"/>
      <c r="AG9" s="1128"/>
      <c r="AH9" s="1267"/>
      <c r="AI9" s="1156"/>
      <c r="AJ9" s="1156"/>
      <c r="AK9" s="1156"/>
      <c r="AL9" s="1156"/>
      <c r="AM9" s="1128"/>
      <c r="AN9" s="1223">
        <f t="shared" si="3"/>
        <v>0</v>
      </c>
      <c r="AO9" s="593">
        <v>0</v>
      </c>
      <c r="AP9" s="593">
        <f t="shared" si="4"/>
        <v>0</v>
      </c>
    </row>
    <row r="10" spans="1:42" s="593" customFormat="1" ht="15.75" x14ac:dyDescent="0.25">
      <c r="A10" s="1159" t="s">
        <v>346</v>
      </c>
      <c r="B10" s="768" t="s">
        <v>26</v>
      </c>
      <c r="C10" s="768">
        <v>5302500</v>
      </c>
      <c r="D10" s="768">
        <v>5302500</v>
      </c>
      <c r="E10" s="1131"/>
      <c r="F10" s="1131"/>
      <c r="G10" s="1131"/>
      <c r="H10" s="1131"/>
      <c r="I10" s="769">
        <f t="shared" si="0"/>
        <v>5302500</v>
      </c>
      <c r="J10" s="1132">
        <v>0</v>
      </c>
      <c r="K10" s="1132">
        <v>0</v>
      </c>
      <c r="L10" s="1132">
        <v>0</v>
      </c>
      <c r="M10" s="1131"/>
      <c r="N10" s="1131"/>
      <c r="O10" s="1131">
        <f t="shared" si="1"/>
        <v>0</v>
      </c>
      <c r="P10" s="1132">
        <v>0</v>
      </c>
      <c r="Q10" s="1132">
        <v>0</v>
      </c>
      <c r="R10" s="1132">
        <v>0</v>
      </c>
      <c r="S10" s="1131"/>
      <c r="T10" s="1131"/>
      <c r="U10" s="1131">
        <f t="shared" si="2"/>
        <v>0</v>
      </c>
      <c r="V10" s="1267"/>
      <c r="W10" s="1156"/>
      <c r="X10" s="1156"/>
      <c r="Y10" s="1156"/>
      <c r="Z10" s="1156"/>
      <c r="AA10" s="1128"/>
      <c r="AB10" s="1267"/>
      <c r="AC10" s="1156"/>
      <c r="AD10" s="1156"/>
      <c r="AE10" s="1156"/>
      <c r="AF10" s="1156"/>
      <c r="AG10" s="1128"/>
      <c r="AH10" s="1267"/>
      <c r="AI10" s="1156"/>
      <c r="AJ10" s="1156"/>
      <c r="AK10" s="1156"/>
      <c r="AL10" s="1156"/>
      <c r="AM10" s="1128"/>
      <c r="AN10" s="1223">
        <f t="shared" si="3"/>
        <v>5302500</v>
      </c>
      <c r="AO10" s="593">
        <v>5302500</v>
      </c>
      <c r="AP10" s="593">
        <f t="shared" si="4"/>
        <v>0</v>
      </c>
    </row>
    <row r="11" spans="1:42" s="593" customFormat="1" ht="15.75" x14ac:dyDescent="0.25">
      <c r="A11" s="1159" t="s">
        <v>347</v>
      </c>
      <c r="B11" s="768" t="s">
        <v>27</v>
      </c>
      <c r="C11" s="768">
        <v>4459347</v>
      </c>
      <c r="D11" s="768">
        <v>4459347</v>
      </c>
      <c r="E11" s="1131"/>
      <c r="F11" s="1131"/>
      <c r="G11" s="1131"/>
      <c r="H11" s="1131"/>
      <c r="I11" s="769">
        <f t="shared" si="0"/>
        <v>4459347</v>
      </c>
      <c r="J11" s="1132">
        <v>0</v>
      </c>
      <c r="K11" s="1132">
        <v>0</v>
      </c>
      <c r="L11" s="1132">
        <v>0</v>
      </c>
      <c r="M11" s="1131"/>
      <c r="N11" s="1131"/>
      <c r="O11" s="1131">
        <f t="shared" si="1"/>
        <v>0</v>
      </c>
      <c r="P11" s="1132">
        <v>0</v>
      </c>
      <c r="Q11" s="1132">
        <v>0</v>
      </c>
      <c r="R11" s="1132">
        <v>0</v>
      </c>
      <c r="S11" s="1131"/>
      <c r="T11" s="1131"/>
      <c r="U11" s="1131">
        <f t="shared" si="2"/>
        <v>0</v>
      </c>
      <c r="V11" s="1267"/>
      <c r="W11" s="1156"/>
      <c r="X11" s="1156"/>
      <c r="Y11" s="1156"/>
      <c r="Z11" s="1156"/>
      <c r="AA11" s="1128"/>
      <c r="AB11" s="1267"/>
      <c r="AC11" s="1156"/>
      <c r="AD11" s="1156"/>
      <c r="AE11" s="1156"/>
      <c r="AF11" s="1156"/>
      <c r="AG11" s="1128"/>
      <c r="AH11" s="1267"/>
      <c r="AI11" s="1156"/>
      <c r="AJ11" s="1156"/>
      <c r="AK11" s="1156"/>
      <c r="AL11" s="1156"/>
      <c r="AM11" s="1128"/>
      <c r="AN11" s="1223">
        <f t="shared" si="3"/>
        <v>4459347</v>
      </c>
      <c r="AO11" s="593">
        <v>4459347</v>
      </c>
      <c r="AP11" s="593">
        <f t="shared" si="4"/>
        <v>0</v>
      </c>
    </row>
    <row r="12" spans="1:42" s="593" customFormat="1" ht="31.5" x14ac:dyDescent="0.25">
      <c r="A12" s="1159" t="s">
        <v>348</v>
      </c>
      <c r="B12" s="769" t="s">
        <v>28</v>
      </c>
      <c r="C12" s="768">
        <v>3241600</v>
      </c>
      <c r="D12" s="768">
        <v>3241600</v>
      </c>
      <c r="E12" s="1131"/>
      <c r="F12" s="1131"/>
      <c r="G12" s="1131"/>
      <c r="H12" s="1131"/>
      <c r="I12" s="769">
        <f t="shared" si="0"/>
        <v>3241600</v>
      </c>
      <c r="J12" s="1132">
        <v>0</v>
      </c>
      <c r="K12" s="1132">
        <v>0</v>
      </c>
      <c r="L12" s="1132">
        <v>0</v>
      </c>
      <c r="M12" s="1131"/>
      <c r="N12" s="1131"/>
      <c r="O12" s="1131">
        <f t="shared" si="1"/>
        <v>0</v>
      </c>
      <c r="P12" s="1132">
        <v>0</v>
      </c>
      <c r="Q12" s="1132">
        <v>0</v>
      </c>
      <c r="R12" s="1132">
        <v>0</v>
      </c>
      <c r="S12" s="1131"/>
      <c r="T12" s="1131"/>
      <c r="U12" s="1131">
        <f t="shared" si="2"/>
        <v>0</v>
      </c>
      <c r="V12" s="1267"/>
      <c r="W12" s="1156"/>
      <c r="X12" s="1156"/>
      <c r="Y12" s="1156"/>
      <c r="Z12" s="1156"/>
      <c r="AA12" s="1128"/>
      <c r="AB12" s="1267"/>
      <c r="AC12" s="1156"/>
      <c r="AD12" s="1156"/>
      <c r="AE12" s="1156"/>
      <c r="AF12" s="1156"/>
      <c r="AG12" s="1128"/>
      <c r="AH12" s="1267"/>
      <c r="AI12" s="1156"/>
      <c r="AJ12" s="1156"/>
      <c r="AK12" s="1156"/>
      <c r="AL12" s="1156"/>
      <c r="AM12" s="1128"/>
      <c r="AN12" s="1223">
        <f t="shared" si="3"/>
        <v>3241600</v>
      </c>
      <c r="AO12" s="593">
        <v>3241600</v>
      </c>
      <c r="AP12" s="593">
        <f t="shared" si="4"/>
        <v>0</v>
      </c>
    </row>
    <row r="13" spans="1:42" s="593" customFormat="1" ht="15.75" x14ac:dyDescent="0.25">
      <c r="A13" s="1159" t="s">
        <v>349</v>
      </c>
      <c r="B13" s="768" t="s">
        <v>29</v>
      </c>
      <c r="C13" s="768">
        <v>0</v>
      </c>
      <c r="D13" s="768"/>
      <c r="E13" s="1131"/>
      <c r="F13" s="1131"/>
      <c r="G13" s="1131"/>
      <c r="H13" s="1131"/>
      <c r="I13" s="769">
        <f t="shared" si="0"/>
        <v>0</v>
      </c>
      <c r="J13" s="1132">
        <v>0</v>
      </c>
      <c r="K13" s="1132">
        <v>0</v>
      </c>
      <c r="L13" s="1132">
        <v>0</v>
      </c>
      <c r="M13" s="1131"/>
      <c r="N13" s="1131"/>
      <c r="O13" s="1131">
        <f t="shared" si="1"/>
        <v>0</v>
      </c>
      <c r="P13" s="1132">
        <v>0</v>
      </c>
      <c r="Q13" s="1132">
        <v>0</v>
      </c>
      <c r="R13" s="1132">
        <v>0</v>
      </c>
      <c r="S13" s="1131"/>
      <c r="T13" s="1131"/>
      <c r="U13" s="1131">
        <f t="shared" si="2"/>
        <v>0</v>
      </c>
      <c r="V13" s="1267"/>
      <c r="W13" s="1156"/>
      <c r="X13" s="1156"/>
      <c r="Y13" s="1156"/>
      <c r="Z13" s="1156"/>
      <c r="AA13" s="1128"/>
      <c r="AB13" s="1267"/>
      <c r="AC13" s="1156"/>
      <c r="AD13" s="1156"/>
      <c r="AE13" s="1156"/>
      <c r="AF13" s="1156"/>
      <c r="AG13" s="1128"/>
      <c r="AH13" s="1267"/>
      <c r="AI13" s="1156"/>
      <c r="AJ13" s="1156"/>
      <c r="AK13" s="1156"/>
      <c r="AL13" s="1156"/>
      <c r="AM13" s="1128"/>
      <c r="AN13" s="1223">
        <f t="shared" si="3"/>
        <v>0</v>
      </c>
      <c r="AO13" s="593">
        <v>0</v>
      </c>
      <c r="AP13" s="593">
        <f t="shared" si="4"/>
        <v>0</v>
      </c>
    </row>
    <row r="14" spans="1:42" s="593" customFormat="1" ht="15.75" x14ac:dyDescent="0.25">
      <c r="A14" s="1159" t="s">
        <v>350</v>
      </c>
      <c r="B14" s="768" t="s">
        <v>30</v>
      </c>
      <c r="C14" s="768">
        <v>0</v>
      </c>
      <c r="D14" s="768"/>
      <c r="E14" s="1131"/>
      <c r="F14" s="1131"/>
      <c r="G14" s="1131"/>
      <c r="H14" s="1131"/>
      <c r="I14" s="769">
        <f t="shared" si="0"/>
        <v>0</v>
      </c>
      <c r="J14" s="1132">
        <v>0</v>
      </c>
      <c r="K14" s="1132">
        <v>0</v>
      </c>
      <c r="L14" s="1132">
        <v>0</v>
      </c>
      <c r="M14" s="1131"/>
      <c r="N14" s="1131"/>
      <c r="O14" s="1131">
        <f t="shared" si="1"/>
        <v>0</v>
      </c>
      <c r="P14" s="1132">
        <v>0</v>
      </c>
      <c r="Q14" s="1132">
        <v>0</v>
      </c>
      <c r="R14" s="1132">
        <v>0</v>
      </c>
      <c r="S14" s="1131"/>
      <c r="T14" s="1131"/>
      <c r="U14" s="1131">
        <f t="shared" si="2"/>
        <v>0</v>
      </c>
      <c r="V14" s="1267"/>
      <c r="W14" s="1156"/>
      <c r="X14" s="1156"/>
      <c r="Y14" s="1156"/>
      <c r="Z14" s="1156"/>
      <c r="AA14" s="1128"/>
      <c r="AB14" s="1267"/>
      <c r="AC14" s="1156"/>
      <c r="AD14" s="1156"/>
      <c r="AE14" s="1156"/>
      <c r="AF14" s="1156"/>
      <c r="AG14" s="1128"/>
      <c r="AH14" s="1267"/>
      <c r="AI14" s="1156"/>
      <c r="AJ14" s="1156"/>
      <c r="AK14" s="1156"/>
      <c r="AL14" s="1156"/>
      <c r="AM14" s="1128"/>
      <c r="AN14" s="1223">
        <f t="shared" si="3"/>
        <v>0</v>
      </c>
      <c r="AO14" s="593">
        <v>0</v>
      </c>
      <c r="AP14" s="593">
        <f t="shared" si="4"/>
        <v>0</v>
      </c>
    </row>
    <row r="15" spans="1:42" s="593" customFormat="1" ht="15.75" x14ac:dyDescent="0.25">
      <c r="A15" s="1159" t="s">
        <v>351</v>
      </c>
      <c r="B15" s="769" t="s">
        <v>31</v>
      </c>
      <c r="C15" s="768">
        <v>0</v>
      </c>
      <c r="D15" s="768"/>
      <c r="E15" s="1131"/>
      <c r="F15" s="1131"/>
      <c r="G15" s="1131"/>
      <c r="H15" s="1131"/>
      <c r="I15" s="769">
        <f t="shared" si="0"/>
        <v>0</v>
      </c>
      <c r="J15" s="1132">
        <v>0</v>
      </c>
      <c r="K15" s="1132">
        <v>0</v>
      </c>
      <c r="L15" s="1132">
        <v>0</v>
      </c>
      <c r="M15" s="1131"/>
      <c r="N15" s="1131"/>
      <c r="O15" s="1131">
        <f t="shared" si="1"/>
        <v>0</v>
      </c>
      <c r="P15" s="1132">
        <v>0</v>
      </c>
      <c r="Q15" s="1132">
        <v>0</v>
      </c>
      <c r="R15" s="1132">
        <v>0</v>
      </c>
      <c r="S15" s="1131"/>
      <c r="T15" s="1131"/>
      <c r="U15" s="1131">
        <f t="shared" si="2"/>
        <v>0</v>
      </c>
      <c r="V15" s="1267"/>
      <c r="W15" s="1156"/>
      <c r="X15" s="1156"/>
      <c r="Y15" s="1156"/>
      <c r="Z15" s="1156"/>
      <c r="AA15" s="1128"/>
      <c r="AB15" s="1267"/>
      <c r="AC15" s="1156"/>
      <c r="AD15" s="1156"/>
      <c r="AE15" s="1156"/>
      <c r="AF15" s="1156"/>
      <c r="AG15" s="1128"/>
      <c r="AH15" s="1267"/>
      <c r="AI15" s="1156"/>
      <c r="AJ15" s="1156"/>
      <c r="AK15" s="1156"/>
      <c r="AL15" s="1156"/>
      <c r="AM15" s="1128"/>
      <c r="AN15" s="1223">
        <f t="shared" si="3"/>
        <v>0</v>
      </c>
      <c r="AO15" s="593">
        <v>0</v>
      </c>
      <c r="AP15" s="593">
        <f t="shared" si="4"/>
        <v>0</v>
      </c>
    </row>
    <row r="16" spans="1:42" s="593" customFormat="1" ht="15.75" x14ac:dyDescent="0.25">
      <c r="A16" s="1159" t="s">
        <v>352</v>
      </c>
      <c r="B16" s="769" t="s">
        <v>32</v>
      </c>
      <c r="C16" s="1132">
        <v>0</v>
      </c>
      <c r="D16" s="1132"/>
      <c r="E16" s="1131"/>
      <c r="F16" s="1131"/>
      <c r="G16" s="1131"/>
      <c r="H16" s="1131"/>
      <c r="I16" s="1131">
        <f t="shared" si="0"/>
        <v>0</v>
      </c>
      <c r="J16" s="1132">
        <v>0</v>
      </c>
      <c r="K16" s="1132">
        <v>0</v>
      </c>
      <c r="L16" s="1132">
        <v>0</v>
      </c>
      <c r="M16" s="1131"/>
      <c r="N16" s="1131"/>
      <c r="O16" s="1131">
        <f>SUM(J16:L16)</f>
        <v>0</v>
      </c>
      <c r="P16" s="1132">
        <v>0</v>
      </c>
      <c r="Q16" s="1132">
        <v>0</v>
      </c>
      <c r="R16" s="1132">
        <v>0</v>
      </c>
      <c r="S16" s="1131"/>
      <c r="T16" s="1131"/>
      <c r="U16" s="1131">
        <f t="shared" si="2"/>
        <v>0</v>
      </c>
      <c r="V16" s="1267"/>
      <c r="W16" s="1156"/>
      <c r="X16" s="1156"/>
      <c r="Y16" s="1156"/>
      <c r="Z16" s="1156"/>
      <c r="AA16" s="1128"/>
      <c r="AB16" s="1267"/>
      <c r="AC16" s="1156"/>
      <c r="AD16" s="1156"/>
      <c r="AE16" s="1156"/>
      <c r="AF16" s="1156"/>
      <c r="AG16" s="1128"/>
      <c r="AH16" s="1267"/>
      <c r="AI16" s="1156"/>
      <c r="AJ16" s="1156"/>
      <c r="AK16" s="1156"/>
      <c r="AL16" s="1156"/>
      <c r="AM16" s="1128"/>
      <c r="AN16" s="1223">
        <f t="shared" si="3"/>
        <v>0</v>
      </c>
      <c r="AO16" s="593">
        <v>0</v>
      </c>
      <c r="AP16" s="593">
        <f t="shared" si="4"/>
        <v>0</v>
      </c>
    </row>
    <row r="17" spans="1:42" s="593" customFormat="1" ht="15.75" x14ac:dyDescent="0.2">
      <c r="A17" s="1519"/>
      <c r="B17" s="1142" t="s">
        <v>33</v>
      </c>
      <c r="C17" s="1142">
        <f>SUM(C5:C16)</f>
        <v>49487134</v>
      </c>
      <c r="D17" s="1142">
        <f>SUM(D5:D16)</f>
        <v>26502334</v>
      </c>
      <c r="E17" s="1142">
        <f t="shared" ref="E17:AN17" si="5">SUM(E5:E16)</f>
        <v>0</v>
      </c>
      <c r="F17" s="1142">
        <f t="shared" si="5"/>
        <v>0</v>
      </c>
      <c r="G17" s="1142">
        <f t="shared" si="5"/>
        <v>0</v>
      </c>
      <c r="H17" s="1142">
        <f t="shared" si="5"/>
        <v>0</v>
      </c>
      <c r="I17" s="1142">
        <f t="shared" si="5"/>
        <v>26502334</v>
      </c>
      <c r="J17" s="1142">
        <f t="shared" si="5"/>
        <v>0</v>
      </c>
      <c r="K17" s="1142">
        <f t="shared" si="5"/>
        <v>0</v>
      </c>
      <c r="L17" s="1142">
        <f t="shared" si="5"/>
        <v>0</v>
      </c>
      <c r="M17" s="1142">
        <f t="shared" si="5"/>
        <v>0</v>
      </c>
      <c r="N17" s="1142">
        <f t="shared" si="5"/>
        <v>0</v>
      </c>
      <c r="O17" s="1142">
        <f t="shared" si="5"/>
        <v>0</v>
      </c>
      <c r="P17" s="1142">
        <f t="shared" si="5"/>
        <v>0</v>
      </c>
      <c r="Q17" s="1142">
        <f t="shared" si="5"/>
        <v>0</v>
      </c>
      <c r="R17" s="1142">
        <f t="shared" si="5"/>
        <v>0</v>
      </c>
      <c r="S17" s="1142">
        <f t="shared" si="5"/>
        <v>0</v>
      </c>
      <c r="T17" s="1142">
        <f t="shared" si="5"/>
        <v>0</v>
      </c>
      <c r="U17" s="1142">
        <f t="shared" si="5"/>
        <v>0</v>
      </c>
      <c r="V17" s="1142">
        <f t="shared" si="5"/>
        <v>0</v>
      </c>
      <c r="W17" s="1142">
        <f t="shared" si="5"/>
        <v>0</v>
      </c>
      <c r="X17" s="1142">
        <f t="shared" si="5"/>
        <v>0</v>
      </c>
      <c r="Y17" s="1142">
        <f t="shared" si="5"/>
        <v>0</v>
      </c>
      <c r="Z17" s="1142">
        <f t="shared" si="5"/>
        <v>0</v>
      </c>
      <c r="AA17" s="1142">
        <f t="shared" si="5"/>
        <v>0</v>
      </c>
      <c r="AB17" s="1142">
        <f t="shared" si="5"/>
        <v>0</v>
      </c>
      <c r="AC17" s="1142">
        <f t="shared" si="5"/>
        <v>0</v>
      </c>
      <c r="AD17" s="1142">
        <f t="shared" si="5"/>
        <v>0</v>
      </c>
      <c r="AE17" s="1142">
        <f t="shared" si="5"/>
        <v>0</v>
      </c>
      <c r="AF17" s="1142">
        <f t="shared" si="5"/>
        <v>0</v>
      </c>
      <c r="AG17" s="1142">
        <f t="shared" si="5"/>
        <v>0</v>
      </c>
      <c r="AH17" s="1142">
        <f t="shared" si="5"/>
        <v>0</v>
      </c>
      <c r="AI17" s="1142">
        <f t="shared" si="5"/>
        <v>0</v>
      </c>
      <c r="AJ17" s="1142">
        <f t="shared" si="5"/>
        <v>0</v>
      </c>
      <c r="AK17" s="1142">
        <f t="shared" si="5"/>
        <v>0</v>
      </c>
      <c r="AL17" s="1142">
        <f t="shared" si="5"/>
        <v>0</v>
      </c>
      <c r="AM17" s="1142">
        <f t="shared" si="5"/>
        <v>0</v>
      </c>
      <c r="AN17" s="1083">
        <f t="shared" si="5"/>
        <v>26502334</v>
      </c>
      <c r="AO17" s="593">
        <v>26502334</v>
      </c>
      <c r="AP17" s="593">
        <f t="shared" si="4"/>
        <v>0</v>
      </c>
    </row>
    <row r="18" spans="1:42" s="593" customFormat="1" ht="15.75" x14ac:dyDescent="0.25">
      <c r="A18" s="1037"/>
      <c r="B18" s="769" t="s">
        <v>34</v>
      </c>
      <c r="C18" s="1267"/>
      <c r="D18" s="1267"/>
      <c r="E18" s="1156"/>
      <c r="F18" s="1156"/>
      <c r="G18" s="1156"/>
      <c r="H18" s="1156"/>
      <c r="I18" s="1131"/>
      <c r="J18" s="1132"/>
      <c r="K18" s="1131"/>
      <c r="L18" s="1131"/>
      <c r="M18" s="1131"/>
      <c r="N18" s="1131"/>
      <c r="O18" s="1131"/>
      <c r="P18" s="1132"/>
      <c r="Q18" s="1131"/>
      <c r="R18" s="1131"/>
      <c r="S18" s="1131"/>
      <c r="T18" s="1131"/>
      <c r="U18" s="1131"/>
      <c r="V18" s="1267"/>
      <c r="W18" s="1156"/>
      <c r="X18" s="1156"/>
      <c r="Y18" s="1156"/>
      <c r="Z18" s="1156"/>
      <c r="AA18" s="1128"/>
      <c r="AB18" s="1267"/>
      <c r="AC18" s="1156"/>
      <c r="AD18" s="1156"/>
      <c r="AE18" s="1156"/>
      <c r="AF18" s="1156"/>
      <c r="AG18" s="1128"/>
      <c r="AH18" s="1267"/>
      <c r="AI18" s="1156"/>
      <c r="AJ18" s="1156"/>
      <c r="AK18" s="1156"/>
      <c r="AL18" s="1156"/>
      <c r="AM18" s="1128"/>
      <c r="AN18" s="1223"/>
    </row>
    <row r="19" spans="1:42" s="593" customFormat="1" ht="15.75" x14ac:dyDescent="0.25">
      <c r="A19" s="1269">
        <v>2110201</v>
      </c>
      <c r="B19" s="769" t="s">
        <v>35</v>
      </c>
      <c r="C19" s="768">
        <v>1500000</v>
      </c>
      <c r="D19" s="768">
        <v>500000</v>
      </c>
      <c r="E19" s="1131"/>
      <c r="F19" s="1131"/>
      <c r="G19" s="1131"/>
      <c r="H19" s="1131"/>
      <c r="I19" s="769">
        <f>SUM(D19)</f>
        <v>500000</v>
      </c>
      <c r="J19" s="768">
        <v>0</v>
      </c>
      <c r="K19" s="768">
        <v>0</v>
      </c>
      <c r="L19" s="768">
        <v>0</v>
      </c>
      <c r="M19" s="769"/>
      <c r="N19" s="769"/>
      <c r="O19" s="769">
        <f>SUM(J19:L19)</f>
        <v>0</v>
      </c>
      <c r="P19" s="768">
        <v>0</v>
      </c>
      <c r="Q19" s="768">
        <v>0</v>
      </c>
      <c r="R19" s="768">
        <v>0</v>
      </c>
      <c r="S19" s="769"/>
      <c r="T19" s="769"/>
      <c r="U19" s="769">
        <f>SUM(P19:R19)</f>
        <v>0</v>
      </c>
      <c r="V19" s="1267"/>
      <c r="W19" s="1156"/>
      <c r="X19" s="1156"/>
      <c r="Y19" s="1156"/>
      <c r="Z19" s="1156"/>
      <c r="AA19" s="1128"/>
      <c r="AB19" s="1267"/>
      <c r="AC19" s="1156"/>
      <c r="AD19" s="1156"/>
      <c r="AE19" s="1156"/>
      <c r="AF19" s="1156"/>
      <c r="AG19" s="1128"/>
      <c r="AH19" s="1267"/>
      <c r="AI19" s="1156"/>
      <c r="AJ19" s="1156"/>
      <c r="AK19" s="1156"/>
      <c r="AL19" s="1156"/>
      <c r="AM19" s="1128"/>
      <c r="AN19" s="1223">
        <f>SUM(U19+O19+I19)</f>
        <v>500000</v>
      </c>
      <c r="AO19" s="593">
        <v>500000</v>
      </c>
      <c r="AP19" s="593">
        <f t="shared" si="4"/>
        <v>0</v>
      </c>
    </row>
    <row r="20" spans="1:42" s="593" customFormat="1" ht="15.75" x14ac:dyDescent="0.25">
      <c r="A20" s="1037">
        <v>2110202</v>
      </c>
      <c r="B20" s="768" t="s">
        <v>36</v>
      </c>
      <c r="C20" s="768">
        <v>500000</v>
      </c>
      <c r="D20" s="768">
        <v>500000</v>
      </c>
      <c r="E20" s="1131"/>
      <c r="F20" s="1131"/>
      <c r="G20" s="1131"/>
      <c r="H20" s="1131"/>
      <c r="I20" s="769">
        <f t="shared" ref="I20:I83" si="6">SUM(D20)</f>
        <v>500000</v>
      </c>
      <c r="J20" s="768">
        <v>0</v>
      </c>
      <c r="K20" s="768">
        <v>0</v>
      </c>
      <c r="L20" s="768">
        <v>0</v>
      </c>
      <c r="M20" s="769"/>
      <c r="N20" s="769"/>
      <c r="O20" s="769">
        <f t="shared" ref="O20:O83" si="7">SUM(J20:L20)</f>
        <v>0</v>
      </c>
      <c r="P20" s="768">
        <v>0</v>
      </c>
      <c r="Q20" s="768">
        <v>0</v>
      </c>
      <c r="R20" s="768">
        <v>0</v>
      </c>
      <c r="S20" s="769"/>
      <c r="T20" s="769"/>
      <c r="U20" s="769">
        <f t="shared" ref="U20:U83" si="8">SUM(P20:R20)</f>
        <v>0</v>
      </c>
      <c r="V20" s="1267"/>
      <c r="W20" s="1156"/>
      <c r="X20" s="1156"/>
      <c r="Y20" s="1156"/>
      <c r="Z20" s="1156"/>
      <c r="AA20" s="1128"/>
      <c r="AB20" s="1267"/>
      <c r="AC20" s="1156"/>
      <c r="AD20" s="1156"/>
      <c r="AE20" s="1156"/>
      <c r="AF20" s="1156"/>
      <c r="AG20" s="1128"/>
      <c r="AH20" s="1267"/>
      <c r="AI20" s="1156"/>
      <c r="AJ20" s="1156"/>
      <c r="AK20" s="1156"/>
      <c r="AL20" s="1156"/>
      <c r="AM20" s="1128"/>
      <c r="AN20" s="1223">
        <f t="shared" ref="AN20:AN83" si="9">SUM(U20+O20+I20)</f>
        <v>500000</v>
      </c>
      <c r="AO20" s="593">
        <v>500000</v>
      </c>
      <c r="AP20" s="593">
        <f t="shared" si="4"/>
        <v>0</v>
      </c>
    </row>
    <row r="21" spans="1:42" s="593" customFormat="1" ht="15.75" x14ac:dyDescent="0.25">
      <c r="A21" s="1037">
        <v>2110302</v>
      </c>
      <c r="B21" s="768" t="s">
        <v>37</v>
      </c>
      <c r="C21" s="768">
        <v>0</v>
      </c>
      <c r="D21" s="768"/>
      <c r="E21" s="1131"/>
      <c r="F21" s="1131"/>
      <c r="G21" s="1131"/>
      <c r="H21" s="1131"/>
      <c r="I21" s="769">
        <f t="shared" si="6"/>
        <v>0</v>
      </c>
      <c r="J21" s="768">
        <v>0</v>
      </c>
      <c r="K21" s="768">
        <v>0</v>
      </c>
      <c r="L21" s="768">
        <v>0</v>
      </c>
      <c r="M21" s="769"/>
      <c r="N21" s="769"/>
      <c r="O21" s="769">
        <f t="shared" si="7"/>
        <v>0</v>
      </c>
      <c r="P21" s="768">
        <v>0</v>
      </c>
      <c r="Q21" s="768">
        <v>0</v>
      </c>
      <c r="R21" s="768">
        <v>0</v>
      </c>
      <c r="S21" s="769"/>
      <c r="T21" s="769"/>
      <c r="U21" s="769">
        <f t="shared" si="8"/>
        <v>0</v>
      </c>
      <c r="V21" s="1267"/>
      <c r="W21" s="1156"/>
      <c r="X21" s="1156"/>
      <c r="Y21" s="1156"/>
      <c r="Z21" s="1156"/>
      <c r="AA21" s="1128"/>
      <c r="AB21" s="1267"/>
      <c r="AC21" s="1156"/>
      <c r="AD21" s="1156"/>
      <c r="AE21" s="1156"/>
      <c r="AF21" s="1156"/>
      <c r="AG21" s="1128"/>
      <c r="AH21" s="1267"/>
      <c r="AI21" s="1156"/>
      <c r="AJ21" s="1156"/>
      <c r="AK21" s="1156"/>
      <c r="AL21" s="1156"/>
      <c r="AM21" s="1128"/>
      <c r="AN21" s="1223">
        <f t="shared" si="9"/>
        <v>0</v>
      </c>
      <c r="AO21" s="593">
        <v>0</v>
      </c>
      <c r="AP21" s="593">
        <f t="shared" si="4"/>
        <v>0</v>
      </c>
    </row>
    <row r="22" spans="1:42" s="593" customFormat="1" ht="15.75" x14ac:dyDescent="0.25">
      <c r="A22" s="1269">
        <v>2110312</v>
      </c>
      <c r="B22" s="769" t="s">
        <v>38</v>
      </c>
      <c r="C22" s="768">
        <v>0</v>
      </c>
      <c r="D22" s="768"/>
      <c r="E22" s="1131"/>
      <c r="F22" s="1131"/>
      <c r="G22" s="1131"/>
      <c r="H22" s="1131"/>
      <c r="I22" s="769">
        <f t="shared" si="6"/>
        <v>0</v>
      </c>
      <c r="J22" s="768">
        <v>0</v>
      </c>
      <c r="K22" s="768">
        <v>0</v>
      </c>
      <c r="L22" s="768">
        <v>0</v>
      </c>
      <c r="M22" s="769"/>
      <c r="N22" s="769"/>
      <c r="O22" s="769">
        <f t="shared" si="7"/>
        <v>0</v>
      </c>
      <c r="P22" s="768">
        <v>0</v>
      </c>
      <c r="Q22" s="768">
        <v>0</v>
      </c>
      <c r="R22" s="768">
        <v>0</v>
      </c>
      <c r="S22" s="769"/>
      <c r="T22" s="769"/>
      <c r="U22" s="769">
        <f t="shared" si="8"/>
        <v>0</v>
      </c>
      <c r="V22" s="1267"/>
      <c r="W22" s="1156"/>
      <c r="X22" s="1156"/>
      <c r="Y22" s="1156"/>
      <c r="Z22" s="1156"/>
      <c r="AA22" s="1128"/>
      <c r="AB22" s="1267"/>
      <c r="AC22" s="1156"/>
      <c r="AD22" s="1156"/>
      <c r="AE22" s="1156"/>
      <c r="AF22" s="1156"/>
      <c r="AG22" s="1128"/>
      <c r="AH22" s="1267"/>
      <c r="AI22" s="1156"/>
      <c r="AJ22" s="1156"/>
      <c r="AK22" s="1156"/>
      <c r="AL22" s="1156"/>
      <c r="AM22" s="1128"/>
      <c r="AN22" s="1223">
        <f t="shared" si="9"/>
        <v>0</v>
      </c>
      <c r="AO22" s="593">
        <v>0</v>
      </c>
      <c r="AP22" s="593">
        <f t="shared" si="4"/>
        <v>0</v>
      </c>
    </row>
    <row r="23" spans="1:42" s="593" customFormat="1" ht="15.75" x14ac:dyDescent="0.25">
      <c r="A23" s="1037">
        <v>2110314</v>
      </c>
      <c r="B23" s="768" t="s">
        <v>39</v>
      </c>
      <c r="C23" s="768">
        <v>0</v>
      </c>
      <c r="D23" s="768"/>
      <c r="E23" s="1131"/>
      <c r="F23" s="1131"/>
      <c r="G23" s="1131"/>
      <c r="H23" s="1131"/>
      <c r="I23" s="769">
        <f t="shared" si="6"/>
        <v>0</v>
      </c>
      <c r="J23" s="768">
        <v>0</v>
      </c>
      <c r="K23" s="768">
        <v>0</v>
      </c>
      <c r="L23" s="768">
        <v>0</v>
      </c>
      <c r="M23" s="769"/>
      <c r="N23" s="769"/>
      <c r="O23" s="769">
        <f t="shared" si="7"/>
        <v>0</v>
      </c>
      <c r="P23" s="768">
        <v>0</v>
      </c>
      <c r="Q23" s="768">
        <v>0</v>
      </c>
      <c r="R23" s="768">
        <v>0</v>
      </c>
      <c r="S23" s="769"/>
      <c r="T23" s="769"/>
      <c r="U23" s="769">
        <f t="shared" si="8"/>
        <v>0</v>
      </c>
      <c r="V23" s="1267"/>
      <c r="W23" s="1156"/>
      <c r="X23" s="1156"/>
      <c r="Y23" s="1156"/>
      <c r="Z23" s="1156"/>
      <c r="AA23" s="1128"/>
      <c r="AB23" s="1267"/>
      <c r="AC23" s="1156"/>
      <c r="AD23" s="1156"/>
      <c r="AE23" s="1156"/>
      <c r="AF23" s="1156"/>
      <c r="AG23" s="1128"/>
      <c r="AH23" s="1267"/>
      <c r="AI23" s="1156"/>
      <c r="AJ23" s="1156"/>
      <c r="AK23" s="1156"/>
      <c r="AL23" s="1156"/>
      <c r="AM23" s="1128"/>
      <c r="AN23" s="1223">
        <f t="shared" si="9"/>
        <v>0</v>
      </c>
      <c r="AO23" s="593">
        <v>0</v>
      </c>
      <c r="AP23" s="593">
        <f t="shared" si="4"/>
        <v>0</v>
      </c>
    </row>
    <row r="24" spans="1:42" s="593" customFormat="1" ht="15.75" x14ac:dyDescent="0.25">
      <c r="A24" s="1037">
        <v>2110316</v>
      </c>
      <c r="B24" s="768" t="s">
        <v>40</v>
      </c>
      <c r="C24" s="768">
        <v>500000</v>
      </c>
      <c r="D24" s="768">
        <v>0</v>
      </c>
      <c r="E24" s="1131"/>
      <c r="F24" s="1131"/>
      <c r="G24" s="1131"/>
      <c r="H24" s="1131"/>
      <c r="I24" s="769">
        <f t="shared" si="6"/>
        <v>0</v>
      </c>
      <c r="J24" s="768">
        <v>0</v>
      </c>
      <c r="K24" s="768">
        <v>0</v>
      </c>
      <c r="L24" s="768">
        <v>0</v>
      </c>
      <c r="M24" s="769"/>
      <c r="N24" s="769"/>
      <c r="O24" s="769">
        <f t="shared" si="7"/>
        <v>0</v>
      </c>
      <c r="P24" s="768">
        <v>0</v>
      </c>
      <c r="Q24" s="768">
        <v>0</v>
      </c>
      <c r="R24" s="768">
        <v>0</v>
      </c>
      <c r="S24" s="769"/>
      <c r="T24" s="769"/>
      <c r="U24" s="769">
        <f t="shared" si="8"/>
        <v>0</v>
      </c>
      <c r="V24" s="1267"/>
      <c r="W24" s="1156"/>
      <c r="X24" s="1156"/>
      <c r="Y24" s="1156"/>
      <c r="Z24" s="1156"/>
      <c r="AA24" s="1128"/>
      <c r="AB24" s="1267"/>
      <c r="AC24" s="1156"/>
      <c r="AD24" s="1156"/>
      <c r="AE24" s="1156"/>
      <c r="AF24" s="1156"/>
      <c r="AG24" s="1128"/>
      <c r="AH24" s="1267"/>
      <c r="AI24" s="1156"/>
      <c r="AJ24" s="1156"/>
      <c r="AK24" s="1156"/>
      <c r="AL24" s="1156"/>
      <c r="AM24" s="1128"/>
      <c r="AN24" s="1223">
        <f t="shared" si="9"/>
        <v>0</v>
      </c>
      <c r="AO24" s="593">
        <v>500000</v>
      </c>
      <c r="AP24" s="593">
        <f t="shared" si="4"/>
        <v>-500000</v>
      </c>
    </row>
    <row r="25" spans="1:42" s="593" customFormat="1" ht="15.75" x14ac:dyDescent="0.25">
      <c r="A25" s="1269">
        <v>2120103</v>
      </c>
      <c r="B25" s="768" t="s">
        <v>41</v>
      </c>
      <c r="C25" s="768">
        <v>5450980</v>
      </c>
      <c r="D25" s="768">
        <v>3450980</v>
      </c>
      <c r="E25" s="1131"/>
      <c r="F25" s="1131"/>
      <c r="G25" s="1131"/>
      <c r="H25" s="1131"/>
      <c r="I25" s="769">
        <f t="shared" si="6"/>
        <v>3450980</v>
      </c>
      <c r="J25" s="768">
        <v>0</v>
      </c>
      <c r="K25" s="768">
        <v>0</v>
      </c>
      <c r="L25" s="768">
        <v>0</v>
      </c>
      <c r="M25" s="769"/>
      <c r="N25" s="769"/>
      <c r="O25" s="769">
        <f t="shared" si="7"/>
        <v>0</v>
      </c>
      <c r="P25" s="768">
        <v>0</v>
      </c>
      <c r="Q25" s="768">
        <v>0</v>
      </c>
      <c r="R25" s="768">
        <v>0</v>
      </c>
      <c r="S25" s="769"/>
      <c r="T25" s="769"/>
      <c r="U25" s="769">
        <f t="shared" si="8"/>
        <v>0</v>
      </c>
      <c r="V25" s="1267"/>
      <c r="W25" s="1156"/>
      <c r="X25" s="1156"/>
      <c r="Y25" s="1156"/>
      <c r="Z25" s="1156"/>
      <c r="AA25" s="1128"/>
      <c r="AB25" s="1267"/>
      <c r="AC25" s="1156"/>
      <c r="AD25" s="1156"/>
      <c r="AE25" s="1156"/>
      <c r="AF25" s="1156"/>
      <c r="AG25" s="1128"/>
      <c r="AH25" s="1267"/>
      <c r="AI25" s="1156"/>
      <c r="AJ25" s="1156"/>
      <c r="AK25" s="1156"/>
      <c r="AL25" s="1156"/>
      <c r="AM25" s="1128"/>
      <c r="AN25" s="1223">
        <f t="shared" si="9"/>
        <v>3450980</v>
      </c>
      <c r="AO25" s="593">
        <v>3450980</v>
      </c>
      <c r="AP25" s="593">
        <f t="shared" si="4"/>
        <v>0</v>
      </c>
    </row>
    <row r="26" spans="1:42" s="593" customFormat="1" ht="15.75" x14ac:dyDescent="0.25">
      <c r="A26" s="1037">
        <v>2210101</v>
      </c>
      <c r="B26" s="768" t="s">
        <v>42</v>
      </c>
      <c r="C26" s="768">
        <v>0</v>
      </c>
      <c r="D26" s="768"/>
      <c r="E26" s="1131"/>
      <c r="F26" s="1131"/>
      <c r="G26" s="1131"/>
      <c r="H26" s="1131"/>
      <c r="I26" s="769">
        <f t="shared" si="6"/>
        <v>0</v>
      </c>
      <c r="J26" s="768">
        <v>0</v>
      </c>
      <c r="K26" s="768">
        <v>0</v>
      </c>
      <c r="L26" s="768">
        <v>0</v>
      </c>
      <c r="M26" s="769"/>
      <c r="N26" s="769"/>
      <c r="O26" s="769">
        <f t="shared" si="7"/>
        <v>0</v>
      </c>
      <c r="P26" s="768">
        <v>0</v>
      </c>
      <c r="Q26" s="768">
        <v>0</v>
      </c>
      <c r="R26" s="768">
        <v>0</v>
      </c>
      <c r="S26" s="769"/>
      <c r="T26" s="769"/>
      <c r="U26" s="769">
        <f t="shared" si="8"/>
        <v>0</v>
      </c>
      <c r="V26" s="1267"/>
      <c r="W26" s="1156"/>
      <c r="X26" s="1156"/>
      <c r="Y26" s="1156"/>
      <c r="Z26" s="1156"/>
      <c r="AA26" s="1128"/>
      <c r="AB26" s="1267"/>
      <c r="AC26" s="1156"/>
      <c r="AD26" s="1156"/>
      <c r="AE26" s="1156"/>
      <c r="AF26" s="1156"/>
      <c r="AG26" s="1128"/>
      <c r="AH26" s="1267"/>
      <c r="AI26" s="1156"/>
      <c r="AJ26" s="1156"/>
      <c r="AK26" s="1156"/>
      <c r="AL26" s="1156"/>
      <c r="AM26" s="1128"/>
      <c r="AN26" s="1223">
        <f t="shared" si="9"/>
        <v>0</v>
      </c>
      <c r="AO26" s="593">
        <v>0</v>
      </c>
      <c r="AP26" s="593">
        <f t="shared" si="4"/>
        <v>0</v>
      </c>
    </row>
    <row r="27" spans="1:42" s="593" customFormat="1" ht="31.5" x14ac:dyDescent="0.25">
      <c r="A27" s="1269">
        <v>2210102</v>
      </c>
      <c r="B27" s="769" t="s">
        <v>43</v>
      </c>
      <c r="C27" s="768">
        <v>100000</v>
      </c>
      <c r="D27" s="769">
        <v>100000</v>
      </c>
      <c r="E27" s="1131"/>
      <c r="F27" s="1131"/>
      <c r="G27" s="1131"/>
      <c r="H27" s="1131"/>
      <c r="I27" s="769">
        <f t="shared" si="6"/>
        <v>100000</v>
      </c>
      <c r="J27" s="768">
        <v>0</v>
      </c>
      <c r="K27" s="768">
        <v>0</v>
      </c>
      <c r="L27" s="768">
        <v>0</v>
      </c>
      <c r="M27" s="769"/>
      <c r="N27" s="769"/>
      <c r="O27" s="769">
        <f t="shared" si="7"/>
        <v>0</v>
      </c>
      <c r="P27" s="768">
        <v>0</v>
      </c>
      <c r="Q27" s="768">
        <v>0</v>
      </c>
      <c r="R27" s="768">
        <v>0</v>
      </c>
      <c r="S27" s="769"/>
      <c r="T27" s="769"/>
      <c r="U27" s="769">
        <f t="shared" si="8"/>
        <v>0</v>
      </c>
      <c r="V27" s="1156"/>
      <c r="W27" s="1156"/>
      <c r="X27" s="1156"/>
      <c r="Y27" s="1156"/>
      <c r="Z27" s="1156"/>
      <c r="AA27" s="1128"/>
      <c r="AB27" s="1156"/>
      <c r="AC27" s="1156"/>
      <c r="AD27" s="1156"/>
      <c r="AE27" s="1156"/>
      <c r="AF27" s="1156"/>
      <c r="AG27" s="1128"/>
      <c r="AH27" s="1156"/>
      <c r="AI27" s="1156"/>
      <c r="AJ27" s="1156"/>
      <c r="AK27" s="1156"/>
      <c r="AL27" s="1156"/>
      <c r="AM27" s="1128"/>
      <c r="AN27" s="1223">
        <f t="shared" si="9"/>
        <v>100000</v>
      </c>
      <c r="AO27" s="593">
        <v>100000</v>
      </c>
      <c r="AP27" s="593">
        <f t="shared" si="4"/>
        <v>0</v>
      </c>
    </row>
    <row r="28" spans="1:42" s="593" customFormat="1" ht="15.75" x14ac:dyDescent="0.25">
      <c r="A28" s="1037">
        <v>2210103</v>
      </c>
      <c r="B28" s="768" t="s">
        <v>44</v>
      </c>
      <c r="C28" s="768">
        <v>0</v>
      </c>
      <c r="D28" s="768"/>
      <c r="E28" s="1131"/>
      <c r="F28" s="1131"/>
      <c r="G28" s="1131"/>
      <c r="H28" s="1131"/>
      <c r="I28" s="769">
        <f t="shared" si="6"/>
        <v>0</v>
      </c>
      <c r="J28" s="768">
        <v>0</v>
      </c>
      <c r="K28" s="768">
        <v>0</v>
      </c>
      <c r="L28" s="768">
        <v>0</v>
      </c>
      <c r="M28" s="769"/>
      <c r="N28" s="769"/>
      <c r="O28" s="769">
        <f t="shared" si="7"/>
        <v>0</v>
      </c>
      <c r="P28" s="768">
        <v>0</v>
      </c>
      <c r="Q28" s="768">
        <v>0</v>
      </c>
      <c r="R28" s="768">
        <v>0</v>
      </c>
      <c r="S28" s="769"/>
      <c r="T28" s="769"/>
      <c r="U28" s="769">
        <f t="shared" si="8"/>
        <v>0</v>
      </c>
      <c r="V28" s="1267"/>
      <c r="W28" s="1156"/>
      <c r="X28" s="1156"/>
      <c r="Y28" s="1156"/>
      <c r="Z28" s="1156"/>
      <c r="AA28" s="1128"/>
      <c r="AB28" s="1267"/>
      <c r="AC28" s="1156"/>
      <c r="AD28" s="1156"/>
      <c r="AE28" s="1156"/>
      <c r="AF28" s="1156"/>
      <c r="AG28" s="1128"/>
      <c r="AH28" s="1267"/>
      <c r="AI28" s="1156"/>
      <c r="AJ28" s="1156"/>
      <c r="AK28" s="1156"/>
      <c r="AL28" s="1156"/>
      <c r="AM28" s="1128"/>
      <c r="AN28" s="1223">
        <f t="shared" si="9"/>
        <v>0</v>
      </c>
      <c r="AO28" s="593">
        <v>0</v>
      </c>
      <c r="AP28" s="593">
        <f t="shared" si="4"/>
        <v>0</v>
      </c>
    </row>
    <row r="29" spans="1:42" s="593" customFormat="1" ht="31.5" x14ac:dyDescent="0.25">
      <c r="A29" s="1269">
        <v>2210104</v>
      </c>
      <c r="B29" s="769" t="s">
        <v>45</v>
      </c>
      <c r="C29" s="768">
        <v>363000</v>
      </c>
      <c r="D29" s="768">
        <v>363000</v>
      </c>
      <c r="E29" s="1131"/>
      <c r="F29" s="1131"/>
      <c r="G29" s="1131"/>
      <c r="H29" s="1131"/>
      <c r="I29" s="769">
        <f t="shared" si="6"/>
        <v>363000</v>
      </c>
      <c r="J29" s="768">
        <v>0</v>
      </c>
      <c r="K29" s="768">
        <v>0</v>
      </c>
      <c r="L29" s="768">
        <v>0</v>
      </c>
      <c r="M29" s="769"/>
      <c r="N29" s="769"/>
      <c r="O29" s="769">
        <f t="shared" si="7"/>
        <v>0</v>
      </c>
      <c r="P29" s="768">
        <v>0</v>
      </c>
      <c r="Q29" s="768">
        <v>0</v>
      </c>
      <c r="R29" s="768">
        <v>0</v>
      </c>
      <c r="S29" s="769"/>
      <c r="T29" s="769"/>
      <c r="U29" s="769">
        <f t="shared" si="8"/>
        <v>0</v>
      </c>
      <c r="V29" s="1267"/>
      <c r="W29" s="1156"/>
      <c r="X29" s="1156"/>
      <c r="Y29" s="1156"/>
      <c r="Z29" s="1156"/>
      <c r="AA29" s="1128"/>
      <c r="AB29" s="1267"/>
      <c r="AC29" s="1156"/>
      <c r="AD29" s="1156"/>
      <c r="AE29" s="1156"/>
      <c r="AF29" s="1156"/>
      <c r="AG29" s="1128"/>
      <c r="AH29" s="1267"/>
      <c r="AI29" s="1156"/>
      <c r="AJ29" s="1156"/>
      <c r="AK29" s="1156"/>
      <c r="AL29" s="1156"/>
      <c r="AM29" s="1128"/>
      <c r="AN29" s="1223">
        <f t="shared" si="9"/>
        <v>363000</v>
      </c>
      <c r="AO29" s="593">
        <v>363000</v>
      </c>
      <c r="AP29" s="593">
        <f t="shared" si="4"/>
        <v>0</v>
      </c>
    </row>
    <row r="30" spans="1:42" s="593" customFormat="1" ht="24.95" customHeight="1" x14ac:dyDescent="0.25">
      <c r="A30" s="1269">
        <v>2210105</v>
      </c>
      <c r="B30" s="769" t="s">
        <v>46</v>
      </c>
      <c r="C30" s="768">
        <v>0</v>
      </c>
      <c r="D30" s="768"/>
      <c r="E30" s="1131"/>
      <c r="F30" s="1131"/>
      <c r="G30" s="1131"/>
      <c r="H30" s="1131"/>
      <c r="I30" s="769">
        <f t="shared" si="6"/>
        <v>0</v>
      </c>
      <c r="J30" s="768">
        <v>0</v>
      </c>
      <c r="K30" s="768">
        <v>0</v>
      </c>
      <c r="L30" s="768">
        <v>0</v>
      </c>
      <c r="M30" s="769"/>
      <c r="N30" s="769"/>
      <c r="O30" s="769">
        <f t="shared" si="7"/>
        <v>0</v>
      </c>
      <c r="P30" s="768">
        <v>0</v>
      </c>
      <c r="Q30" s="768">
        <v>0</v>
      </c>
      <c r="R30" s="768">
        <v>0</v>
      </c>
      <c r="S30" s="769"/>
      <c r="T30" s="769"/>
      <c r="U30" s="769">
        <f t="shared" si="8"/>
        <v>0</v>
      </c>
      <c r="V30" s="1267"/>
      <c r="W30" s="1156"/>
      <c r="X30" s="1156"/>
      <c r="Y30" s="1156"/>
      <c r="Z30" s="1156"/>
      <c r="AA30" s="1128"/>
      <c r="AB30" s="1267"/>
      <c r="AC30" s="1156"/>
      <c r="AD30" s="1156"/>
      <c r="AE30" s="1156"/>
      <c r="AF30" s="1156"/>
      <c r="AG30" s="1128"/>
      <c r="AH30" s="1267"/>
      <c r="AI30" s="1156"/>
      <c r="AJ30" s="1156"/>
      <c r="AK30" s="1156"/>
      <c r="AL30" s="1156"/>
      <c r="AM30" s="1128"/>
      <c r="AN30" s="1223">
        <f t="shared" si="9"/>
        <v>0</v>
      </c>
      <c r="AO30" s="593">
        <v>0</v>
      </c>
      <c r="AP30" s="593">
        <f t="shared" si="4"/>
        <v>0</v>
      </c>
    </row>
    <row r="31" spans="1:42" s="593" customFormat="1" ht="15.75" x14ac:dyDescent="0.25">
      <c r="A31" s="1269">
        <v>2210106</v>
      </c>
      <c r="B31" s="769" t="s">
        <v>47</v>
      </c>
      <c r="C31" s="768">
        <v>0</v>
      </c>
      <c r="D31" s="768">
        <v>0</v>
      </c>
      <c r="E31" s="1131"/>
      <c r="F31" s="1131"/>
      <c r="G31" s="1131"/>
      <c r="H31" s="1131"/>
      <c r="I31" s="769">
        <f t="shared" si="6"/>
        <v>0</v>
      </c>
      <c r="J31" s="768">
        <v>0</v>
      </c>
      <c r="K31" s="768">
        <v>0</v>
      </c>
      <c r="L31" s="768">
        <v>0</v>
      </c>
      <c r="M31" s="769"/>
      <c r="N31" s="769"/>
      <c r="O31" s="769">
        <f t="shared" si="7"/>
        <v>0</v>
      </c>
      <c r="P31" s="768">
        <v>0</v>
      </c>
      <c r="Q31" s="768">
        <v>0</v>
      </c>
      <c r="R31" s="768">
        <v>0</v>
      </c>
      <c r="S31" s="769"/>
      <c r="T31" s="769"/>
      <c r="U31" s="769">
        <f t="shared" si="8"/>
        <v>0</v>
      </c>
      <c r="V31" s="1267"/>
      <c r="W31" s="1156"/>
      <c r="X31" s="1156"/>
      <c r="Y31" s="1156"/>
      <c r="Z31" s="1156"/>
      <c r="AA31" s="1128"/>
      <c r="AB31" s="1267"/>
      <c r="AC31" s="1156"/>
      <c r="AD31" s="1156"/>
      <c r="AE31" s="1156"/>
      <c r="AF31" s="1156"/>
      <c r="AG31" s="1128"/>
      <c r="AH31" s="1267"/>
      <c r="AI31" s="1156"/>
      <c r="AJ31" s="1156"/>
      <c r="AK31" s="1156"/>
      <c r="AL31" s="1156"/>
      <c r="AM31" s="1128"/>
      <c r="AN31" s="1223">
        <f t="shared" si="9"/>
        <v>0</v>
      </c>
      <c r="AO31" s="593">
        <v>0</v>
      </c>
      <c r="AP31" s="593">
        <f t="shared" si="4"/>
        <v>0</v>
      </c>
    </row>
    <row r="32" spans="1:42" s="593" customFormat="1" ht="31.5" x14ac:dyDescent="0.25">
      <c r="A32" s="1269">
        <v>2210201</v>
      </c>
      <c r="B32" s="769" t="s">
        <v>48</v>
      </c>
      <c r="C32" s="768">
        <v>832750</v>
      </c>
      <c r="D32" s="768">
        <v>1032750</v>
      </c>
      <c r="E32" s="1131"/>
      <c r="F32" s="1131"/>
      <c r="G32" s="1131"/>
      <c r="H32" s="1131"/>
      <c r="I32" s="769">
        <f t="shared" si="6"/>
        <v>1032750</v>
      </c>
      <c r="J32" s="768">
        <v>0</v>
      </c>
      <c r="K32" s="768">
        <v>0</v>
      </c>
      <c r="L32" s="768">
        <v>0</v>
      </c>
      <c r="M32" s="769"/>
      <c r="N32" s="769"/>
      <c r="O32" s="769">
        <f t="shared" si="7"/>
        <v>0</v>
      </c>
      <c r="P32" s="768">
        <v>0</v>
      </c>
      <c r="Q32" s="768">
        <v>0</v>
      </c>
      <c r="R32" s="768">
        <v>0</v>
      </c>
      <c r="S32" s="769"/>
      <c r="T32" s="769"/>
      <c r="U32" s="769">
        <f t="shared" si="8"/>
        <v>0</v>
      </c>
      <c r="V32" s="1267"/>
      <c r="W32" s="1156"/>
      <c r="X32" s="1156"/>
      <c r="Y32" s="1156"/>
      <c r="Z32" s="1156"/>
      <c r="AA32" s="1128"/>
      <c r="AB32" s="1267"/>
      <c r="AC32" s="1156"/>
      <c r="AD32" s="1156"/>
      <c r="AE32" s="1156"/>
      <c r="AF32" s="1156"/>
      <c r="AG32" s="1128"/>
      <c r="AH32" s="1267"/>
      <c r="AI32" s="1156"/>
      <c r="AJ32" s="1156"/>
      <c r="AK32" s="1156"/>
      <c r="AL32" s="1156"/>
      <c r="AM32" s="1128"/>
      <c r="AN32" s="1223">
        <f t="shared" si="9"/>
        <v>1032750</v>
      </c>
      <c r="AO32" s="593">
        <v>1032750</v>
      </c>
      <c r="AP32" s="593">
        <f t="shared" si="4"/>
        <v>0</v>
      </c>
    </row>
    <row r="33" spans="1:42" s="593" customFormat="1" ht="15.75" x14ac:dyDescent="0.25">
      <c r="A33" s="1037">
        <v>2210202</v>
      </c>
      <c r="B33" s="768" t="s">
        <v>437</v>
      </c>
      <c r="C33" s="768">
        <v>0</v>
      </c>
      <c r="D33" s="768"/>
      <c r="E33" s="1270"/>
      <c r="F33" s="1270"/>
      <c r="G33" s="1270"/>
      <c r="H33" s="1270"/>
      <c r="I33" s="769">
        <f t="shared" si="6"/>
        <v>0</v>
      </c>
      <c r="J33" s="768">
        <v>0</v>
      </c>
      <c r="K33" s="768">
        <v>0</v>
      </c>
      <c r="L33" s="768">
        <v>0</v>
      </c>
      <c r="M33" s="1178"/>
      <c r="N33" s="1178"/>
      <c r="O33" s="769">
        <f t="shared" si="7"/>
        <v>0</v>
      </c>
      <c r="P33" s="768">
        <v>0</v>
      </c>
      <c r="Q33" s="768">
        <v>0</v>
      </c>
      <c r="R33" s="768">
        <v>0</v>
      </c>
      <c r="S33" s="1178"/>
      <c r="T33" s="1178"/>
      <c r="U33" s="769">
        <f t="shared" si="8"/>
        <v>0</v>
      </c>
      <c r="V33" s="1267"/>
      <c r="W33" s="1271"/>
      <c r="X33" s="1271"/>
      <c r="Y33" s="1271"/>
      <c r="Z33" s="1271"/>
      <c r="AA33" s="1272"/>
      <c r="AB33" s="1267"/>
      <c r="AC33" s="1271"/>
      <c r="AD33" s="1271"/>
      <c r="AE33" s="1271"/>
      <c r="AF33" s="1271"/>
      <c r="AG33" s="1272"/>
      <c r="AH33" s="1267"/>
      <c r="AI33" s="1271"/>
      <c r="AJ33" s="1271"/>
      <c r="AK33" s="1271"/>
      <c r="AL33" s="1271"/>
      <c r="AM33" s="1272"/>
      <c r="AN33" s="1223">
        <f t="shared" si="9"/>
        <v>0</v>
      </c>
      <c r="AO33" s="593">
        <v>0</v>
      </c>
      <c r="AP33" s="593">
        <f t="shared" si="4"/>
        <v>0</v>
      </c>
    </row>
    <row r="34" spans="1:42" s="593" customFormat="1" ht="15.75" x14ac:dyDescent="0.25">
      <c r="A34" s="1269">
        <v>2210203</v>
      </c>
      <c r="B34" s="769" t="s">
        <v>50</v>
      </c>
      <c r="C34" s="768">
        <v>66550</v>
      </c>
      <c r="D34" s="768">
        <v>0</v>
      </c>
      <c r="E34" s="1131"/>
      <c r="F34" s="1131"/>
      <c r="G34" s="1131"/>
      <c r="H34" s="1131"/>
      <c r="I34" s="769">
        <f t="shared" si="6"/>
        <v>0</v>
      </c>
      <c r="J34" s="768">
        <v>0</v>
      </c>
      <c r="K34" s="768">
        <v>0</v>
      </c>
      <c r="L34" s="768">
        <v>0</v>
      </c>
      <c r="M34" s="769"/>
      <c r="N34" s="769"/>
      <c r="O34" s="769">
        <f t="shared" si="7"/>
        <v>0</v>
      </c>
      <c r="P34" s="768">
        <v>0</v>
      </c>
      <c r="Q34" s="768">
        <v>0</v>
      </c>
      <c r="R34" s="768">
        <v>0</v>
      </c>
      <c r="S34" s="769"/>
      <c r="T34" s="769"/>
      <c r="U34" s="769">
        <f t="shared" si="8"/>
        <v>0</v>
      </c>
      <c r="V34" s="1267"/>
      <c r="W34" s="1156"/>
      <c r="X34" s="1156"/>
      <c r="Y34" s="1156"/>
      <c r="Z34" s="1156"/>
      <c r="AA34" s="1128"/>
      <c r="AB34" s="1267"/>
      <c r="AC34" s="1156"/>
      <c r="AD34" s="1156"/>
      <c r="AE34" s="1156"/>
      <c r="AF34" s="1156"/>
      <c r="AG34" s="1128"/>
      <c r="AH34" s="1267"/>
      <c r="AI34" s="1156"/>
      <c r="AJ34" s="1156"/>
      <c r="AK34" s="1156"/>
      <c r="AL34" s="1156"/>
      <c r="AM34" s="1128"/>
      <c r="AN34" s="1223">
        <f t="shared" si="9"/>
        <v>0</v>
      </c>
      <c r="AO34" s="593">
        <v>66550</v>
      </c>
      <c r="AP34" s="593">
        <f t="shared" si="4"/>
        <v>-66550</v>
      </c>
    </row>
    <row r="35" spans="1:42" s="593" customFormat="1" ht="15.75" x14ac:dyDescent="0.25">
      <c r="A35" s="1037">
        <v>2210202</v>
      </c>
      <c r="B35" s="768" t="s">
        <v>49</v>
      </c>
      <c r="C35" s="768">
        <v>500000</v>
      </c>
      <c r="D35" s="768">
        <v>300000</v>
      </c>
      <c r="E35" s="1131"/>
      <c r="F35" s="1131"/>
      <c r="G35" s="1131"/>
      <c r="H35" s="1131"/>
      <c r="I35" s="769">
        <f t="shared" si="6"/>
        <v>300000</v>
      </c>
      <c r="J35" s="768">
        <v>0</v>
      </c>
      <c r="K35" s="768">
        <v>0</v>
      </c>
      <c r="L35" s="768">
        <v>0</v>
      </c>
      <c r="M35" s="769"/>
      <c r="N35" s="769"/>
      <c r="O35" s="769">
        <f t="shared" si="7"/>
        <v>0</v>
      </c>
      <c r="P35" s="768">
        <v>0</v>
      </c>
      <c r="Q35" s="768">
        <v>0</v>
      </c>
      <c r="R35" s="768">
        <v>0</v>
      </c>
      <c r="S35" s="769"/>
      <c r="T35" s="769"/>
      <c r="U35" s="769">
        <f t="shared" si="8"/>
        <v>0</v>
      </c>
      <c r="V35" s="1267"/>
      <c r="W35" s="1156"/>
      <c r="X35" s="1156"/>
      <c r="Y35" s="1156"/>
      <c r="Z35" s="1156"/>
      <c r="AA35" s="1128"/>
      <c r="AB35" s="1267"/>
      <c r="AC35" s="1156"/>
      <c r="AD35" s="1156"/>
      <c r="AE35" s="1156"/>
      <c r="AF35" s="1156"/>
      <c r="AG35" s="1128"/>
      <c r="AH35" s="1267"/>
      <c r="AI35" s="1156"/>
      <c r="AJ35" s="1156"/>
      <c r="AK35" s="1156"/>
      <c r="AL35" s="1156"/>
      <c r="AM35" s="1128"/>
      <c r="AN35" s="1223">
        <f t="shared" si="9"/>
        <v>300000</v>
      </c>
      <c r="AO35" s="593">
        <v>300000</v>
      </c>
      <c r="AP35" s="593">
        <f t="shared" si="4"/>
        <v>0</v>
      </c>
    </row>
    <row r="36" spans="1:42" s="593" customFormat="1" ht="31.5" x14ac:dyDescent="0.25">
      <c r="A36" s="1269">
        <v>2210301</v>
      </c>
      <c r="B36" s="769" t="s">
        <v>52</v>
      </c>
      <c r="C36" s="768">
        <v>2000000</v>
      </c>
      <c r="D36" s="768">
        <v>4872000</v>
      </c>
      <c r="E36" s="1131"/>
      <c r="F36" s="1131"/>
      <c r="G36" s="1131"/>
      <c r="H36" s="1131"/>
      <c r="I36" s="769">
        <f t="shared" si="6"/>
        <v>4872000</v>
      </c>
      <c r="J36" s="768">
        <v>0</v>
      </c>
      <c r="K36" s="768">
        <v>0</v>
      </c>
      <c r="L36" s="768">
        <v>0</v>
      </c>
      <c r="M36" s="769"/>
      <c r="N36" s="769"/>
      <c r="O36" s="769">
        <f t="shared" si="7"/>
        <v>0</v>
      </c>
      <c r="P36" s="768">
        <v>0</v>
      </c>
      <c r="Q36" s="768">
        <v>0</v>
      </c>
      <c r="R36" s="768">
        <v>0</v>
      </c>
      <c r="S36" s="769"/>
      <c r="T36" s="769"/>
      <c r="U36" s="769">
        <f t="shared" si="8"/>
        <v>0</v>
      </c>
      <c r="V36" s="1267"/>
      <c r="W36" s="1156"/>
      <c r="X36" s="1156"/>
      <c r="Y36" s="1156"/>
      <c r="Z36" s="1156"/>
      <c r="AA36" s="1128"/>
      <c r="AB36" s="1267"/>
      <c r="AC36" s="1156"/>
      <c r="AD36" s="1156"/>
      <c r="AE36" s="1156"/>
      <c r="AF36" s="1156"/>
      <c r="AG36" s="1128"/>
      <c r="AH36" s="1267"/>
      <c r="AI36" s="1156"/>
      <c r="AJ36" s="1156"/>
      <c r="AK36" s="1156"/>
      <c r="AL36" s="1156"/>
      <c r="AM36" s="1128"/>
      <c r="AN36" s="1223">
        <f t="shared" si="9"/>
        <v>4872000</v>
      </c>
      <c r="AO36" s="593">
        <v>4872000</v>
      </c>
      <c r="AP36" s="593">
        <f t="shared" si="4"/>
        <v>0</v>
      </c>
    </row>
    <row r="37" spans="1:42" s="593" customFormat="1" ht="31.5" x14ac:dyDescent="0.25">
      <c r="A37" s="1269">
        <v>2210302</v>
      </c>
      <c r="B37" s="769" t="s">
        <v>53</v>
      </c>
      <c r="C37" s="768">
        <v>1575000</v>
      </c>
      <c r="D37" s="768">
        <v>5285992</v>
      </c>
      <c r="E37" s="1131"/>
      <c r="F37" s="1131"/>
      <c r="G37" s="1131"/>
      <c r="H37" s="1131"/>
      <c r="I37" s="769">
        <f t="shared" si="6"/>
        <v>5285992</v>
      </c>
      <c r="J37" s="768">
        <v>0</v>
      </c>
      <c r="K37" s="768">
        <v>0</v>
      </c>
      <c r="L37" s="768">
        <v>0</v>
      </c>
      <c r="M37" s="769"/>
      <c r="N37" s="769"/>
      <c r="O37" s="769">
        <f t="shared" si="7"/>
        <v>0</v>
      </c>
      <c r="P37" s="768">
        <v>0</v>
      </c>
      <c r="Q37" s="768">
        <v>0</v>
      </c>
      <c r="R37" s="768">
        <v>0</v>
      </c>
      <c r="S37" s="769"/>
      <c r="T37" s="769"/>
      <c r="U37" s="769">
        <f t="shared" si="8"/>
        <v>0</v>
      </c>
      <c r="V37" s="1267"/>
      <c r="W37" s="1156"/>
      <c r="X37" s="1156"/>
      <c r="Y37" s="1156"/>
      <c r="Z37" s="1156"/>
      <c r="AA37" s="1128"/>
      <c r="AB37" s="1267"/>
      <c r="AC37" s="1156"/>
      <c r="AD37" s="1156"/>
      <c r="AE37" s="1156"/>
      <c r="AF37" s="1156"/>
      <c r="AG37" s="1128"/>
      <c r="AH37" s="1267"/>
      <c r="AI37" s="1156"/>
      <c r="AJ37" s="1156"/>
      <c r="AK37" s="1156"/>
      <c r="AL37" s="1156"/>
      <c r="AM37" s="1128"/>
      <c r="AN37" s="1223">
        <f t="shared" si="9"/>
        <v>5285992</v>
      </c>
      <c r="AO37" s="593">
        <v>5285992</v>
      </c>
      <c r="AP37" s="593">
        <f t="shared" si="4"/>
        <v>0</v>
      </c>
    </row>
    <row r="38" spans="1:42" s="593" customFormat="1" ht="15.75" x14ac:dyDescent="0.25">
      <c r="A38" s="1269">
        <v>2210303</v>
      </c>
      <c r="B38" s="769" t="s">
        <v>54</v>
      </c>
      <c r="C38" s="768">
        <v>2596325</v>
      </c>
      <c r="D38" s="768">
        <v>5596325</v>
      </c>
      <c r="E38" s="1131"/>
      <c r="F38" s="1131"/>
      <c r="G38" s="1131"/>
      <c r="H38" s="1131"/>
      <c r="I38" s="769">
        <f t="shared" si="6"/>
        <v>5596325</v>
      </c>
      <c r="J38" s="768">
        <v>0</v>
      </c>
      <c r="K38" s="768">
        <v>0</v>
      </c>
      <c r="L38" s="768">
        <v>0</v>
      </c>
      <c r="M38" s="769"/>
      <c r="N38" s="769"/>
      <c r="O38" s="769">
        <f t="shared" si="7"/>
        <v>0</v>
      </c>
      <c r="P38" s="768">
        <v>0</v>
      </c>
      <c r="Q38" s="768">
        <v>0</v>
      </c>
      <c r="R38" s="768">
        <v>0</v>
      </c>
      <c r="S38" s="769"/>
      <c r="T38" s="769"/>
      <c r="U38" s="769">
        <f t="shared" si="8"/>
        <v>0</v>
      </c>
      <c r="V38" s="1267"/>
      <c r="W38" s="1156"/>
      <c r="X38" s="1156"/>
      <c r="Y38" s="1156"/>
      <c r="Z38" s="1156"/>
      <c r="AA38" s="1128"/>
      <c r="AB38" s="1267"/>
      <c r="AC38" s="1156"/>
      <c r="AD38" s="1156"/>
      <c r="AE38" s="1156"/>
      <c r="AF38" s="1156"/>
      <c r="AG38" s="1128"/>
      <c r="AH38" s="1267"/>
      <c r="AI38" s="1156"/>
      <c r="AJ38" s="1156"/>
      <c r="AK38" s="1156"/>
      <c r="AL38" s="1156"/>
      <c r="AM38" s="1128"/>
      <c r="AN38" s="1223">
        <f t="shared" si="9"/>
        <v>5596325</v>
      </c>
      <c r="AO38" s="593">
        <v>6596325</v>
      </c>
      <c r="AP38" s="593">
        <f t="shared" si="4"/>
        <v>-1000000</v>
      </c>
    </row>
    <row r="39" spans="1:42" s="593" customFormat="1" ht="31.5" x14ac:dyDescent="0.25">
      <c r="A39" s="1269">
        <v>2210304</v>
      </c>
      <c r="B39" s="769" t="s">
        <v>55</v>
      </c>
      <c r="C39" s="768">
        <v>0</v>
      </c>
      <c r="D39" s="768">
        <v>0</v>
      </c>
      <c r="E39" s="1131"/>
      <c r="F39" s="1131"/>
      <c r="G39" s="1131"/>
      <c r="H39" s="1131"/>
      <c r="I39" s="769">
        <f t="shared" si="6"/>
        <v>0</v>
      </c>
      <c r="J39" s="768">
        <v>0</v>
      </c>
      <c r="K39" s="768">
        <v>0</v>
      </c>
      <c r="L39" s="768">
        <v>0</v>
      </c>
      <c r="M39" s="769"/>
      <c r="N39" s="769"/>
      <c r="O39" s="769">
        <f t="shared" si="7"/>
        <v>0</v>
      </c>
      <c r="P39" s="768">
        <v>0</v>
      </c>
      <c r="Q39" s="768">
        <v>0</v>
      </c>
      <c r="R39" s="768">
        <v>0</v>
      </c>
      <c r="S39" s="769"/>
      <c r="T39" s="769"/>
      <c r="U39" s="769">
        <f t="shared" si="8"/>
        <v>0</v>
      </c>
      <c r="V39" s="1267"/>
      <c r="W39" s="1156"/>
      <c r="X39" s="1156"/>
      <c r="Y39" s="1156"/>
      <c r="Z39" s="1156"/>
      <c r="AA39" s="1128"/>
      <c r="AB39" s="1267"/>
      <c r="AC39" s="1156"/>
      <c r="AD39" s="1156"/>
      <c r="AE39" s="1156"/>
      <c r="AF39" s="1156"/>
      <c r="AG39" s="1128"/>
      <c r="AH39" s="1267"/>
      <c r="AI39" s="1156"/>
      <c r="AJ39" s="1156"/>
      <c r="AK39" s="1156"/>
      <c r="AL39" s="1156"/>
      <c r="AM39" s="1128"/>
      <c r="AN39" s="1223">
        <f t="shared" si="9"/>
        <v>0</v>
      </c>
      <c r="AO39" s="593">
        <v>0</v>
      </c>
      <c r="AP39" s="593">
        <f t="shared" si="4"/>
        <v>0</v>
      </c>
    </row>
    <row r="40" spans="1:42" s="593" customFormat="1" ht="31.5" x14ac:dyDescent="0.25">
      <c r="A40" s="1269">
        <v>2210399</v>
      </c>
      <c r="B40" s="769" t="s">
        <v>56</v>
      </c>
      <c r="C40" s="768">
        <v>0</v>
      </c>
      <c r="D40" s="768">
        <v>0</v>
      </c>
      <c r="E40" s="1131"/>
      <c r="F40" s="1131"/>
      <c r="G40" s="1131"/>
      <c r="H40" s="1131"/>
      <c r="I40" s="769">
        <f t="shared" si="6"/>
        <v>0</v>
      </c>
      <c r="J40" s="768">
        <v>0</v>
      </c>
      <c r="K40" s="768">
        <v>0</v>
      </c>
      <c r="L40" s="768">
        <v>0</v>
      </c>
      <c r="M40" s="769"/>
      <c r="N40" s="769"/>
      <c r="O40" s="769">
        <f t="shared" si="7"/>
        <v>0</v>
      </c>
      <c r="P40" s="768">
        <v>0</v>
      </c>
      <c r="Q40" s="768">
        <v>0</v>
      </c>
      <c r="R40" s="768">
        <v>0</v>
      </c>
      <c r="S40" s="769"/>
      <c r="T40" s="769"/>
      <c r="U40" s="769">
        <f t="shared" si="8"/>
        <v>0</v>
      </c>
      <c r="V40" s="1267"/>
      <c r="W40" s="1156"/>
      <c r="X40" s="1156"/>
      <c r="Y40" s="1156"/>
      <c r="Z40" s="1156"/>
      <c r="AA40" s="1128"/>
      <c r="AB40" s="1267"/>
      <c r="AC40" s="1156"/>
      <c r="AD40" s="1156"/>
      <c r="AE40" s="1156"/>
      <c r="AF40" s="1156"/>
      <c r="AG40" s="1128"/>
      <c r="AH40" s="1267"/>
      <c r="AI40" s="1156"/>
      <c r="AJ40" s="1156"/>
      <c r="AK40" s="1156"/>
      <c r="AL40" s="1156"/>
      <c r="AM40" s="1128"/>
      <c r="AN40" s="1223">
        <f t="shared" si="9"/>
        <v>0</v>
      </c>
      <c r="AO40" s="593">
        <v>0</v>
      </c>
      <c r="AP40" s="593">
        <f t="shared" si="4"/>
        <v>0</v>
      </c>
    </row>
    <row r="41" spans="1:42" s="593" customFormat="1" ht="31.5" x14ac:dyDescent="0.25">
      <c r="A41" s="1269">
        <v>2210401</v>
      </c>
      <c r="B41" s="769" t="s">
        <v>57</v>
      </c>
      <c r="C41" s="768">
        <v>0</v>
      </c>
      <c r="D41" s="768">
        <v>0</v>
      </c>
      <c r="E41" s="1131"/>
      <c r="F41" s="1131"/>
      <c r="G41" s="1131"/>
      <c r="H41" s="1131"/>
      <c r="I41" s="769">
        <f t="shared" si="6"/>
        <v>0</v>
      </c>
      <c r="J41" s="768">
        <v>0</v>
      </c>
      <c r="K41" s="768">
        <v>0</v>
      </c>
      <c r="L41" s="768">
        <v>0</v>
      </c>
      <c r="M41" s="769"/>
      <c r="N41" s="769"/>
      <c r="O41" s="769">
        <f t="shared" si="7"/>
        <v>0</v>
      </c>
      <c r="P41" s="768">
        <v>0</v>
      </c>
      <c r="Q41" s="768">
        <v>0</v>
      </c>
      <c r="R41" s="768">
        <v>0</v>
      </c>
      <c r="S41" s="769"/>
      <c r="T41" s="769"/>
      <c r="U41" s="769">
        <f t="shared" si="8"/>
        <v>0</v>
      </c>
      <c r="V41" s="1156"/>
      <c r="W41" s="1156"/>
      <c r="X41" s="1156"/>
      <c r="Y41" s="1156"/>
      <c r="Z41" s="1156"/>
      <c r="AA41" s="1128"/>
      <c r="AB41" s="1156"/>
      <c r="AC41" s="1156"/>
      <c r="AD41" s="1156"/>
      <c r="AE41" s="1156"/>
      <c r="AF41" s="1156"/>
      <c r="AG41" s="1128"/>
      <c r="AH41" s="1156"/>
      <c r="AI41" s="1156"/>
      <c r="AJ41" s="1156"/>
      <c r="AK41" s="1156"/>
      <c r="AL41" s="1156"/>
      <c r="AM41" s="1128"/>
      <c r="AN41" s="1223">
        <f t="shared" si="9"/>
        <v>0</v>
      </c>
      <c r="AO41" s="593">
        <v>0</v>
      </c>
      <c r="AP41" s="593">
        <f t="shared" si="4"/>
        <v>0</v>
      </c>
    </row>
    <row r="42" spans="1:42" s="593" customFormat="1" ht="15.75" x14ac:dyDescent="0.25">
      <c r="A42" s="1269">
        <v>2210403</v>
      </c>
      <c r="B42" s="769" t="s">
        <v>277</v>
      </c>
      <c r="C42" s="768">
        <v>0</v>
      </c>
      <c r="D42" s="768">
        <v>0</v>
      </c>
      <c r="E42" s="1131"/>
      <c r="F42" s="1131"/>
      <c r="G42" s="1131"/>
      <c r="H42" s="1131"/>
      <c r="I42" s="769">
        <f t="shared" si="6"/>
        <v>0</v>
      </c>
      <c r="J42" s="768">
        <v>0</v>
      </c>
      <c r="K42" s="768">
        <v>0</v>
      </c>
      <c r="L42" s="768">
        <v>0</v>
      </c>
      <c r="M42" s="769"/>
      <c r="N42" s="769"/>
      <c r="O42" s="769">
        <f t="shared" si="7"/>
        <v>0</v>
      </c>
      <c r="P42" s="768">
        <v>0</v>
      </c>
      <c r="Q42" s="768">
        <v>0</v>
      </c>
      <c r="R42" s="768">
        <v>0</v>
      </c>
      <c r="S42" s="769"/>
      <c r="T42" s="769"/>
      <c r="U42" s="769">
        <f t="shared" si="8"/>
        <v>0</v>
      </c>
      <c r="V42" s="1267"/>
      <c r="W42" s="1156"/>
      <c r="X42" s="1156"/>
      <c r="Y42" s="1156"/>
      <c r="Z42" s="1156"/>
      <c r="AA42" s="1128"/>
      <c r="AB42" s="1267"/>
      <c r="AC42" s="1156"/>
      <c r="AD42" s="1156"/>
      <c r="AE42" s="1156"/>
      <c r="AF42" s="1156"/>
      <c r="AG42" s="1128"/>
      <c r="AH42" s="1267"/>
      <c r="AI42" s="1156"/>
      <c r="AJ42" s="1156"/>
      <c r="AK42" s="1156"/>
      <c r="AL42" s="1156"/>
      <c r="AM42" s="1128"/>
      <c r="AN42" s="1223">
        <f t="shared" si="9"/>
        <v>0</v>
      </c>
      <c r="AO42" s="593">
        <v>0</v>
      </c>
      <c r="AP42" s="593">
        <f t="shared" si="4"/>
        <v>0</v>
      </c>
    </row>
    <row r="43" spans="1:42" s="593" customFormat="1" ht="31.5" x14ac:dyDescent="0.25">
      <c r="A43" s="1269">
        <v>2210499</v>
      </c>
      <c r="B43" s="769" t="s">
        <v>58</v>
      </c>
      <c r="C43" s="768">
        <v>0</v>
      </c>
      <c r="D43" s="768">
        <v>0</v>
      </c>
      <c r="E43" s="1131"/>
      <c r="F43" s="1131"/>
      <c r="G43" s="1131"/>
      <c r="H43" s="1131"/>
      <c r="I43" s="769">
        <f t="shared" si="6"/>
        <v>0</v>
      </c>
      <c r="J43" s="768">
        <v>0</v>
      </c>
      <c r="K43" s="768">
        <v>0</v>
      </c>
      <c r="L43" s="768">
        <v>0</v>
      </c>
      <c r="M43" s="769"/>
      <c r="N43" s="769"/>
      <c r="O43" s="769">
        <f t="shared" si="7"/>
        <v>0</v>
      </c>
      <c r="P43" s="768">
        <v>0</v>
      </c>
      <c r="Q43" s="768">
        <v>0</v>
      </c>
      <c r="R43" s="768">
        <v>0</v>
      </c>
      <c r="S43" s="769"/>
      <c r="T43" s="769"/>
      <c r="U43" s="769">
        <f t="shared" si="8"/>
        <v>0</v>
      </c>
      <c r="V43" s="1267"/>
      <c r="W43" s="1156"/>
      <c r="X43" s="1156"/>
      <c r="Y43" s="1156"/>
      <c r="Z43" s="1156"/>
      <c r="AA43" s="1128"/>
      <c r="AB43" s="1267"/>
      <c r="AC43" s="1156"/>
      <c r="AD43" s="1156"/>
      <c r="AE43" s="1156"/>
      <c r="AF43" s="1156"/>
      <c r="AG43" s="1128"/>
      <c r="AH43" s="1267"/>
      <c r="AI43" s="1156"/>
      <c r="AJ43" s="1156"/>
      <c r="AK43" s="1156"/>
      <c r="AL43" s="1156"/>
      <c r="AM43" s="1128"/>
      <c r="AN43" s="1223">
        <f t="shared" si="9"/>
        <v>0</v>
      </c>
      <c r="AO43" s="593">
        <v>0</v>
      </c>
      <c r="AP43" s="593">
        <f t="shared" si="4"/>
        <v>0</v>
      </c>
    </row>
    <row r="44" spans="1:42" s="593" customFormat="1" ht="31.5" x14ac:dyDescent="0.25">
      <c r="A44" s="1269">
        <v>2210502</v>
      </c>
      <c r="B44" s="769" t="s">
        <v>59</v>
      </c>
      <c r="C44" s="768">
        <v>0</v>
      </c>
      <c r="D44" s="768">
        <v>0</v>
      </c>
      <c r="E44" s="1131"/>
      <c r="F44" s="1131"/>
      <c r="G44" s="1131"/>
      <c r="H44" s="1131"/>
      <c r="I44" s="769">
        <f t="shared" si="6"/>
        <v>0</v>
      </c>
      <c r="J44" s="768">
        <v>0</v>
      </c>
      <c r="K44" s="768">
        <v>0</v>
      </c>
      <c r="L44" s="768">
        <v>0</v>
      </c>
      <c r="M44" s="769"/>
      <c r="N44" s="769"/>
      <c r="O44" s="769">
        <f t="shared" si="7"/>
        <v>0</v>
      </c>
      <c r="P44" s="768">
        <v>0</v>
      </c>
      <c r="Q44" s="768">
        <v>0</v>
      </c>
      <c r="R44" s="768">
        <v>0</v>
      </c>
      <c r="S44" s="769"/>
      <c r="T44" s="769"/>
      <c r="U44" s="769">
        <f t="shared" si="8"/>
        <v>0</v>
      </c>
      <c r="V44" s="1267"/>
      <c r="W44" s="1156"/>
      <c r="X44" s="1156"/>
      <c r="Y44" s="1156"/>
      <c r="Z44" s="1156"/>
      <c r="AA44" s="1128"/>
      <c r="AB44" s="1267"/>
      <c r="AC44" s="1156"/>
      <c r="AD44" s="1156"/>
      <c r="AE44" s="1156"/>
      <c r="AF44" s="1156"/>
      <c r="AG44" s="1128"/>
      <c r="AH44" s="1267"/>
      <c r="AI44" s="1156"/>
      <c r="AJ44" s="1156"/>
      <c r="AK44" s="1156"/>
      <c r="AL44" s="1156"/>
      <c r="AM44" s="1128"/>
      <c r="AN44" s="1223">
        <f t="shared" si="9"/>
        <v>0</v>
      </c>
      <c r="AO44" s="593">
        <v>0</v>
      </c>
      <c r="AP44" s="593">
        <f t="shared" si="4"/>
        <v>0</v>
      </c>
    </row>
    <row r="45" spans="1:42" s="593" customFormat="1" ht="47.25" x14ac:dyDescent="0.25">
      <c r="A45" s="1269">
        <v>2210503</v>
      </c>
      <c r="B45" s="769" t="s">
        <v>60</v>
      </c>
      <c r="C45" s="768">
        <v>110000</v>
      </c>
      <c r="D45" s="769">
        <v>85080</v>
      </c>
      <c r="E45" s="1131"/>
      <c r="F45" s="1131"/>
      <c r="G45" s="1131"/>
      <c r="H45" s="1131"/>
      <c r="I45" s="769">
        <f t="shared" si="6"/>
        <v>85080</v>
      </c>
      <c r="J45" s="768">
        <v>0</v>
      </c>
      <c r="K45" s="768">
        <v>0</v>
      </c>
      <c r="L45" s="768">
        <v>0</v>
      </c>
      <c r="M45" s="769"/>
      <c r="N45" s="769"/>
      <c r="O45" s="769">
        <f t="shared" si="7"/>
        <v>0</v>
      </c>
      <c r="P45" s="768">
        <v>0</v>
      </c>
      <c r="Q45" s="768">
        <v>0</v>
      </c>
      <c r="R45" s="768">
        <v>0</v>
      </c>
      <c r="S45" s="769"/>
      <c r="T45" s="769"/>
      <c r="U45" s="769">
        <f t="shared" si="8"/>
        <v>0</v>
      </c>
      <c r="V45" s="1156"/>
      <c r="W45" s="1156"/>
      <c r="X45" s="1156"/>
      <c r="Y45" s="1156"/>
      <c r="Z45" s="1156"/>
      <c r="AA45" s="1128"/>
      <c r="AB45" s="1156"/>
      <c r="AC45" s="1156"/>
      <c r="AD45" s="1156"/>
      <c r="AE45" s="1156"/>
      <c r="AF45" s="1156"/>
      <c r="AG45" s="1128"/>
      <c r="AH45" s="1156"/>
      <c r="AI45" s="1156"/>
      <c r="AJ45" s="1156"/>
      <c r="AK45" s="1156"/>
      <c r="AL45" s="1156"/>
      <c r="AM45" s="1128"/>
      <c r="AN45" s="1223">
        <f t="shared" si="9"/>
        <v>85080</v>
      </c>
      <c r="AO45" s="593">
        <v>110000</v>
      </c>
      <c r="AP45" s="593">
        <f t="shared" si="4"/>
        <v>-24920</v>
      </c>
    </row>
    <row r="46" spans="1:42" s="593" customFormat="1" ht="31.5" x14ac:dyDescent="0.25">
      <c r="A46" s="1269">
        <v>2210504</v>
      </c>
      <c r="B46" s="769" t="s">
        <v>61</v>
      </c>
      <c r="C46" s="768">
        <v>157500</v>
      </c>
      <c r="D46" s="768">
        <v>1157500</v>
      </c>
      <c r="E46" s="1131"/>
      <c r="F46" s="1131"/>
      <c r="G46" s="1131"/>
      <c r="H46" s="1131"/>
      <c r="I46" s="769">
        <f t="shared" si="6"/>
        <v>1157500</v>
      </c>
      <c r="J46" s="768">
        <v>0</v>
      </c>
      <c r="K46" s="768">
        <v>0</v>
      </c>
      <c r="L46" s="768">
        <v>0</v>
      </c>
      <c r="M46" s="769"/>
      <c r="N46" s="769"/>
      <c r="O46" s="769">
        <f t="shared" si="7"/>
        <v>0</v>
      </c>
      <c r="P46" s="768">
        <v>0</v>
      </c>
      <c r="Q46" s="768">
        <v>0</v>
      </c>
      <c r="R46" s="768">
        <v>0</v>
      </c>
      <c r="S46" s="769"/>
      <c r="T46" s="769"/>
      <c r="U46" s="769">
        <f t="shared" si="8"/>
        <v>0</v>
      </c>
      <c r="V46" s="1267"/>
      <c r="W46" s="1156"/>
      <c r="X46" s="1156"/>
      <c r="Y46" s="1156"/>
      <c r="Z46" s="1156"/>
      <c r="AA46" s="1128"/>
      <c r="AB46" s="1267"/>
      <c r="AC46" s="1156"/>
      <c r="AD46" s="1156"/>
      <c r="AE46" s="1156"/>
      <c r="AF46" s="1156"/>
      <c r="AG46" s="1128"/>
      <c r="AH46" s="1267"/>
      <c r="AI46" s="1156"/>
      <c r="AJ46" s="1156"/>
      <c r="AK46" s="1156"/>
      <c r="AL46" s="1156"/>
      <c r="AM46" s="1128"/>
      <c r="AN46" s="1223">
        <f t="shared" si="9"/>
        <v>1157500</v>
      </c>
      <c r="AO46" s="593">
        <v>157500</v>
      </c>
      <c r="AP46" s="593">
        <f t="shared" si="4"/>
        <v>1000000</v>
      </c>
    </row>
    <row r="47" spans="1:42" s="593" customFormat="1" ht="31.5" x14ac:dyDescent="0.25">
      <c r="A47" s="1269">
        <v>2210505</v>
      </c>
      <c r="B47" s="769" t="s">
        <v>62</v>
      </c>
      <c r="C47" s="768">
        <v>416000</v>
      </c>
      <c r="D47" s="768">
        <v>416000</v>
      </c>
      <c r="E47" s="1131"/>
      <c r="F47" s="1131"/>
      <c r="G47" s="1131"/>
      <c r="H47" s="1131"/>
      <c r="I47" s="769">
        <f t="shared" si="6"/>
        <v>416000</v>
      </c>
      <c r="J47" s="768">
        <v>0</v>
      </c>
      <c r="K47" s="768">
        <v>0</v>
      </c>
      <c r="L47" s="768">
        <v>0</v>
      </c>
      <c r="M47" s="769"/>
      <c r="N47" s="769"/>
      <c r="O47" s="769">
        <f t="shared" si="7"/>
        <v>0</v>
      </c>
      <c r="P47" s="768">
        <v>0</v>
      </c>
      <c r="Q47" s="768">
        <v>0</v>
      </c>
      <c r="R47" s="768">
        <v>0</v>
      </c>
      <c r="S47" s="769"/>
      <c r="T47" s="769"/>
      <c r="U47" s="769">
        <f t="shared" si="8"/>
        <v>0</v>
      </c>
      <c r="V47" s="1267"/>
      <c r="W47" s="1156"/>
      <c r="X47" s="1156"/>
      <c r="Y47" s="1156"/>
      <c r="Z47" s="1156"/>
      <c r="AA47" s="1128"/>
      <c r="AB47" s="1267"/>
      <c r="AC47" s="1156"/>
      <c r="AD47" s="1156"/>
      <c r="AE47" s="1156"/>
      <c r="AF47" s="1156"/>
      <c r="AG47" s="1128"/>
      <c r="AH47" s="1267"/>
      <c r="AI47" s="1156"/>
      <c r="AJ47" s="1156"/>
      <c r="AK47" s="1156"/>
      <c r="AL47" s="1156"/>
      <c r="AM47" s="1128"/>
      <c r="AN47" s="1223">
        <f t="shared" si="9"/>
        <v>416000</v>
      </c>
      <c r="AO47" s="593">
        <v>416000</v>
      </c>
      <c r="AP47" s="593">
        <f t="shared" si="4"/>
        <v>0</v>
      </c>
    </row>
    <row r="48" spans="1:42" s="593" customFormat="1" ht="15.75" x14ac:dyDescent="0.25">
      <c r="A48" s="1269">
        <v>2210599</v>
      </c>
      <c r="B48" s="769" t="s">
        <v>63</v>
      </c>
      <c r="C48" s="768">
        <v>0</v>
      </c>
      <c r="D48" s="768"/>
      <c r="E48" s="1131"/>
      <c r="F48" s="1131"/>
      <c r="G48" s="1131"/>
      <c r="H48" s="1131"/>
      <c r="I48" s="769">
        <f t="shared" si="6"/>
        <v>0</v>
      </c>
      <c r="J48" s="768">
        <v>0</v>
      </c>
      <c r="K48" s="768">
        <v>0</v>
      </c>
      <c r="L48" s="768">
        <v>0</v>
      </c>
      <c r="M48" s="769"/>
      <c r="N48" s="769"/>
      <c r="O48" s="769">
        <f t="shared" si="7"/>
        <v>0</v>
      </c>
      <c r="P48" s="768">
        <v>0</v>
      </c>
      <c r="Q48" s="768">
        <v>0</v>
      </c>
      <c r="R48" s="768">
        <v>0</v>
      </c>
      <c r="S48" s="769"/>
      <c r="T48" s="769"/>
      <c r="U48" s="769">
        <f t="shared" si="8"/>
        <v>0</v>
      </c>
      <c r="V48" s="1267"/>
      <c r="W48" s="1156"/>
      <c r="X48" s="1156"/>
      <c r="Y48" s="1156"/>
      <c r="Z48" s="1156"/>
      <c r="AA48" s="1128"/>
      <c r="AB48" s="1267"/>
      <c r="AC48" s="1156"/>
      <c r="AD48" s="1156"/>
      <c r="AE48" s="1156"/>
      <c r="AF48" s="1156"/>
      <c r="AG48" s="1128"/>
      <c r="AH48" s="1267"/>
      <c r="AI48" s="1156"/>
      <c r="AJ48" s="1156"/>
      <c r="AK48" s="1156"/>
      <c r="AL48" s="1156"/>
      <c r="AM48" s="1128"/>
      <c r="AN48" s="1223">
        <f t="shared" si="9"/>
        <v>0</v>
      </c>
      <c r="AO48" s="593">
        <v>0</v>
      </c>
      <c r="AP48" s="593">
        <f t="shared" si="4"/>
        <v>0</v>
      </c>
    </row>
    <row r="49" spans="1:42" s="593" customFormat="1" ht="31.5" x14ac:dyDescent="0.25">
      <c r="A49" s="1269">
        <v>2210602</v>
      </c>
      <c r="B49" s="769" t="s">
        <v>64</v>
      </c>
      <c r="C49" s="768">
        <v>0</v>
      </c>
      <c r="D49" s="768"/>
      <c r="E49" s="1131"/>
      <c r="F49" s="1131"/>
      <c r="G49" s="1131"/>
      <c r="H49" s="1131"/>
      <c r="I49" s="769">
        <f t="shared" si="6"/>
        <v>0</v>
      </c>
      <c r="J49" s="768">
        <v>0</v>
      </c>
      <c r="K49" s="768">
        <v>0</v>
      </c>
      <c r="L49" s="768">
        <v>0</v>
      </c>
      <c r="M49" s="769"/>
      <c r="N49" s="769"/>
      <c r="O49" s="769">
        <f t="shared" si="7"/>
        <v>0</v>
      </c>
      <c r="P49" s="768">
        <v>0</v>
      </c>
      <c r="Q49" s="768">
        <v>0</v>
      </c>
      <c r="R49" s="768">
        <v>0</v>
      </c>
      <c r="S49" s="769"/>
      <c r="T49" s="769"/>
      <c r="U49" s="769">
        <f t="shared" si="8"/>
        <v>0</v>
      </c>
      <c r="V49" s="1267"/>
      <c r="W49" s="1156"/>
      <c r="X49" s="1156"/>
      <c r="Y49" s="1156"/>
      <c r="Z49" s="1156"/>
      <c r="AA49" s="1128"/>
      <c r="AB49" s="1267"/>
      <c r="AC49" s="1156"/>
      <c r="AD49" s="1156"/>
      <c r="AE49" s="1156"/>
      <c r="AF49" s="1156"/>
      <c r="AG49" s="1128"/>
      <c r="AH49" s="1267"/>
      <c r="AI49" s="1156"/>
      <c r="AJ49" s="1156"/>
      <c r="AK49" s="1156"/>
      <c r="AL49" s="1156"/>
      <c r="AM49" s="1128"/>
      <c r="AN49" s="1223">
        <f t="shared" si="9"/>
        <v>0</v>
      </c>
      <c r="AO49" s="593">
        <v>0</v>
      </c>
      <c r="AP49" s="593">
        <f t="shared" si="4"/>
        <v>0</v>
      </c>
    </row>
    <row r="50" spans="1:42" s="593" customFormat="1" ht="31.5" x14ac:dyDescent="0.25">
      <c r="A50" s="1269">
        <v>2210603</v>
      </c>
      <c r="B50" s="769" t="s">
        <v>65</v>
      </c>
      <c r="C50" s="768">
        <v>0</v>
      </c>
      <c r="D50" s="768"/>
      <c r="E50" s="1131"/>
      <c r="F50" s="1131"/>
      <c r="G50" s="1131"/>
      <c r="H50" s="1131"/>
      <c r="I50" s="769">
        <f t="shared" si="6"/>
        <v>0</v>
      </c>
      <c r="J50" s="768">
        <v>0</v>
      </c>
      <c r="K50" s="768">
        <v>0</v>
      </c>
      <c r="L50" s="768">
        <v>0</v>
      </c>
      <c r="M50" s="769"/>
      <c r="N50" s="769"/>
      <c r="O50" s="769">
        <f t="shared" si="7"/>
        <v>0</v>
      </c>
      <c r="P50" s="768">
        <v>0</v>
      </c>
      <c r="Q50" s="768">
        <v>0</v>
      </c>
      <c r="R50" s="768">
        <v>0</v>
      </c>
      <c r="S50" s="769"/>
      <c r="T50" s="769"/>
      <c r="U50" s="769">
        <f t="shared" si="8"/>
        <v>0</v>
      </c>
      <c r="V50" s="1267"/>
      <c r="W50" s="1156"/>
      <c r="X50" s="1156"/>
      <c r="Y50" s="1156"/>
      <c r="Z50" s="1156"/>
      <c r="AA50" s="1128"/>
      <c r="AB50" s="1267"/>
      <c r="AC50" s="1156"/>
      <c r="AD50" s="1156"/>
      <c r="AE50" s="1156"/>
      <c r="AF50" s="1156"/>
      <c r="AG50" s="1128"/>
      <c r="AH50" s="1267"/>
      <c r="AI50" s="1156"/>
      <c r="AJ50" s="1156"/>
      <c r="AK50" s="1156"/>
      <c r="AL50" s="1156"/>
      <c r="AM50" s="1128"/>
      <c r="AN50" s="1223">
        <f t="shared" si="9"/>
        <v>0</v>
      </c>
      <c r="AO50" s="593">
        <v>0</v>
      </c>
      <c r="AP50" s="593">
        <f t="shared" si="4"/>
        <v>0</v>
      </c>
    </row>
    <row r="51" spans="1:42" s="593" customFormat="1" ht="15.75" x14ac:dyDescent="0.25">
      <c r="A51" s="1269">
        <v>2210604</v>
      </c>
      <c r="B51" s="769" t="s">
        <v>66</v>
      </c>
      <c r="C51" s="768">
        <v>0</v>
      </c>
      <c r="D51" s="768"/>
      <c r="E51" s="1131"/>
      <c r="F51" s="1131"/>
      <c r="G51" s="1131"/>
      <c r="H51" s="1131"/>
      <c r="I51" s="769">
        <f t="shared" si="6"/>
        <v>0</v>
      </c>
      <c r="J51" s="768">
        <v>0</v>
      </c>
      <c r="K51" s="768">
        <v>0</v>
      </c>
      <c r="L51" s="768">
        <v>0</v>
      </c>
      <c r="M51" s="769"/>
      <c r="N51" s="769"/>
      <c r="O51" s="769">
        <f t="shared" si="7"/>
        <v>0</v>
      </c>
      <c r="P51" s="768">
        <v>0</v>
      </c>
      <c r="Q51" s="768">
        <v>0</v>
      </c>
      <c r="R51" s="768">
        <v>0</v>
      </c>
      <c r="S51" s="769"/>
      <c r="T51" s="769"/>
      <c r="U51" s="769">
        <f t="shared" si="8"/>
        <v>0</v>
      </c>
      <c r="V51" s="1267"/>
      <c r="W51" s="1156"/>
      <c r="X51" s="1156"/>
      <c r="Y51" s="1156"/>
      <c r="Z51" s="1156"/>
      <c r="AA51" s="1128"/>
      <c r="AB51" s="1267"/>
      <c r="AC51" s="1156"/>
      <c r="AD51" s="1156"/>
      <c r="AE51" s="1156"/>
      <c r="AF51" s="1156"/>
      <c r="AG51" s="1128"/>
      <c r="AH51" s="1267"/>
      <c r="AI51" s="1156"/>
      <c r="AJ51" s="1156"/>
      <c r="AK51" s="1156"/>
      <c r="AL51" s="1156"/>
      <c r="AM51" s="1128"/>
      <c r="AN51" s="1223">
        <f t="shared" si="9"/>
        <v>0</v>
      </c>
      <c r="AO51" s="593">
        <v>0</v>
      </c>
      <c r="AP51" s="593">
        <f t="shared" si="4"/>
        <v>0</v>
      </c>
    </row>
    <row r="52" spans="1:42" s="593" customFormat="1" ht="31.5" x14ac:dyDescent="0.25">
      <c r="A52" s="1269">
        <v>2210606</v>
      </c>
      <c r="B52" s="769" t="s">
        <v>67</v>
      </c>
      <c r="C52" s="768">
        <v>840000</v>
      </c>
      <c r="D52" s="768">
        <v>0</v>
      </c>
      <c r="E52" s="1131"/>
      <c r="F52" s="1131"/>
      <c r="G52" s="1131"/>
      <c r="H52" s="1131"/>
      <c r="I52" s="769">
        <f t="shared" si="6"/>
        <v>0</v>
      </c>
      <c r="J52" s="768">
        <v>0</v>
      </c>
      <c r="K52" s="768">
        <v>0</v>
      </c>
      <c r="L52" s="768">
        <v>0</v>
      </c>
      <c r="M52" s="769"/>
      <c r="N52" s="769"/>
      <c r="O52" s="769">
        <f t="shared" si="7"/>
        <v>0</v>
      </c>
      <c r="P52" s="768">
        <v>0</v>
      </c>
      <c r="Q52" s="768">
        <v>0</v>
      </c>
      <c r="R52" s="768">
        <v>0</v>
      </c>
      <c r="S52" s="769"/>
      <c r="T52" s="769"/>
      <c r="U52" s="769">
        <f t="shared" si="8"/>
        <v>0</v>
      </c>
      <c r="V52" s="1267"/>
      <c r="W52" s="1156"/>
      <c r="X52" s="1156"/>
      <c r="Y52" s="1156"/>
      <c r="Z52" s="1156"/>
      <c r="AA52" s="1128"/>
      <c r="AB52" s="1267"/>
      <c r="AC52" s="1156"/>
      <c r="AD52" s="1156"/>
      <c r="AE52" s="1156"/>
      <c r="AF52" s="1156"/>
      <c r="AG52" s="1128"/>
      <c r="AH52" s="1267"/>
      <c r="AI52" s="1156"/>
      <c r="AJ52" s="1156"/>
      <c r="AK52" s="1156"/>
      <c r="AL52" s="1156"/>
      <c r="AM52" s="1128"/>
      <c r="AN52" s="1223">
        <f t="shared" si="9"/>
        <v>0</v>
      </c>
      <c r="AO52" s="593">
        <v>0</v>
      </c>
      <c r="AP52" s="593">
        <f t="shared" si="4"/>
        <v>0</v>
      </c>
    </row>
    <row r="53" spans="1:42" s="593" customFormat="1" ht="31.5" x14ac:dyDescent="0.25">
      <c r="A53" s="1269">
        <v>2210701</v>
      </c>
      <c r="B53" s="769" t="s">
        <v>68</v>
      </c>
      <c r="C53" s="768">
        <v>0</v>
      </c>
      <c r="D53" s="768"/>
      <c r="E53" s="1131"/>
      <c r="F53" s="1131"/>
      <c r="G53" s="1131"/>
      <c r="H53" s="1131"/>
      <c r="I53" s="769">
        <f t="shared" si="6"/>
        <v>0</v>
      </c>
      <c r="J53" s="768">
        <v>0</v>
      </c>
      <c r="K53" s="768">
        <v>0</v>
      </c>
      <c r="L53" s="768">
        <v>0</v>
      </c>
      <c r="M53" s="769"/>
      <c r="N53" s="769"/>
      <c r="O53" s="769">
        <f t="shared" si="7"/>
        <v>0</v>
      </c>
      <c r="P53" s="768">
        <v>0</v>
      </c>
      <c r="Q53" s="768">
        <v>0</v>
      </c>
      <c r="R53" s="768">
        <v>0</v>
      </c>
      <c r="S53" s="769"/>
      <c r="T53" s="769"/>
      <c r="U53" s="769">
        <f t="shared" si="8"/>
        <v>0</v>
      </c>
      <c r="V53" s="1267"/>
      <c r="W53" s="1156"/>
      <c r="X53" s="1156"/>
      <c r="Y53" s="1156"/>
      <c r="Z53" s="1156"/>
      <c r="AA53" s="1128"/>
      <c r="AB53" s="1267"/>
      <c r="AC53" s="1156"/>
      <c r="AD53" s="1156"/>
      <c r="AE53" s="1156"/>
      <c r="AF53" s="1156"/>
      <c r="AG53" s="1128"/>
      <c r="AH53" s="1267"/>
      <c r="AI53" s="1156"/>
      <c r="AJ53" s="1156"/>
      <c r="AK53" s="1156"/>
      <c r="AL53" s="1156"/>
      <c r="AM53" s="1128"/>
      <c r="AN53" s="1223">
        <f t="shared" si="9"/>
        <v>0</v>
      </c>
      <c r="AO53" s="593">
        <v>0</v>
      </c>
      <c r="AP53" s="593">
        <f t="shared" si="4"/>
        <v>0</v>
      </c>
    </row>
    <row r="54" spans="1:42" s="593" customFormat="1" ht="47.25" x14ac:dyDescent="0.25">
      <c r="A54" s="1269">
        <v>2210702</v>
      </c>
      <c r="B54" s="769" t="s">
        <v>69</v>
      </c>
      <c r="C54" s="768">
        <v>8000000</v>
      </c>
      <c r="D54" s="768"/>
      <c r="E54" s="1131"/>
      <c r="F54" s="1131"/>
      <c r="G54" s="1131"/>
      <c r="H54" s="1131"/>
      <c r="I54" s="769">
        <f t="shared" si="6"/>
        <v>0</v>
      </c>
      <c r="J54" s="768">
        <v>0</v>
      </c>
      <c r="K54" s="768">
        <v>0</v>
      </c>
      <c r="L54" s="768">
        <v>0</v>
      </c>
      <c r="M54" s="769"/>
      <c r="N54" s="769"/>
      <c r="O54" s="769">
        <f t="shared" si="7"/>
        <v>0</v>
      </c>
      <c r="P54" s="768">
        <v>0</v>
      </c>
      <c r="Q54" s="768">
        <v>0</v>
      </c>
      <c r="R54" s="768">
        <v>0</v>
      </c>
      <c r="S54" s="769"/>
      <c r="T54" s="769"/>
      <c r="U54" s="769">
        <f t="shared" si="8"/>
        <v>0</v>
      </c>
      <c r="V54" s="1267"/>
      <c r="W54" s="1156"/>
      <c r="X54" s="1156"/>
      <c r="Y54" s="1156"/>
      <c r="Z54" s="1156"/>
      <c r="AA54" s="1128"/>
      <c r="AB54" s="1267"/>
      <c r="AC54" s="1156"/>
      <c r="AD54" s="1156"/>
      <c r="AE54" s="1156"/>
      <c r="AF54" s="1156"/>
      <c r="AG54" s="1128"/>
      <c r="AH54" s="1267"/>
      <c r="AI54" s="1156"/>
      <c r="AJ54" s="1156"/>
      <c r="AK54" s="1156"/>
      <c r="AL54" s="1156"/>
      <c r="AM54" s="1128"/>
      <c r="AN54" s="1223">
        <f t="shared" si="9"/>
        <v>0</v>
      </c>
      <c r="AO54" s="593">
        <v>3000000</v>
      </c>
      <c r="AP54" s="593">
        <f t="shared" si="4"/>
        <v>-3000000</v>
      </c>
    </row>
    <row r="55" spans="1:42" s="593" customFormat="1" ht="31.5" x14ac:dyDescent="0.25">
      <c r="A55" s="1269">
        <v>2210703</v>
      </c>
      <c r="B55" s="769" t="s">
        <v>70</v>
      </c>
      <c r="C55" s="768">
        <v>200000</v>
      </c>
      <c r="D55" s="768"/>
      <c r="E55" s="1131"/>
      <c r="F55" s="1131"/>
      <c r="G55" s="1131"/>
      <c r="H55" s="1131"/>
      <c r="I55" s="769">
        <f t="shared" si="6"/>
        <v>0</v>
      </c>
      <c r="J55" s="768">
        <v>0</v>
      </c>
      <c r="K55" s="768">
        <v>0</v>
      </c>
      <c r="L55" s="768">
        <v>0</v>
      </c>
      <c r="M55" s="769"/>
      <c r="N55" s="769"/>
      <c r="O55" s="769">
        <f t="shared" si="7"/>
        <v>0</v>
      </c>
      <c r="P55" s="768">
        <v>0</v>
      </c>
      <c r="Q55" s="768">
        <v>0</v>
      </c>
      <c r="R55" s="768">
        <v>0</v>
      </c>
      <c r="S55" s="769"/>
      <c r="T55" s="769"/>
      <c r="U55" s="769">
        <f t="shared" si="8"/>
        <v>0</v>
      </c>
      <c r="V55" s="1267"/>
      <c r="W55" s="1156"/>
      <c r="X55" s="1156"/>
      <c r="Y55" s="1156"/>
      <c r="Z55" s="1156"/>
      <c r="AA55" s="1128"/>
      <c r="AB55" s="1267"/>
      <c r="AC55" s="1156"/>
      <c r="AD55" s="1156"/>
      <c r="AE55" s="1156"/>
      <c r="AF55" s="1156"/>
      <c r="AG55" s="1128"/>
      <c r="AH55" s="1267"/>
      <c r="AI55" s="1156"/>
      <c r="AJ55" s="1156"/>
      <c r="AK55" s="1156"/>
      <c r="AL55" s="1156"/>
      <c r="AM55" s="1128"/>
      <c r="AN55" s="1223">
        <f t="shared" si="9"/>
        <v>0</v>
      </c>
      <c r="AO55" s="593">
        <v>200000</v>
      </c>
      <c r="AP55" s="593">
        <f t="shared" si="4"/>
        <v>-200000</v>
      </c>
    </row>
    <row r="56" spans="1:42" s="593" customFormat="1" ht="31.5" x14ac:dyDescent="0.25">
      <c r="A56" s="1269">
        <v>2210714</v>
      </c>
      <c r="B56" s="769" t="s">
        <v>71</v>
      </c>
      <c r="C56" s="768">
        <v>0</v>
      </c>
      <c r="D56" s="768"/>
      <c r="E56" s="1131"/>
      <c r="F56" s="1131"/>
      <c r="G56" s="1131"/>
      <c r="H56" s="1131"/>
      <c r="I56" s="769">
        <f t="shared" si="6"/>
        <v>0</v>
      </c>
      <c r="J56" s="768">
        <v>0</v>
      </c>
      <c r="K56" s="768">
        <v>0</v>
      </c>
      <c r="L56" s="768">
        <v>0</v>
      </c>
      <c r="M56" s="769"/>
      <c r="N56" s="769"/>
      <c r="O56" s="769">
        <f t="shared" si="7"/>
        <v>0</v>
      </c>
      <c r="P56" s="768">
        <v>0</v>
      </c>
      <c r="Q56" s="768">
        <v>0</v>
      </c>
      <c r="R56" s="768">
        <v>0</v>
      </c>
      <c r="S56" s="769"/>
      <c r="T56" s="769"/>
      <c r="U56" s="769">
        <f t="shared" si="8"/>
        <v>0</v>
      </c>
      <c r="V56" s="1267"/>
      <c r="W56" s="1156"/>
      <c r="X56" s="1156"/>
      <c r="Y56" s="1156"/>
      <c r="Z56" s="1156"/>
      <c r="AA56" s="1128"/>
      <c r="AB56" s="1267"/>
      <c r="AC56" s="1156"/>
      <c r="AD56" s="1156"/>
      <c r="AE56" s="1156"/>
      <c r="AF56" s="1156"/>
      <c r="AG56" s="1128"/>
      <c r="AH56" s="1267"/>
      <c r="AI56" s="1156"/>
      <c r="AJ56" s="1156"/>
      <c r="AK56" s="1156"/>
      <c r="AL56" s="1156"/>
      <c r="AM56" s="1128"/>
      <c r="AN56" s="1223">
        <f t="shared" si="9"/>
        <v>0</v>
      </c>
      <c r="AO56" s="593">
        <v>0</v>
      </c>
      <c r="AP56" s="593">
        <f t="shared" si="4"/>
        <v>0</v>
      </c>
    </row>
    <row r="57" spans="1:42" s="593" customFormat="1" ht="31.5" x14ac:dyDescent="0.25">
      <c r="A57" s="1269">
        <v>2210799</v>
      </c>
      <c r="B57" s="769" t="s">
        <v>72</v>
      </c>
      <c r="C57" s="768">
        <v>525000</v>
      </c>
      <c r="D57" s="769">
        <v>1644100</v>
      </c>
      <c r="E57" s="1131"/>
      <c r="F57" s="1131"/>
      <c r="G57" s="1131"/>
      <c r="H57" s="1131"/>
      <c r="I57" s="769">
        <f t="shared" si="6"/>
        <v>1644100</v>
      </c>
      <c r="J57" s="768">
        <v>0</v>
      </c>
      <c r="K57" s="768">
        <v>0</v>
      </c>
      <c r="L57" s="768">
        <v>0</v>
      </c>
      <c r="M57" s="769"/>
      <c r="N57" s="769"/>
      <c r="O57" s="769">
        <f t="shared" si="7"/>
        <v>0</v>
      </c>
      <c r="P57" s="768">
        <v>0</v>
      </c>
      <c r="Q57" s="768">
        <v>0</v>
      </c>
      <c r="R57" s="768">
        <v>0</v>
      </c>
      <c r="S57" s="769"/>
      <c r="T57" s="769"/>
      <c r="U57" s="769">
        <f t="shared" si="8"/>
        <v>0</v>
      </c>
      <c r="V57" s="1156"/>
      <c r="W57" s="1156"/>
      <c r="X57" s="1156"/>
      <c r="Y57" s="1156"/>
      <c r="Z57" s="1156"/>
      <c r="AA57" s="1128"/>
      <c r="AB57" s="1156"/>
      <c r="AC57" s="1156"/>
      <c r="AD57" s="1156"/>
      <c r="AE57" s="1156"/>
      <c r="AF57" s="1156"/>
      <c r="AG57" s="1128"/>
      <c r="AH57" s="1156"/>
      <c r="AI57" s="1156"/>
      <c r="AJ57" s="1156"/>
      <c r="AK57" s="1156"/>
      <c r="AL57" s="1156"/>
      <c r="AM57" s="1128"/>
      <c r="AN57" s="1223">
        <f t="shared" si="9"/>
        <v>1644100</v>
      </c>
      <c r="AO57" s="593">
        <v>2025000</v>
      </c>
      <c r="AP57" s="593">
        <f t="shared" si="4"/>
        <v>-380900</v>
      </c>
    </row>
    <row r="58" spans="1:42" s="593" customFormat="1" ht="47.25" x14ac:dyDescent="0.25">
      <c r="A58" s="1269">
        <v>2210801</v>
      </c>
      <c r="B58" s="769" t="s">
        <v>73</v>
      </c>
      <c r="C58" s="768">
        <v>600000</v>
      </c>
      <c r="D58" s="769">
        <v>1000000</v>
      </c>
      <c r="E58" s="1131"/>
      <c r="F58" s="1131"/>
      <c r="G58" s="1131"/>
      <c r="H58" s="1131"/>
      <c r="I58" s="769">
        <f t="shared" si="6"/>
        <v>1000000</v>
      </c>
      <c r="J58" s="768">
        <v>0</v>
      </c>
      <c r="K58" s="768">
        <v>0</v>
      </c>
      <c r="L58" s="768">
        <v>0</v>
      </c>
      <c r="M58" s="769"/>
      <c r="N58" s="769"/>
      <c r="O58" s="769">
        <f t="shared" si="7"/>
        <v>0</v>
      </c>
      <c r="P58" s="768">
        <v>0</v>
      </c>
      <c r="Q58" s="768">
        <v>0</v>
      </c>
      <c r="R58" s="768">
        <v>0</v>
      </c>
      <c r="S58" s="769"/>
      <c r="T58" s="769"/>
      <c r="U58" s="769">
        <f t="shared" si="8"/>
        <v>0</v>
      </c>
      <c r="V58" s="1156"/>
      <c r="W58" s="1156"/>
      <c r="X58" s="1156"/>
      <c r="Y58" s="1156"/>
      <c r="Z58" s="1156"/>
      <c r="AA58" s="1128"/>
      <c r="AB58" s="1156"/>
      <c r="AC58" s="1156"/>
      <c r="AD58" s="1156"/>
      <c r="AE58" s="1156"/>
      <c r="AF58" s="1156"/>
      <c r="AG58" s="1128"/>
      <c r="AH58" s="1156"/>
      <c r="AI58" s="1156"/>
      <c r="AJ58" s="1156"/>
      <c r="AK58" s="1156"/>
      <c r="AL58" s="1156"/>
      <c r="AM58" s="1128"/>
      <c r="AN58" s="1223">
        <f t="shared" si="9"/>
        <v>1000000</v>
      </c>
      <c r="AO58" s="593">
        <v>1000000</v>
      </c>
      <c r="AP58" s="593">
        <f t="shared" si="4"/>
        <v>0</v>
      </c>
    </row>
    <row r="59" spans="1:42" s="593" customFormat="1" ht="63" x14ac:dyDescent="0.25">
      <c r="A59" s="1269">
        <v>2210802</v>
      </c>
      <c r="B59" s="769" t="s">
        <v>74</v>
      </c>
      <c r="C59" s="768">
        <v>0</v>
      </c>
      <c r="D59" s="769"/>
      <c r="E59" s="1131"/>
      <c r="F59" s="1131"/>
      <c r="G59" s="1131"/>
      <c r="H59" s="1131"/>
      <c r="I59" s="769">
        <f t="shared" si="6"/>
        <v>0</v>
      </c>
      <c r="J59" s="768">
        <v>0</v>
      </c>
      <c r="K59" s="768">
        <v>0</v>
      </c>
      <c r="L59" s="768">
        <v>0</v>
      </c>
      <c r="M59" s="769"/>
      <c r="N59" s="769"/>
      <c r="O59" s="769">
        <f t="shared" si="7"/>
        <v>0</v>
      </c>
      <c r="P59" s="768">
        <v>0</v>
      </c>
      <c r="Q59" s="768">
        <v>0</v>
      </c>
      <c r="R59" s="768">
        <v>0</v>
      </c>
      <c r="S59" s="769"/>
      <c r="T59" s="769"/>
      <c r="U59" s="769">
        <f t="shared" si="8"/>
        <v>0</v>
      </c>
      <c r="V59" s="1156"/>
      <c r="W59" s="1156"/>
      <c r="X59" s="1156"/>
      <c r="Y59" s="1156"/>
      <c r="Z59" s="1156"/>
      <c r="AA59" s="1128"/>
      <c r="AB59" s="1156"/>
      <c r="AC59" s="1156"/>
      <c r="AD59" s="1156"/>
      <c r="AE59" s="1156"/>
      <c r="AF59" s="1156"/>
      <c r="AG59" s="1128"/>
      <c r="AH59" s="1156"/>
      <c r="AI59" s="1156"/>
      <c r="AJ59" s="1156"/>
      <c r="AK59" s="1156"/>
      <c r="AL59" s="1156"/>
      <c r="AM59" s="1128"/>
      <c r="AN59" s="1223">
        <f t="shared" si="9"/>
        <v>0</v>
      </c>
      <c r="AO59" s="593">
        <v>0</v>
      </c>
      <c r="AP59" s="593">
        <f t="shared" si="4"/>
        <v>0</v>
      </c>
    </row>
    <row r="60" spans="1:42" s="593" customFormat="1" ht="15.75" x14ac:dyDescent="0.25">
      <c r="A60" s="1037">
        <v>2210805</v>
      </c>
      <c r="B60" s="768" t="s">
        <v>75</v>
      </c>
      <c r="C60" s="768">
        <v>100000</v>
      </c>
      <c r="D60" s="768">
        <v>0</v>
      </c>
      <c r="E60" s="1131"/>
      <c r="F60" s="1131"/>
      <c r="G60" s="1131"/>
      <c r="H60" s="1131"/>
      <c r="I60" s="769">
        <f t="shared" si="6"/>
        <v>0</v>
      </c>
      <c r="J60" s="768">
        <v>0</v>
      </c>
      <c r="K60" s="768">
        <v>0</v>
      </c>
      <c r="L60" s="768">
        <v>0</v>
      </c>
      <c r="M60" s="769"/>
      <c r="N60" s="769"/>
      <c r="O60" s="769">
        <f t="shared" si="7"/>
        <v>0</v>
      </c>
      <c r="P60" s="768">
        <v>0</v>
      </c>
      <c r="Q60" s="768">
        <v>0</v>
      </c>
      <c r="R60" s="768">
        <v>0</v>
      </c>
      <c r="S60" s="769"/>
      <c r="T60" s="769"/>
      <c r="U60" s="769">
        <f t="shared" si="8"/>
        <v>0</v>
      </c>
      <c r="V60" s="1267"/>
      <c r="W60" s="1156"/>
      <c r="X60" s="1156"/>
      <c r="Y60" s="1156"/>
      <c r="Z60" s="1156"/>
      <c r="AA60" s="1128"/>
      <c r="AB60" s="1267"/>
      <c r="AC60" s="1156"/>
      <c r="AD60" s="1156"/>
      <c r="AE60" s="1156"/>
      <c r="AF60" s="1156"/>
      <c r="AG60" s="1128"/>
      <c r="AH60" s="1267"/>
      <c r="AI60" s="1156"/>
      <c r="AJ60" s="1156"/>
      <c r="AK60" s="1156"/>
      <c r="AL60" s="1156"/>
      <c r="AM60" s="1128"/>
      <c r="AN60" s="1223">
        <f t="shared" si="9"/>
        <v>0</v>
      </c>
      <c r="AO60" s="593">
        <v>100000</v>
      </c>
      <c r="AP60" s="593">
        <f t="shared" si="4"/>
        <v>-100000</v>
      </c>
    </row>
    <row r="61" spans="1:42" s="593" customFormat="1" ht="15.75" x14ac:dyDescent="0.25">
      <c r="A61" s="1037">
        <v>2210809</v>
      </c>
      <c r="B61" s="768" t="s">
        <v>76</v>
      </c>
      <c r="C61" s="768">
        <v>0</v>
      </c>
      <c r="D61" s="768"/>
      <c r="E61" s="1131"/>
      <c r="F61" s="1131"/>
      <c r="G61" s="1131"/>
      <c r="H61" s="1131"/>
      <c r="I61" s="769">
        <f t="shared" si="6"/>
        <v>0</v>
      </c>
      <c r="J61" s="768">
        <v>0</v>
      </c>
      <c r="K61" s="768">
        <v>0</v>
      </c>
      <c r="L61" s="768">
        <v>0</v>
      </c>
      <c r="M61" s="769"/>
      <c r="N61" s="769"/>
      <c r="O61" s="769">
        <f t="shared" si="7"/>
        <v>0</v>
      </c>
      <c r="P61" s="768">
        <v>0</v>
      </c>
      <c r="Q61" s="768">
        <v>0</v>
      </c>
      <c r="R61" s="768">
        <v>0</v>
      </c>
      <c r="S61" s="769"/>
      <c r="T61" s="769"/>
      <c r="U61" s="769">
        <f t="shared" si="8"/>
        <v>0</v>
      </c>
      <c r="V61" s="1267"/>
      <c r="W61" s="1156"/>
      <c r="X61" s="1156"/>
      <c r="Y61" s="1156"/>
      <c r="Z61" s="1156"/>
      <c r="AA61" s="1128"/>
      <c r="AB61" s="1267"/>
      <c r="AC61" s="1156"/>
      <c r="AD61" s="1156"/>
      <c r="AE61" s="1156"/>
      <c r="AF61" s="1156"/>
      <c r="AG61" s="1128"/>
      <c r="AH61" s="1267"/>
      <c r="AI61" s="1156"/>
      <c r="AJ61" s="1156"/>
      <c r="AK61" s="1156"/>
      <c r="AL61" s="1156"/>
      <c r="AM61" s="1128"/>
      <c r="AN61" s="1223">
        <f t="shared" si="9"/>
        <v>0</v>
      </c>
      <c r="AO61" s="593">
        <v>0</v>
      </c>
      <c r="AP61" s="593">
        <f t="shared" si="4"/>
        <v>0</v>
      </c>
    </row>
    <row r="62" spans="1:42" s="593" customFormat="1" ht="15.75" x14ac:dyDescent="0.25">
      <c r="A62" s="1269">
        <v>2210904</v>
      </c>
      <c r="B62" s="769" t="s">
        <v>77</v>
      </c>
      <c r="C62" s="768">
        <v>20000000</v>
      </c>
      <c r="D62" s="768">
        <v>0</v>
      </c>
      <c r="E62" s="1131"/>
      <c r="F62" s="1131"/>
      <c r="G62" s="1131"/>
      <c r="H62" s="1131"/>
      <c r="I62" s="769">
        <f t="shared" si="6"/>
        <v>0</v>
      </c>
      <c r="J62" s="768">
        <v>0</v>
      </c>
      <c r="K62" s="768">
        <v>4000000</v>
      </c>
      <c r="L62" s="768">
        <v>0</v>
      </c>
      <c r="M62" s="769"/>
      <c r="N62" s="769"/>
      <c r="O62" s="769">
        <f t="shared" si="7"/>
        <v>4000000</v>
      </c>
      <c r="P62" s="768">
        <v>0</v>
      </c>
      <c r="Q62" s="768">
        <v>0</v>
      </c>
      <c r="R62" s="768">
        <v>0</v>
      </c>
      <c r="S62" s="769"/>
      <c r="T62" s="769"/>
      <c r="U62" s="769">
        <f t="shared" si="8"/>
        <v>0</v>
      </c>
      <c r="V62" s="1267"/>
      <c r="W62" s="1156"/>
      <c r="X62" s="1156"/>
      <c r="Y62" s="1156"/>
      <c r="Z62" s="1156"/>
      <c r="AA62" s="1128"/>
      <c r="AB62" s="1267"/>
      <c r="AC62" s="1156"/>
      <c r="AD62" s="1156"/>
      <c r="AE62" s="1156"/>
      <c r="AF62" s="1156"/>
      <c r="AG62" s="1128"/>
      <c r="AH62" s="1267"/>
      <c r="AI62" s="1156"/>
      <c r="AJ62" s="1156"/>
      <c r="AK62" s="1156"/>
      <c r="AL62" s="1156"/>
      <c r="AM62" s="1128"/>
      <c r="AN62" s="1223">
        <f t="shared" si="9"/>
        <v>4000000</v>
      </c>
      <c r="AO62" s="593">
        <v>4000000</v>
      </c>
      <c r="AP62" s="593">
        <f t="shared" si="4"/>
        <v>0</v>
      </c>
    </row>
    <row r="63" spans="1:42" s="593" customFormat="1" ht="15.75" x14ac:dyDescent="0.25">
      <c r="A63" s="1037">
        <v>2210910</v>
      </c>
      <c r="B63" s="768" t="s">
        <v>78</v>
      </c>
      <c r="C63" s="768">
        <v>4400000</v>
      </c>
      <c r="D63" s="768">
        <v>4000000</v>
      </c>
      <c r="E63" s="1131"/>
      <c r="F63" s="1131"/>
      <c r="G63" s="1131"/>
      <c r="H63" s="1131"/>
      <c r="I63" s="769">
        <f t="shared" si="6"/>
        <v>4000000</v>
      </c>
      <c r="J63" s="768">
        <v>0</v>
      </c>
      <c r="K63" s="768">
        <v>0</v>
      </c>
      <c r="L63" s="768">
        <v>0</v>
      </c>
      <c r="M63" s="769"/>
      <c r="N63" s="769"/>
      <c r="O63" s="769">
        <f t="shared" si="7"/>
        <v>0</v>
      </c>
      <c r="P63" s="768">
        <v>0</v>
      </c>
      <c r="Q63" s="768">
        <v>0</v>
      </c>
      <c r="R63" s="768">
        <v>0</v>
      </c>
      <c r="S63" s="769"/>
      <c r="T63" s="769"/>
      <c r="U63" s="769">
        <f t="shared" si="8"/>
        <v>0</v>
      </c>
      <c r="V63" s="1267"/>
      <c r="W63" s="1156"/>
      <c r="X63" s="1156"/>
      <c r="Y63" s="1156"/>
      <c r="Z63" s="1156"/>
      <c r="AA63" s="1128"/>
      <c r="AB63" s="1267"/>
      <c r="AC63" s="1156"/>
      <c r="AD63" s="1156"/>
      <c r="AE63" s="1156"/>
      <c r="AF63" s="1156"/>
      <c r="AG63" s="1128"/>
      <c r="AH63" s="1267"/>
      <c r="AI63" s="1156"/>
      <c r="AJ63" s="1156"/>
      <c r="AK63" s="1156"/>
      <c r="AL63" s="1156"/>
      <c r="AM63" s="1128"/>
      <c r="AN63" s="1223">
        <f t="shared" si="9"/>
        <v>4000000</v>
      </c>
      <c r="AO63" s="593">
        <v>4000000</v>
      </c>
      <c r="AP63" s="593">
        <f t="shared" si="4"/>
        <v>0</v>
      </c>
    </row>
    <row r="64" spans="1:42" s="593" customFormat="1" ht="15.75" hidden="1" x14ac:dyDescent="0.25">
      <c r="A64" s="1037">
        <v>2211001</v>
      </c>
      <c r="B64" s="768" t="s">
        <v>79</v>
      </c>
      <c r="C64" s="768">
        <v>0</v>
      </c>
      <c r="D64" s="768"/>
      <c r="E64" s="1131"/>
      <c r="F64" s="1131"/>
      <c r="G64" s="1131"/>
      <c r="H64" s="1131"/>
      <c r="I64" s="769">
        <f t="shared" si="6"/>
        <v>0</v>
      </c>
      <c r="J64" s="768">
        <v>0</v>
      </c>
      <c r="K64" s="768">
        <v>0</v>
      </c>
      <c r="L64" s="768">
        <v>0</v>
      </c>
      <c r="M64" s="769"/>
      <c r="N64" s="769"/>
      <c r="O64" s="769">
        <f t="shared" si="7"/>
        <v>0</v>
      </c>
      <c r="P64" s="768">
        <v>0</v>
      </c>
      <c r="Q64" s="768">
        <v>0</v>
      </c>
      <c r="R64" s="768">
        <v>0</v>
      </c>
      <c r="S64" s="769"/>
      <c r="T64" s="769"/>
      <c r="U64" s="769">
        <f t="shared" si="8"/>
        <v>0</v>
      </c>
      <c r="V64" s="1267"/>
      <c r="W64" s="1156"/>
      <c r="X64" s="1156"/>
      <c r="Y64" s="1156"/>
      <c r="Z64" s="1156"/>
      <c r="AA64" s="1128"/>
      <c r="AB64" s="1267"/>
      <c r="AC64" s="1156"/>
      <c r="AD64" s="1156"/>
      <c r="AE64" s="1156"/>
      <c r="AF64" s="1156"/>
      <c r="AG64" s="1128"/>
      <c r="AH64" s="1267"/>
      <c r="AI64" s="1156"/>
      <c r="AJ64" s="1156"/>
      <c r="AK64" s="1156"/>
      <c r="AL64" s="1156"/>
      <c r="AM64" s="1128"/>
      <c r="AN64" s="1223">
        <f t="shared" si="9"/>
        <v>0</v>
      </c>
      <c r="AO64" s="593">
        <v>0</v>
      </c>
      <c r="AP64" s="593">
        <f t="shared" si="4"/>
        <v>0</v>
      </c>
    </row>
    <row r="65" spans="1:42" s="593" customFormat="1" ht="31.5" hidden="1" x14ac:dyDescent="0.25">
      <c r="A65" s="1269">
        <v>2211002</v>
      </c>
      <c r="B65" s="769" t="s">
        <v>80</v>
      </c>
      <c r="C65" s="768">
        <v>0</v>
      </c>
      <c r="D65" s="768"/>
      <c r="E65" s="1131"/>
      <c r="F65" s="1131"/>
      <c r="G65" s="1131"/>
      <c r="H65" s="1131"/>
      <c r="I65" s="769">
        <f t="shared" si="6"/>
        <v>0</v>
      </c>
      <c r="J65" s="768">
        <v>0</v>
      </c>
      <c r="K65" s="768">
        <v>0</v>
      </c>
      <c r="L65" s="768">
        <v>0</v>
      </c>
      <c r="M65" s="769"/>
      <c r="N65" s="769"/>
      <c r="O65" s="769">
        <f t="shared" si="7"/>
        <v>0</v>
      </c>
      <c r="P65" s="768">
        <v>0</v>
      </c>
      <c r="Q65" s="768">
        <v>0</v>
      </c>
      <c r="R65" s="768">
        <v>0</v>
      </c>
      <c r="S65" s="769"/>
      <c r="T65" s="769"/>
      <c r="U65" s="769">
        <f t="shared" si="8"/>
        <v>0</v>
      </c>
      <c r="V65" s="1267"/>
      <c r="W65" s="1156"/>
      <c r="X65" s="1156"/>
      <c r="Y65" s="1156"/>
      <c r="Z65" s="1156"/>
      <c r="AA65" s="1128"/>
      <c r="AB65" s="1267"/>
      <c r="AC65" s="1156"/>
      <c r="AD65" s="1156"/>
      <c r="AE65" s="1156"/>
      <c r="AF65" s="1156"/>
      <c r="AG65" s="1128"/>
      <c r="AH65" s="1267"/>
      <c r="AI65" s="1156"/>
      <c r="AJ65" s="1156"/>
      <c r="AK65" s="1156"/>
      <c r="AL65" s="1156"/>
      <c r="AM65" s="1128"/>
      <c r="AN65" s="1223">
        <f t="shared" si="9"/>
        <v>0</v>
      </c>
      <c r="AO65" s="593">
        <v>0</v>
      </c>
      <c r="AP65" s="593">
        <f t="shared" si="4"/>
        <v>0</v>
      </c>
    </row>
    <row r="66" spans="1:42" s="593" customFormat="1" ht="31.5" hidden="1" x14ac:dyDescent="0.25">
      <c r="A66" s="1269">
        <v>2211003</v>
      </c>
      <c r="B66" s="769" t="s">
        <v>81</v>
      </c>
      <c r="C66" s="768">
        <v>0</v>
      </c>
      <c r="D66" s="768"/>
      <c r="E66" s="1131"/>
      <c r="F66" s="1131"/>
      <c r="G66" s="1131"/>
      <c r="H66" s="1131"/>
      <c r="I66" s="769">
        <f t="shared" si="6"/>
        <v>0</v>
      </c>
      <c r="J66" s="768">
        <v>0</v>
      </c>
      <c r="K66" s="768">
        <v>0</v>
      </c>
      <c r="L66" s="768">
        <v>0</v>
      </c>
      <c r="M66" s="769"/>
      <c r="N66" s="769"/>
      <c r="O66" s="769">
        <f t="shared" si="7"/>
        <v>0</v>
      </c>
      <c r="P66" s="768">
        <v>0</v>
      </c>
      <c r="Q66" s="768">
        <v>0</v>
      </c>
      <c r="R66" s="768">
        <v>0</v>
      </c>
      <c r="S66" s="769"/>
      <c r="T66" s="769"/>
      <c r="U66" s="769">
        <f t="shared" si="8"/>
        <v>0</v>
      </c>
      <c r="V66" s="1267"/>
      <c r="W66" s="1156"/>
      <c r="X66" s="1156"/>
      <c r="Y66" s="1156"/>
      <c r="Z66" s="1156"/>
      <c r="AA66" s="1128"/>
      <c r="AB66" s="1267"/>
      <c r="AC66" s="1156"/>
      <c r="AD66" s="1156"/>
      <c r="AE66" s="1156"/>
      <c r="AF66" s="1156"/>
      <c r="AG66" s="1128"/>
      <c r="AH66" s="1267"/>
      <c r="AI66" s="1156"/>
      <c r="AJ66" s="1156"/>
      <c r="AK66" s="1156"/>
      <c r="AL66" s="1156"/>
      <c r="AM66" s="1128"/>
      <c r="AN66" s="1223">
        <f t="shared" si="9"/>
        <v>0</v>
      </c>
      <c r="AO66" s="593">
        <v>0</v>
      </c>
      <c r="AP66" s="593">
        <f t="shared" si="4"/>
        <v>0</v>
      </c>
    </row>
    <row r="67" spans="1:42" s="593" customFormat="1" ht="31.5" hidden="1" x14ac:dyDescent="0.25">
      <c r="A67" s="1269">
        <v>2211004</v>
      </c>
      <c r="B67" s="769" t="s">
        <v>82</v>
      </c>
      <c r="C67" s="768">
        <v>0</v>
      </c>
      <c r="D67" s="768"/>
      <c r="E67" s="1131"/>
      <c r="F67" s="1131"/>
      <c r="G67" s="1131"/>
      <c r="H67" s="1131"/>
      <c r="I67" s="769">
        <f t="shared" si="6"/>
        <v>0</v>
      </c>
      <c r="J67" s="768">
        <v>0</v>
      </c>
      <c r="K67" s="768">
        <v>0</v>
      </c>
      <c r="L67" s="768">
        <v>0</v>
      </c>
      <c r="M67" s="769"/>
      <c r="N67" s="769"/>
      <c r="O67" s="769">
        <f t="shared" si="7"/>
        <v>0</v>
      </c>
      <c r="P67" s="768">
        <v>0</v>
      </c>
      <c r="Q67" s="768">
        <v>0</v>
      </c>
      <c r="R67" s="768">
        <v>0</v>
      </c>
      <c r="S67" s="769"/>
      <c r="T67" s="769"/>
      <c r="U67" s="769">
        <f t="shared" si="8"/>
        <v>0</v>
      </c>
      <c r="V67" s="1267"/>
      <c r="W67" s="1156"/>
      <c r="X67" s="1156"/>
      <c r="Y67" s="1156"/>
      <c r="Z67" s="1156"/>
      <c r="AA67" s="1128"/>
      <c r="AB67" s="1267"/>
      <c r="AC67" s="1156"/>
      <c r="AD67" s="1156"/>
      <c r="AE67" s="1156"/>
      <c r="AF67" s="1156"/>
      <c r="AG67" s="1128"/>
      <c r="AH67" s="1267"/>
      <c r="AI67" s="1156"/>
      <c r="AJ67" s="1156"/>
      <c r="AK67" s="1156"/>
      <c r="AL67" s="1156"/>
      <c r="AM67" s="1128"/>
      <c r="AN67" s="1223">
        <f t="shared" si="9"/>
        <v>0</v>
      </c>
      <c r="AO67" s="593">
        <v>0</v>
      </c>
      <c r="AP67" s="593">
        <f t="shared" si="4"/>
        <v>0</v>
      </c>
    </row>
    <row r="68" spans="1:42" s="593" customFormat="1" ht="31.5" hidden="1" x14ac:dyDescent="0.25">
      <c r="A68" s="1269">
        <v>2211005</v>
      </c>
      <c r="B68" s="769" t="s">
        <v>83</v>
      </c>
      <c r="C68" s="768">
        <v>0</v>
      </c>
      <c r="D68" s="768"/>
      <c r="E68" s="1131"/>
      <c r="F68" s="1131"/>
      <c r="G68" s="1131"/>
      <c r="H68" s="1131"/>
      <c r="I68" s="769">
        <f t="shared" si="6"/>
        <v>0</v>
      </c>
      <c r="J68" s="768">
        <v>0</v>
      </c>
      <c r="K68" s="768">
        <v>0</v>
      </c>
      <c r="L68" s="768">
        <v>0</v>
      </c>
      <c r="M68" s="769"/>
      <c r="N68" s="769"/>
      <c r="O68" s="769">
        <f t="shared" si="7"/>
        <v>0</v>
      </c>
      <c r="P68" s="768">
        <v>0</v>
      </c>
      <c r="Q68" s="768">
        <v>0</v>
      </c>
      <c r="R68" s="768">
        <v>0</v>
      </c>
      <c r="S68" s="769"/>
      <c r="T68" s="769"/>
      <c r="U68" s="769">
        <f t="shared" si="8"/>
        <v>0</v>
      </c>
      <c r="V68" s="1267"/>
      <c r="W68" s="1156"/>
      <c r="X68" s="1156"/>
      <c r="Y68" s="1156"/>
      <c r="Z68" s="1156"/>
      <c r="AA68" s="1128"/>
      <c r="AB68" s="1267"/>
      <c r="AC68" s="1156"/>
      <c r="AD68" s="1156"/>
      <c r="AE68" s="1156"/>
      <c r="AF68" s="1156"/>
      <c r="AG68" s="1128"/>
      <c r="AH68" s="1267"/>
      <c r="AI68" s="1156"/>
      <c r="AJ68" s="1156"/>
      <c r="AK68" s="1156"/>
      <c r="AL68" s="1156"/>
      <c r="AM68" s="1128"/>
      <c r="AN68" s="1223">
        <f t="shared" si="9"/>
        <v>0</v>
      </c>
      <c r="AO68" s="593">
        <v>0</v>
      </c>
      <c r="AP68" s="593">
        <f t="shared" si="4"/>
        <v>0</v>
      </c>
    </row>
    <row r="69" spans="1:42" s="593" customFormat="1" ht="47.25" hidden="1" x14ac:dyDescent="0.25">
      <c r="A69" s="1269">
        <v>2211006</v>
      </c>
      <c r="B69" s="769" t="s">
        <v>84</v>
      </c>
      <c r="C69" s="768">
        <v>2100000</v>
      </c>
      <c r="D69" s="769"/>
      <c r="E69" s="1131"/>
      <c r="F69" s="1131"/>
      <c r="G69" s="1131"/>
      <c r="H69" s="1131"/>
      <c r="I69" s="769">
        <f t="shared" si="6"/>
        <v>0</v>
      </c>
      <c r="J69" s="768">
        <v>0</v>
      </c>
      <c r="K69" s="768">
        <v>0</v>
      </c>
      <c r="L69" s="768">
        <v>0</v>
      </c>
      <c r="M69" s="769"/>
      <c r="N69" s="769"/>
      <c r="O69" s="769">
        <f t="shared" si="7"/>
        <v>0</v>
      </c>
      <c r="P69" s="768">
        <v>0</v>
      </c>
      <c r="Q69" s="768">
        <v>0</v>
      </c>
      <c r="R69" s="768">
        <v>0</v>
      </c>
      <c r="S69" s="769"/>
      <c r="T69" s="769"/>
      <c r="U69" s="769">
        <f t="shared" si="8"/>
        <v>0</v>
      </c>
      <c r="V69" s="1156"/>
      <c r="W69" s="1156"/>
      <c r="X69" s="1156"/>
      <c r="Y69" s="1156"/>
      <c r="Z69" s="1156"/>
      <c r="AA69" s="1128"/>
      <c r="AB69" s="1156"/>
      <c r="AC69" s="1156"/>
      <c r="AD69" s="1156"/>
      <c r="AE69" s="1156"/>
      <c r="AF69" s="1156"/>
      <c r="AG69" s="1128"/>
      <c r="AH69" s="1156"/>
      <c r="AI69" s="1156"/>
      <c r="AJ69" s="1156"/>
      <c r="AK69" s="1156"/>
      <c r="AL69" s="1156"/>
      <c r="AM69" s="1128"/>
      <c r="AN69" s="1223">
        <f t="shared" si="9"/>
        <v>0</v>
      </c>
      <c r="AO69" s="593">
        <v>2100000</v>
      </c>
      <c r="AP69" s="593">
        <f t="shared" si="4"/>
        <v>-2100000</v>
      </c>
    </row>
    <row r="70" spans="1:42" s="593" customFormat="1" ht="47.25" hidden="1" x14ac:dyDescent="0.25">
      <c r="A70" s="1269">
        <v>2211007</v>
      </c>
      <c r="B70" s="769" t="s">
        <v>85</v>
      </c>
      <c r="C70" s="768">
        <v>0</v>
      </c>
      <c r="D70" s="768"/>
      <c r="E70" s="1131"/>
      <c r="F70" s="1131"/>
      <c r="G70" s="1131"/>
      <c r="H70" s="1131"/>
      <c r="I70" s="769">
        <f t="shared" si="6"/>
        <v>0</v>
      </c>
      <c r="J70" s="768">
        <v>0</v>
      </c>
      <c r="K70" s="768">
        <v>0</v>
      </c>
      <c r="L70" s="768">
        <v>0</v>
      </c>
      <c r="M70" s="769"/>
      <c r="N70" s="769"/>
      <c r="O70" s="769">
        <f t="shared" si="7"/>
        <v>0</v>
      </c>
      <c r="P70" s="768">
        <v>0</v>
      </c>
      <c r="Q70" s="768">
        <v>0</v>
      </c>
      <c r="R70" s="768">
        <v>0</v>
      </c>
      <c r="S70" s="769"/>
      <c r="T70" s="769"/>
      <c r="U70" s="769">
        <f t="shared" si="8"/>
        <v>0</v>
      </c>
      <c r="V70" s="1267"/>
      <c r="W70" s="1156"/>
      <c r="X70" s="1156"/>
      <c r="Y70" s="1156"/>
      <c r="Z70" s="1156"/>
      <c r="AA70" s="1128"/>
      <c r="AB70" s="1267"/>
      <c r="AC70" s="1156"/>
      <c r="AD70" s="1156"/>
      <c r="AE70" s="1156"/>
      <c r="AF70" s="1156"/>
      <c r="AG70" s="1128"/>
      <c r="AH70" s="1267"/>
      <c r="AI70" s="1156"/>
      <c r="AJ70" s="1156"/>
      <c r="AK70" s="1156"/>
      <c r="AL70" s="1156"/>
      <c r="AM70" s="1128"/>
      <c r="AN70" s="1223">
        <f t="shared" si="9"/>
        <v>0</v>
      </c>
      <c r="AO70" s="593">
        <v>0</v>
      </c>
      <c r="AP70" s="593">
        <f t="shared" ref="AP70:AP134" si="10">SUM(AN70-AO70)</f>
        <v>0</v>
      </c>
    </row>
    <row r="71" spans="1:42" s="593" customFormat="1" ht="47.25" x14ac:dyDescent="0.25">
      <c r="A71" s="1269">
        <v>2211008</v>
      </c>
      <c r="B71" s="769" t="s">
        <v>86</v>
      </c>
      <c r="C71" s="768">
        <v>500000</v>
      </c>
      <c r="D71" s="768"/>
      <c r="E71" s="1131"/>
      <c r="F71" s="1131"/>
      <c r="G71" s="1131"/>
      <c r="H71" s="1131"/>
      <c r="I71" s="769">
        <f t="shared" si="6"/>
        <v>0</v>
      </c>
      <c r="J71" s="768">
        <v>0</v>
      </c>
      <c r="K71" s="768">
        <v>0</v>
      </c>
      <c r="L71" s="768">
        <v>0</v>
      </c>
      <c r="M71" s="769"/>
      <c r="N71" s="769"/>
      <c r="O71" s="769">
        <f t="shared" si="7"/>
        <v>0</v>
      </c>
      <c r="P71" s="768">
        <v>0</v>
      </c>
      <c r="Q71" s="768">
        <v>0</v>
      </c>
      <c r="R71" s="768">
        <v>585000</v>
      </c>
      <c r="S71" s="769"/>
      <c r="T71" s="769"/>
      <c r="U71" s="769">
        <f t="shared" si="8"/>
        <v>585000</v>
      </c>
      <c r="V71" s="1267"/>
      <c r="W71" s="1156"/>
      <c r="X71" s="1156"/>
      <c r="Y71" s="1156"/>
      <c r="Z71" s="1156"/>
      <c r="AA71" s="1128"/>
      <c r="AB71" s="1267"/>
      <c r="AC71" s="1156"/>
      <c r="AD71" s="1156"/>
      <c r="AE71" s="1156"/>
      <c r="AF71" s="1156"/>
      <c r="AG71" s="1128"/>
      <c r="AH71" s="1267"/>
      <c r="AI71" s="1156"/>
      <c r="AJ71" s="1156"/>
      <c r="AK71" s="1156"/>
      <c r="AL71" s="1156"/>
      <c r="AM71" s="1128"/>
      <c r="AN71" s="1223">
        <f t="shared" si="9"/>
        <v>585000</v>
      </c>
      <c r="AO71" s="593">
        <v>500000</v>
      </c>
      <c r="AP71" s="593">
        <f t="shared" si="10"/>
        <v>85000</v>
      </c>
    </row>
    <row r="72" spans="1:42" s="593" customFormat="1" ht="31.5" x14ac:dyDescent="0.25">
      <c r="A72" s="1269">
        <v>2211009</v>
      </c>
      <c r="B72" s="769" t="s">
        <v>87</v>
      </c>
      <c r="C72" s="768">
        <v>26610</v>
      </c>
      <c r="D72" s="768">
        <v>0</v>
      </c>
      <c r="E72" s="1131"/>
      <c r="F72" s="1131"/>
      <c r="G72" s="1131"/>
      <c r="H72" s="1131"/>
      <c r="I72" s="769">
        <f t="shared" si="6"/>
        <v>0</v>
      </c>
      <c r="J72" s="768">
        <v>0</v>
      </c>
      <c r="K72" s="768">
        <v>0</v>
      </c>
      <c r="L72" s="768">
        <v>0</v>
      </c>
      <c r="M72" s="769"/>
      <c r="N72" s="769"/>
      <c r="O72" s="769">
        <f t="shared" si="7"/>
        <v>0</v>
      </c>
      <c r="P72" s="768">
        <v>0</v>
      </c>
      <c r="Q72" s="768">
        <v>0</v>
      </c>
      <c r="R72" s="768">
        <v>0</v>
      </c>
      <c r="S72" s="769"/>
      <c r="T72" s="769"/>
      <c r="U72" s="769">
        <f t="shared" si="8"/>
        <v>0</v>
      </c>
      <c r="V72" s="1267"/>
      <c r="W72" s="1156"/>
      <c r="X72" s="1156"/>
      <c r="Y72" s="1156"/>
      <c r="Z72" s="1156"/>
      <c r="AA72" s="1128"/>
      <c r="AB72" s="1267"/>
      <c r="AC72" s="1156"/>
      <c r="AD72" s="1156"/>
      <c r="AE72" s="1156"/>
      <c r="AF72" s="1156"/>
      <c r="AG72" s="1128"/>
      <c r="AH72" s="1267"/>
      <c r="AI72" s="1156"/>
      <c r="AJ72" s="1156"/>
      <c r="AK72" s="1156"/>
      <c r="AL72" s="1156"/>
      <c r="AM72" s="1128"/>
      <c r="AN72" s="1223">
        <f t="shared" si="9"/>
        <v>0</v>
      </c>
      <c r="AO72" s="593">
        <v>26610</v>
      </c>
      <c r="AP72" s="593">
        <f t="shared" si="10"/>
        <v>-26610</v>
      </c>
    </row>
    <row r="73" spans="1:42" s="593" customFormat="1" ht="15.75" x14ac:dyDescent="0.25">
      <c r="A73" s="1269">
        <v>2211015</v>
      </c>
      <c r="B73" s="769" t="s">
        <v>88</v>
      </c>
      <c r="C73" s="768">
        <v>0</v>
      </c>
      <c r="D73" s="768"/>
      <c r="E73" s="1131"/>
      <c r="F73" s="1131"/>
      <c r="G73" s="1131"/>
      <c r="H73" s="1131"/>
      <c r="I73" s="769">
        <f t="shared" si="6"/>
        <v>0</v>
      </c>
      <c r="J73" s="768">
        <v>0</v>
      </c>
      <c r="K73" s="768">
        <v>0</v>
      </c>
      <c r="L73" s="768">
        <v>0</v>
      </c>
      <c r="M73" s="769"/>
      <c r="N73" s="769"/>
      <c r="O73" s="769">
        <f t="shared" si="7"/>
        <v>0</v>
      </c>
      <c r="P73" s="768">
        <v>0</v>
      </c>
      <c r="Q73" s="768">
        <v>0</v>
      </c>
      <c r="R73" s="768">
        <v>0</v>
      </c>
      <c r="S73" s="769"/>
      <c r="T73" s="769"/>
      <c r="U73" s="769">
        <f t="shared" si="8"/>
        <v>0</v>
      </c>
      <c r="V73" s="1267"/>
      <c r="W73" s="1156"/>
      <c r="X73" s="1156"/>
      <c r="Y73" s="1156"/>
      <c r="Z73" s="1156"/>
      <c r="AA73" s="1128"/>
      <c r="AB73" s="1267"/>
      <c r="AC73" s="1156"/>
      <c r="AD73" s="1156"/>
      <c r="AE73" s="1156"/>
      <c r="AF73" s="1156"/>
      <c r="AG73" s="1128"/>
      <c r="AH73" s="1267"/>
      <c r="AI73" s="1156"/>
      <c r="AJ73" s="1156"/>
      <c r="AK73" s="1156"/>
      <c r="AL73" s="1156"/>
      <c r="AM73" s="1128"/>
      <c r="AN73" s="1223">
        <f t="shared" si="9"/>
        <v>0</v>
      </c>
      <c r="AO73" s="593">
        <v>0</v>
      </c>
      <c r="AP73" s="593">
        <f t="shared" si="10"/>
        <v>0</v>
      </c>
    </row>
    <row r="74" spans="1:42" s="593" customFormat="1" ht="31.5" x14ac:dyDescent="0.25">
      <c r="A74" s="1269">
        <v>2211016</v>
      </c>
      <c r="B74" s="769" t="s">
        <v>89</v>
      </c>
      <c r="C74" s="768">
        <v>267511</v>
      </c>
      <c r="D74" s="769">
        <v>267511</v>
      </c>
      <c r="E74" s="1131"/>
      <c r="F74" s="1131"/>
      <c r="G74" s="1131"/>
      <c r="H74" s="1131"/>
      <c r="I74" s="769">
        <f t="shared" si="6"/>
        <v>267511</v>
      </c>
      <c r="J74" s="768">
        <v>0</v>
      </c>
      <c r="K74" s="768">
        <v>0</v>
      </c>
      <c r="L74" s="768">
        <v>0</v>
      </c>
      <c r="M74" s="769"/>
      <c r="N74" s="769"/>
      <c r="O74" s="769">
        <f t="shared" si="7"/>
        <v>0</v>
      </c>
      <c r="P74" s="768">
        <v>0</v>
      </c>
      <c r="Q74" s="768">
        <v>0</v>
      </c>
      <c r="R74" s="768">
        <v>0</v>
      </c>
      <c r="S74" s="769"/>
      <c r="T74" s="769"/>
      <c r="U74" s="769">
        <f t="shared" si="8"/>
        <v>0</v>
      </c>
      <c r="V74" s="1156"/>
      <c r="W74" s="1156"/>
      <c r="X74" s="1156"/>
      <c r="Y74" s="1156"/>
      <c r="Z74" s="1156"/>
      <c r="AA74" s="1128"/>
      <c r="AB74" s="1156"/>
      <c r="AC74" s="1156"/>
      <c r="AD74" s="1156"/>
      <c r="AE74" s="1156"/>
      <c r="AF74" s="1156"/>
      <c r="AG74" s="1128"/>
      <c r="AH74" s="1156"/>
      <c r="AI74" s="1156"/>
      <c r="AJ74" s="1156"/>
      <c r="AK74" s="1156"/>
      <c r="AL74" s="1156"/>
      <c r="AM74" s="1128"/>
      <c r="AN74" s="1223">
        <f t="shared" si="9"/>
        <v>267511</v>
      </c>
      <c r="AO74" s="593">
        <v>267511</v>
      </c>
      <c r="AP74" s="593">
        <f t="shared" si="10"/>
        <v>0</v>
      </c>
    </row>
    <row r="75" spans="1:42" s="593" customFormat="1" ht="31.5" x14ac:dyDescent="0.25">
      <c r="A75" s="1153">
        <v>4130299</v>
      </c>
      <c r="B75" s="1154" t="s">
        <v>1115</v>
      </c>
      <c r="C75" s="768">
        <v>0</v>
      </c>
      <c r="D75" s="768">
        <v>15685037</v>
      </c>
      <c r="E75" s="1131"/>
      <c r="F75" s="1131"/>
      <c r="G75" s="1131"/>
      <c r="H75" s="1131"/>
      <c r="I75" s="769">
        <f t="shared" si="6"/>
        <v>15685037</v>
      </c>
      <c r="J75" s="768">
        <v>0</v>
      </c>
      <c r="K75" s="768">
        <v>0</v>
      </c>
      <c r="L75" s="768">
        <v>0</v>
      </c>
      <c r="M75" s="769"/>
      <c r="N75" s="769"/>
      <c r="O75" s="769">
        <f t="shared" si="7"/>
        <v>0</v>
      </c>
      <c r="P75" s="768">
        <v>0</v>
      </c>
      <c r="Q75" s="768">
        <v>0</v>
      </c>
      <c r="R75" s="768">
        <v>0</v>
      </c>
      <c r="S75" s="769"/>
      <c r="T75" s="769"/>
      <c r="U75" s="769">
        <f t="shared" si="8"/>
        <v>0</v>
      </c>
      <c r="V75" s="1267"/>
      <c r="W75" s="1156"/>
      <c r="X75" s="1156"/>
      <c r="Y75" s="1156"/>
      <c r="Z75" s="1156"/>
      <c r="AA75" s="1128"/>
      <c r="AB75" s="1267"/>
      <c r="AC75" s="1156"/>
      <c r="AD75" s="1156"/>
      <c r="AE75" s="1156"/>
      <c r="AF75" s="1156"/>
      <c r="AG75" s="1128"/>
      <c r="AH75" s="1267"/>
      <c r="AI75" s="1156"/>
      <c r="AJ75" s="1156"/>
      <c r="AK75" s="1156"/>
      <c r="AL75" s="1156"/>
      <c r="AM75" s="1128"/>
      <c r="AN75" s="1223">
        <f t="shared" si="9"/>
        <v>15685037</v>
      </c>
      <c r="AO75" s="593">
        <v>16355877</v>
      </c>
      <c r="AP75" s="593">
        <f t="shared" si="10"/>
        <v>-670840</v>
      </c>
    </row>
    <row r="76" spans="1:42" s="593" customFormat="1" ht="31.5" hidden="1" x14ac:dyDescent="0.25">
      <c r="A76" s="1269">
        <v>2211021</v>
      </c>
      <c r="B76" s="769" t="s">
        <v>91</v>
      </c>
      <c r="C76" s="768">
        <v>0</v>
      </c>
      <c r="D76" s="768"/>
      <c r="E76" s="1131"/>
      <c r="F76" s="1131"/>
      <c r="G76" s="1131"/>
      <c r="H76" s="1131"/>
      <c r="I76" s="769">
        <f t="shared" si="6"/>
        <v>0</v>
      </c>
      <c r="J76" s="768">
        <v>0</v>
      </c>
      <c r="K76" s="768">
        <v>0</v>
      </c>
      <c r="L76" s="768">
        <v>0</v>
      </c>
      <c r="M76" s="769"/>
      <c r="N76" s="769"/>
      <c r="O76" s="769">
        <f t="shared" si="7"/>
        <v>0</v>
      </c>
      <c r="P76" s="768">
        <v>0</v>
      </c>
      <c r="Q76" s="768">
        <v>0</v>
      </c>
      <c r="R76" s="768">
        <v>0</v>
      </c>
      <c r="S76" s="769"/>
      <c r="T76" s="769"/>
      <c r="U76" s="769">
        <f t="shared" si="8"/>
        <v>0</v>
      </c>
      <c r="V76" s="1267"/>
      <c r="W76" s="1156"/>
      <c r="X76" s="1156"/>
      <c r="Y76" s="1156"/>
      <c r="Z76" s="1156"/>
      <c r="AA76" s="1128"/>
      <c r="AB76" s="1267"/>
      <c r="AC76" s="1156"/>
      <c r="AD76" s="1156"/>
      <c r="AE76" s="1156"/>
      <c r="AF76" s="1156"/>
      <c r="AG76" s="1128"/>
      <c r="AH76" s="1267"/>
      <c r="AI76" s="1156"/>
      <c r="AJ76" s="1156"/>
      <c r="AK76" s="1156"/>
      <c r="AL76" s="1156"/>
      <c r="AM76" s="1128"/>
      <c r="AN76" s="1223">
        <f t="shared" si="9"/>
        <v>0</v>
      </c>
      <c r="AO76" s="593">
        <v>0</v>
      </c>
      <c r="AP76" s="593">
        <f t="shared" si="10"/>
        <v>0</v>
      </c>
    </row>
    <row r="77" spans="1:42" s="593" customFormat="1" ht="15.75" hidden="1" x14ac:dyDescent="0.25">
      <c r="A77" s="1269">
        <v>2211023</v>
      </c>
      <c r="B77" s="769" t="s">
        <v>92</v>
      </c>
      <c r="C77" s="768">
        <v>0</v>
      </c>
      <c r="D77" s="768"/>
      <c r="E77" s="1131"/>
      <c r="F77" s="1131"/>
      <c r="G77" s="1131"/>
      <c r="H77" s="1131"/>
      <c r="I77" s="769">
        <f t="shared" si="6"/>
        <v>0</v>
      </c>
      <c r="J77" s="768">
        <v>0</v>
      </c>
      <c r="K77" s="768">
        <v>0</v>
      </c>
      <c r="L77" s="768">
        <v>0</v>
      </c>
      <c r="M77" s="769"/>
      <c r="N77" s="769"/>
      <c r="O77" s="769">
        <f t="shared" si="7"/>
        <v>0</v>
      </c>
      <c r="P77" s="768">
        <v>0</v>
      </c>
      <c r="Q77" s="768">
        <v>0</v>
      </c>
      <c r="R77" s="768">
        <v>0</v>
      </c>
      <c r="S77" s="769"/>
      <c r="T77" s="769"/>
      <c r="U77" s="769">
        <f t="shared" si="8"/>
        <v>0</v>
      </c>
      <c r="V77" s="1267"/>
      <c r="W77" s="1156"/>
      <c r="X77" s="1156"/>
      <c r="Y77" s="1156"/>
      <c r="Z77" s="1156"/>
      <c r="AA77" s="1128"/>
      <c r="AB77" s="1267"/>
      <c r="AC77" s="1156"/>
      <c r="AD77" s="1156"/>
      <c r="AE77" s="1156"/>
      <c r="AF77" s="1156"/>
      <c r="AG77" s="1128"/>
      <c r="AH77" s="1267"/>
      <c r="AI77" s="1156"/>
      <c r="AJ77" s="1156"/>
      <c r="AK77" s="1156"/>
      <c r="AL77" s="1156"/>
      <c r="AM77" s="1128"/>
      <c r="AN77" s="1223">
        <f t="shared" si="9"/>
        <v>0</v>
      </c>
      <c r="AO77" s="593">
        <v>0</v>
      </c>
      <c r="AP77" s="593">
        <f t="shared" si="10"/>
        <v>0</v>
      </c>
    </row>
    <row r="78" spans="1:42" s="593" customFormat="1" ht="31.5" hidden="1" x14ac:dyDescent="0.25">
      <c r="A78" s="1269">
        <v>2211026</v>
      </c>
      <c r="B78" s="769" t="s">
        <v>93</v>
      </c>
      <c r="C78" s="768">
        <v>0</v>
      </c>
      <c r="D78" s="768"/>
      <c r="E78" s="1131"/>
      <c r="F78" s="1131"/>
      <c r="G78" s="1131"/>
      <c r="H78" s="1131"/>
      <c r="I78" s="769">
        <f t="shared" si="6"/>
        <v>0</v>
      </c>
      <c r="J78" s="768">
        <v>0</v>
      </c>
      <c r="K78" s="768">
        <v>0</v>
      </c>
      <c r="L78" s="768">
        <v>0</v>
      </c>
      <c r="M78" s="769"/>
      <c r="N78" s="769"/>
      <c r="O78" s="769">
        <f t="shared" si="7"/>
        <v>0</v>
      </c>
      <c r="P78" s="768">
        <v>0</v>
      </c>
      <c r="Q78" s="768">
        <v>0</v>
      </c>
      <c r="R78" s="768">
        <v>0</v>
      </c>
      <c r="S78" s="769"/>
      <c r="T78" s="769"/>
      <c r="U78" s="769">
        <f t="shared" si="8"/>
        <v>0</v>
      </c>
      <c r="V78" s="1267"/>
      <c r="W78" s="1156"/>
      <c r="X78" s="1156"/>
      <c r="Y78" s="1156"/>
      <c r="Z78" s="1156"/>
      <c r="AA78" s="1128"/>
      <c r="AB78" s="1267"/>
      <c r="AC78" s="1156"/>
      <c r="AD78" s="1156"/>
      <c r="AE78" s="1156"/>
      <c r="AF78" s="1156"/>
      <c r="AG78" s="1128"/>
      <c r="AH78" s="1267"/>
      <c r="AI78" s="1156"/>
      <c r="AJ78" s="1156"/>
      <c r="AK78" s="1156"/>
      <c r="AL78" s="1156"/>
      <c r="AM78" s="1128"/>
      <c r="AN78" s="1223">
        <f t="shared" si="9"/>
        <v>0</v>
      </c>
      <c r="AO78" s="593">
        <v>0</v>
      </c>
      <c r="AP78" s="593">
        <f t="shared" si="10"/>
        <v>0</v>
      </c>
    </row>
    <row r="79" spans="1:42" s="593" customFormat="1" ht="31.5" hidden="1" x14ac:dyDescent="0.25">
      <c r="A79" s="1269">
        <v>2211028</v>
      </c>
      <c r="B79" s="769" t="s">
        <v>94</v>
      </c>
      <c r="C79" s="768">
        <v>0</v>
      </c>
      <c r="D79" s="768"/>
      <c r="E79" s="1131"/>
      <c r="F79" s="1131"/>
      <c r="G79" s="1131"/>
      <c r="H79" s="1131"/>
      <c r="I79" s="769">
        <f t="shared" si="6"/>
        <v>0</v>
      </c>
      <c r="J79" s="768">
        <v>0</v>
      </c>
      <c r="K79" s="768">
        <v>0</v>
      </c>
      <c r="L79" s="768">
        <v>0</v>
      </c>
      <c r="M79" s="769"/>
      <c r="N79" s="769"/>
      <c r="O79" s="769">
        <f t="shared" si="7"/>
        <v>0</v>
      </c>
      <c r="P79" s="768">
        <v>0</v>
      </c>
      <c r="Q79" s="768">
        <v>0</v>
      </c>
      <c r="R79" s="768">
        <v>0</v>
      </c>
      <c r="S79" s="769"/>
      <c r="T79" s="769"/>
      <c r="U79" s="769">
        <f t="shared" si="8"/>
        <v>0</v>
      </c>
      <c r="V79" s="1267"/>
      <c r="W79" s="1156"/>
      <c r="X79" s="1156"/>
      <c r="Y79" s="1156"/>
      <c r="Z79" s="1156"/>
      <c r="AA79" s="1128"/>
      <c r="AB79" s="1267"/>
      <c r="AC79" s="1156"/>
      <c r="AD79" s="1156"/>
      <c r="AE79" s="1156"/>
      <c r="AF79" s="1156"/>
      <c r="AG79" s="1128"/>
      <c r="AH79" s="1267"/>
      <c r="AI79" s="1156"/>
      <c r="AJ79" s="1156"/>
      <c r="AK79" s="1156"/>
      <c r="AL79" s="1156"/>
      <c r="AM79" s="1128"/>
      <c r="AN79" s="1223">
        <f t="shared" si="9"/>
        <v>0</v>
      </c>
      <c r="AO79" s="593">
        <v>0</v>
      </c>
      <c r="AP79" s="593">
        <f t="shared" si="10"/>
        <v>0</v>
      </c>
    </row>
    <row r="80" spans="1:42" s="593" customFormat="1" ht="15.75" x14ac:dyDescent="0.25">
      <c r="A80" s="1269">
        <v>2211029</v>
      </c>
      <c r="B80" s="769" t="s">
        <v>95</v>
      </c>
      <c r="C80" s="768">
        <v>50000</v>
      </c>
      <c r="D80" s="768">
        <v>0</v>
      </c>
      <c r="E80" s="1131"/>
      <c r="F80" s="1131"/>
      <c r="G80" s="1131"/>
      <c r="H80" s="1131"/>
      <c r="I80" s="769">
        <f t="shared" si="6"/>
        <v>0</v>
      </c>
      <c r="J80" s="768">
        <v>0</v>
      </c>
      <c r="K80" s="768">
        <v>0</v>
      </c>
      <c r="L80" s="768">
        <v>0</v>
      </c>
      <c r="M80" s="769"/>
      <c r="N80" s="769"/>
      <c r="O80" s="769">
        <f t="shared" si="7"/>
        <v>0</v>
      </c>
      <c r="P80" s="768">
        <v>0</v>
      </c>
      <c r="Q80" s="768">
        <v>0</v>
      </c>
      <c r="R80" s="768">
        <v>0</v>
      </c>
      <c r="S80" s="769"/>
      <c r="T80" s="769"/>
      <c r="U80" s="769">
        <f t="shared" si="8"/>
        <v>0</v>
      </c>
      <c r="V80" s="1267"/>
      <c r="W80" s="1156"/>
      <c r="X80" s="1156"/>
      <c r="Y80" s="1156"/>
      <c r="Z80" s="1156"/>
      <c r="AA80" s="1128"/>
      <c r="AB80" s="1267"/>
      <c r="AC80" s="1156"/>
      <c r="AD80" s="1156"/>
      <c r="AE80" s="1156"/>
      <c r="AF80" s="1156"/>
      <c r="AG80" s="1128"/>
      <c r="AH80" s="1267"/>
      <c r="AI80" s="1156"/>
      <c r="AJ80" s="1156"/>
      <c r="AK80" s="1156"/>
      <c r="AL80" s="1156"/>
      <c r="AM80" s="1128"/>
      <c r="AN80" s="1223">
        <f t="shared" si="9"/>
        <v>0</v>
      </c>
      <c r="AO80" s="593">
        <v>100000</v>
      </c>
      <c r="AP80" s="593">
        <f t="shared" si="10"/>
        <v>-100000</v>
      </c>
    </row>
    <row r="81" spans="1:42" s="593" customFormat="1" ht="47.25" x14ac:dyDescent="0.25">
      <c r="A81" s="1269">
        <v>2211101</v>
      </c>
      <c r="B81" s="769" t="s">
        <v>96</v>
      </c>
      <c r="C81" s="768">
        <v>1250000</v>
      </c>
      <c r="D81" s="768">
        <v>743654</v>
      </c>
      <c r="E81" s="1131"/>
      <c r="F81" s="1131"/>
      <c r="G81" s="1131"/>
      <c r="H81" s="1131"/>
      <c r="I81" s="769">
        <f t="shared" si="6"/>
        <v>743654</v>
      </c>
      <c r="J81" s="768">
        <v>0</v>
      </c>
      <c r="K81" s="768">
        <v>0</v>
      </c>
      <c r="L81" s="768">
        <v>0</v>
      </c>
      <c r="M81" s="769"/>
      <c r="N81" s="769"/>
      <c r="O81" s="769">
        <f t="shared" si="7"/>
        <v>0</v>
      </c>
      <c r="P81" s="768">
        <v>0</v>
      </c>
      <c r="Q81" s="768">
        <v>0</v>
      </c>
      <c r="R81" s="768">
        <v>0</v>
      </c>
      <c r="S81" s="769"/>
      <c r="T81" s="769"/>
      <c r="U81" s="769">
        <f t="shared" si="8"/>
        <v>0</v>
      </c>
      <c r="V81" s="1267"/>
      <c r="W81" s="1156"/>
      <c r="X81" s="1156"/>
      <c r="Y81" s="1156"/>
      <c r="Z81" s="1156"/>
      <c r="AA81" s="1128"/>
      <c r="AB81" s="1267"/>
      <c r="AC81" s="1156"/>
      <c r="AD81" s="1156"/>
      <c r="AE81" s="1156"/>
      <c r="AF81" s="1156"/>
      <c r="AG81" s="1128"/>
      <c r="AH81" s="1267"/>
      <c r="AI81" s="1156"/>
      <c r="AJ81" s="1156"/>
      <c r="AK81" s="1156"/>
      <c r="AL81" s="1156"/>
      <c r="AM81" s="1128"/>
      <c r="AN81" s="1223">
        <f t="shared" si="9"/>
        <v>743654</v>
      </c>
      <c r="AO81" s="593">
        <v>577104</v>
      </c>
      <c r="AP81" s="593">
        <f t="shared" si="10"/>
        <v>166550</v>
      </c>
    </row>
    <row r="82" spans="1:42" s="593" customFormat="1" ht="31.5" x14ac:dyDescent="0.25">
      <c r="A82" s="1269">
        <v>2211102</v>
      </c>
      <c r="B82" s="769" t="s">
        <v>97</v>
      </c>
      <c r="C82" s="768">
        <v>250000</v>
      </c>
      <c r="D82" s="768">
        <v>0</v>
      </c>
      <c r="E82" s="1131"/>
      <c r="F82" s="1131"/>
      <c r="G82" s="1131"/>
      <c r="H82" s="1131"/>
      <c r="I82" s="769">
        <f t="shared" si="6"/>
        <v>0</v>
      </c>
      <c r="J82" s="768">
        <v>0</v>
      </c>
      <c r="K82" s="768">
        <v>0</v>
      </c>
      <c r="L82" s="768">
        <v>0</v>
      </c>
      <c r="M82" s="769"/>
      <c r="N82" s="769"/>
      <c r="O82" s="769">
        <f t="shared" si="7"/>
        <v>0</v>
      </c>
      <c r="P82" s="768">
        <v>0</v>
      </c>
      <c r="Q82" s="768">
        <v>0</v>
      </c>
      <c r="R82" s="768">
        <v>0</v>
      </c>
      <c r="S82" s="769"/>
      <c r="T82" s="769"/>
      <c r="U82" s="769">
        <f t="shared" si="8"/>
        <v>0</v>
      </c>
      <c r="V82" s="1267"/>
      <c r="W82" s="1156"/>
      <c r="X82" s="1156"/>
      <c r="Y82" s="1156"/>
      <c r="Z82" s="1156"/>
      <c r="AA82" s="1128"/>
      <c r="AB82" s="1267"/>
      <c r="AC82" s="1156"/>
      <c r="AD82" s="1156"/>
      <c r="AE82" s="1156"/>
      <c r="AF82" s="1156"/>
      <c r="AG82" s="1128"/>
      <c r="AH82" s="1267"/>
      <c r="AI82" s="1156"/>
      <c r="AJ82" s="1156"/>
      <c r="AK82" s="1156"/>
      <c r="AL82" s="1156"/>
      <c r="AM82" s="1128"/>
      <c r="AN82" s="1223">
        <f t="shared" si="9"/>
        <v>0</v>
      </c>
      <c r="AO82" s="593">
        <v>0</v>
      </c>
      <c r="AP82" s="593">
        <f t="shared" si="10"/>
        <v>0</v>
      </c>
    </row>
    <row r="83" spans="1:42" s="593" customFormat="1" ht="47.25" x14ac:dyDescent="0.25">
      <c r="A83" s="1269">
        <v>2211103</v>
      </c>
      <c r="B83" s="769" t="s">
        <v>98</v>
      </c>
      <c r="C83" s="768">
        <v>350000</v>
      </c>
      <c r="D83" s="769">
        <v>354421</v>
      </c>
      <c r="E83" s="1131"/>
      <c r="F83" s="1131"/>
      <c r="G83" s="1131"/>
      <c r="H83" s="1131"/>
      <c r="I83" s="769">
        <f t="shared" si="6"/>
        <v>354421</v>
      </c>
      <c r="J83" s="768">
        <v>0</v>
      </c>
      <c r="K83" s="768">
        <v>0</v>
      </c>
      <c r="L83" s="768">
        <v>0</v>
      </c>
      <c r="M83" s="769"/>
      <c r="N83" s="769"/>
      <c r="O83" s="769">
        <f t="shared" si="7"/>
        <v>0</v>
      </c>
      <c r="P83" s="768">
        <v>0</v>
      </c>
      <c r="Q83" s="768">
        <v>0</v>
      </c>
      <c r="R83" s="768">
        <v>0</v>
      </c>
      <c r="S83" s="769"/>
      <c r="T83" s="769"/>
      <c r="U83" s="769">
        <f t="shared" si="8"/>
        <v>0</v>
      </c>
      <c r="V83" s="1156"/>
      <c r="W83" s="1156"/>
      <c r="X83" s="1156"/>
      <c r="Y83" s="1156"/>
      <c r="Z83" s="1156"/>
      <c r="AA83" s="1128"/>
      <c r="AB83" s="1156"/>
      <c r="AC83" s="1156"/>
      <c r="AD83" s="1156"/>
      <c r="AE83" s="1156"/>
      <c r="AF83" s="1156"/>
      <c r="AG83" s="1128"/>
      <c r="AH83" s="1156"/>
      <c r="AI83" s="1156"/>
      <c r="AJ83" s="1156"/>
      <c r="AK83" s="1156"/>
      <c r="AL83" s="1156"/>
      <c r="AM83" s="1128"/>
      <c r="AN83" s="1223">
        <f t="shared" si="9"/>
        <v>354421</v>
      </c>
      <c r="AO83" s="593">
        <v>184562</v>
      </c>
      <c r="AP83" s="593">
        <f t="shared" si="10"/>
        <v>169859</v>
      </c>
    </row>
    <row r="84" spans="1:42" s="593" customFormat="1" ht="15.75" x14ac:dyDescent="0.25">
      <c r="A84" s="1269">
        <v>2211199</v>
      </c>
      <c r="B84" s="769" t="s">
        <v>99</v>
      </c>
      <c r="C84" s="768">
        <v>0</v>
      </c>
      <c r="D84" s="769">
        <v>0</v>
      </c>
      <c r="E84" s="1131"/>
      <c r="F84" s="1131"/>
      <c r="G84" s="1131"/>
      <c r="H84" s="1131"/>
      <c r="I84" s="769">
        <f t="shared" ref="I84:I115" si="11">SUM(D84)</f>
        <v>0</v>
      </c>
      <c r="J84" s="768">
        <v>0</v>
      </c>
      <c r="K84" s="768">
        <v>0</v>
      </c>
      <c r="L84" s="768">
        <v>0</v>
      </c>
      <c r="M84" s="769"/>
      <c r="N84" s="769"/>
      <c r="O84" s="769">
        <f t="shared" ref="O84:O115" si="12">SUM(J84:L84)</f>
        <v>0</v>
      </c>
      <c r="P84" s="768">
        <v>0</v>
      </c>
      <c r="Q84" s="768">
        <v>0</v>
      </c>
      <c r="R84" s="768">
        <v>0</v>
      </c>
      <c r="S84" s="769"/>
      <c r="T84" s="769"/>
      <c r="U84" s="769">
        <f t="shared" ref="U84:U115" si="13">SUM(P84:R84)</f>
        <v>0</v>
      </c>
      <c r="V84" s="1156"/>
      <c r="W84" s="1156"/>
      <c r="X84" s="1156"/>
      <c r="Y84" s="1156"/>
      <c r="Z84" s="1156"/>
      <c r="AA84" s="1128"/>
      <c r="AB84" s="1156"/>
      <c r="AC84" s="1156"/>
      <c r="AD84" s="1156"/>
      <c r="AE84" s="1156"/>
      <c r="AF84" s="1156"/>
      <c r="AG84" s="1128"/>
      <c r="AH84" s="1156"/>
      <c r="AI84" s="1156"/>
      <c r="AJ84" s="1156"/>
      <c r="AK84" s="1156"/>
      <c r="AL84" s="1156"/>
      <c r="AM84" s="1128"/>
      <c r="AN84" s="1223">
        <f t="shared" ref="AN84:AN115" si="14">SUM(U84+O84+I84)</f>
        <v>0</v>
      </c>
      <c r="AO84" s="593">
        <v>0</v>
      </c>
      <c r="AP84" s="593">
        <f t="shared" si="10"/>
        <v>0</v>
      </c>
    </row>
    <row r="85" spans="1:42" s="593" customFormat="1" ht="31.5" x14ac:dyDescent="0.25">
      <c r="A85" s="1269">
        <v>2211201</v>
      </c>
      <c r="B85" s="769" t="s">
        <v>100</v>
      </c>
      <c r="C85" s="768">
        <v>8050000</v>
      </c>
      <c r="D85" s="769">
        <v>0</v>
      </c>
      <c r="E85" s="1131"/>
      <c r="F85" s="1131"/>
      <c r="G85" s="1131"/>
      <c r="H85" s="1131"/>
      <c r="I85" s="769">
        <f t="shared" si="11"/>
        <v>0</v>
      </c>
      <c r="J85" s="768">
        <v>8900000</v>
      </c>
      <c r="K85" s="768">
        <v>0</v>
      </c>
      <c r="L85" s="768">
        <v>0</v>
      </c>
      <c r="M85" s="769"/>
      <c r="N85" s="769"/>
      <c r="O85" s="769">
        <f t="shared" si="12"/>
        <v>8900000</v>
      </c>
      <c r="P85" s="768">
        <v>0</v>
      </c>
      <c r="Q85" s="768">
        <v>0</v>
      </c>
      <c r="R85" s="768">
        <v>0</v>
      </c>
      <c r="S85" s="769"/>
      <c r="T85" s="769"/>
      <c r="U85" s="769">
        <f t="shared" si="13"/>
        <v>0</v>
      </c>
      <c r="V85" s="1267"/>
      <c r="W85" s="1156"/>
      <c r="X85" s="1156"/>
      <c r="Y85" s="1156"/>
      <c r="Z85" s="1156"/>
      <c r="AA85" s="1128"/>
      <c r="AB85" s="1267"/>
      <c r="AC85" s="1156"/>
      <c r="AD85" s="1156"/>
      <c r="AE85" s="1156"/>
      <c r="AF85" s="1156"/>
      <c r="AG85" s="1128"/>
      <c r="AH85" s="1267"/>
      <c r="AI85" s="1156"/>
      <c r="AJ85" s="1156"/>
      <c r="AK85" s="1156"/>
      <c r="AL85" s="1156"/>
      <c r="AM85" s="1128"/>
      <c r="AN85" s="1223">
        <f t="shared" si="14"/>
        <v>8900000</v>
      </c>
      <c r="AO85" s="593">
        <v>7900000</v>
      </c>
      <c r="AP85" s="593">
        <f t="shared" si="10"/>
        <v>1000000</v>
      </c>
    </row>
    <row r="86" spans="1:42" s="593" customFormat="1" ht="31.5" hidden="1" x14ac:dyDescent="0.25">
      <c r="A86" s="1269">
        <v>2211203</v>
      </c>
      <c r="B86" s="769" t="s">
        <v>101</v>
      </c>
      <c r="C86" s="768">
        <v>0</v>
      </c>
      <c r="D86" s="769">
        <v>0</v>
      </c>
      <c r="E86" s="1131"/>
      <c r="F86" s="1131"/>
      <c r="G86" s="1131"/>
      <c r="H86" s="1131"/>
      <c r="I86" s="769">
        <f t="shared" si="11"/>
        <v>0</v>
      </c>
      <c r="J86" s="768">
        <v>0</v>
      </c>
      <c r="K86" s="768">
        <v>0</v>
      </c>
      <c r="L86" s="768">
        <v>0</v>
      </c>
      <c r="M86" s="769"/>
      <c r="N86" s="769"/>
      <c r="O86" s="769">
        <f t="shared" si="12"/>
        <v>0</v>
      </c>
      <c r="P86" s="768">
        <v>0</v>
      </c>
      <c r="Q86" s="768">
        <v>0</v>
      </c>
      <c r="R86" s="768">
        <v>0</v>
      </c>
      <c r="S86" s="769"/>
      <c r="T86" s="769"/>
      <c r="U86" s="769">
        <f t="shared" si="13"/>
        <v>0</v>
      </c>
      <c r="V86" s="1267"/>
      <c r="W86" s="1156"/>
      <c r="X86" s="1156"/>
      <c r="Y86" s="1156"/>
      <c r="Z86" s="1156"/>
      <c r="AA86" s="1128"/>
      <c r="AB86" s="1267"/>
      <c r="AC86" s="1156"/>
      <c r="AD86" s="1156"/>
      <c r="AE86" s="1156"/>
      <c r="AF86" s="1156"/>
      <c r="AG86" s="1128"/>
      <c r="AH86" s="1267"/>
      <c r="AI86" s="1156"/>
      <c r="AJ86" s="1156"/>
      <c r="AK86" s="1156"/>
      <c r="AL86" s="1156"/>
      <c r="AM86" s="1128"/>
      <c r="AN86" s="1223">
        <f t="shared" si="14"/>
        <v>0</v>
      </c>
      <c r="AO86" s="593">
        <v>0</v>
      </c>
      <c r="AP86" s="593">
        <f t="shared" si="10"/>
        <v>0</v>
      </c>
    </row>
    <row r="87" spans="1:42" s="593" customFormat="1" ht="47.25" hidden="1" x14ac:dyDescent="0.25">
      <c r="A87" s="1269">
        <v>2211204</v>
      </c>
      <c r="B87" s="769" t="s">
        <v>102</v>
      </c>
      <c r="C87" s="768">
        <v>0</v>
      </c>
      <c r="D87" s="769">
        <v>0</v>
      </c>
      <c r="E87" s="1131"/>
      <c r="F87" s="1131"/>
      <c r="G87" s="1131"/>
      <c r="H87" s="1131"/>
      <c r="I87" s="769">
        <f t="shared" si="11"/>
        <v>0</v>
      </c>
      <c r="J87" s="768">
        <v>0</v>
      </c>
      <c r="K87" s="768">
        <v>0</v>
      </c>
      <c r="L87" s="768">
        <v>0</v>
      </c>
      <c r="M87" s="769"/>
      <c r="N87" s="769"/>
      <c r="O87" s="769">
        <f t="shared" si="12"/>
        <v>0</v>
      </c>
      <c r="P87" s="768">
        <v>0</v>
      </c>
      <c r="Q87" s="768">
        <v>0</v>
      </c>
      <c r="R87" s="768">
        <v>0</v>
      </c>
      <c r="S87" s="769"/>
      <c r="T87" s="769"/>
      <c r="U87" s="769">
        <f t="shared" si="13"/>
        <v>0</v>
      </c>
      <c r="V87" s="1267"/>
      <c r="W87" s="1156"/>
      <c r="X87" s="1156"/>
      <c r="Y87" s="1156"/>
      <c r="Z87" s="1156"/>
      <c r="AA87" s="1128"/>
      <c r="AB87" s="1267"/>
      <c r="AC87" s="1156"/>
      <c r="AD87" s="1156"/>
      <c r="AE87" s="1156"/>
      <c r="AF87" s="1156"/>
      <c r="AG87" s="1128"/>
      <c r="AH87" s="1267"/>
      <c r="AI87" s="1156"/>
      <c r="AJ87" s="1156"/>
      <c r="AK87" s="1156"/>
      <c r="AL87" s="1156"/>
      <c r="AM87" s="1128"/>
      <c r="AN87" s="1223">
        <f t="shared" si="14"/>
        <v>0</v>
      </c>
      <c r="AO87" s="593">
        <v>0</v>
      </c>
      <c r="AP87" s="593">
        <f t="shared" si="10"/>
        <v>0</v>
      </c>
    </row>
    <row r="88" spans="1:42" s="593" customFormat="1" ht="31.5" hidden="1" x14ac:dyDescent="0.25">
      <c r="A88" s="1269">
        <v>2211301</v>
      </c>
      <c r="B88" s="769" t="s">
        <v>103</v>
      </c>
      <c r="C88" s="768">
        <v>0</v>
      </c>
      <c r="D88" s="769">
        <v>0</v>
      </c>
      <c r="E88" s="1131"/>
      <c r="F88" s="1131"/>
      <c r="G88" s="1131"/>
      <c r="H88" s="1131"/>
      <c r="I88" s="769">
        <f t="shared" si="11"/>
        <v>0</v>
      </c>
      <c r="J88" s="768">
        <v>0</v>
      </c>
      <c r="K88" s="768">
        <v>0</v>
      </c>
      <c r="L88" s="768">
        <v>0</v>
      </c>
      <c r="M88" s="769"/>
      <c r="N88" s="769"/>
      <c r="O88" s="769">
        <f t="shared" si="12"/>
        <v>0</v>
      </c>
      <c r="P88" s="768">
        <v>0</v>
      </c>
      <c r="Q88" s="768">
        <v>0</v>
      </c>
      <c r="R88" s="768">
        <v>0</v>
      </c>
      <c r="S88" s="769"/>
      <c r="T88" s="769"/>
      <c r="U88" s="769">
        <f t="shared" si="13"/>
        <v>0</v>
      </c>
      <c r="V88" s="1267"/>
      <c r="W88" s="1156"/>
      <c r="X88" s="1156"/>
      <c r="Y88" s="1156"/>
      <c r="Z88" s="1156"/>
      <c r="AA88" s="1128"/>
      <c r="AB88" s="1267"/>
      <c r="AC88" s="1156"/>
      <c r="AD88" s="1156"/>
      <c r="AE88" s="1156"/>
      <c r="AF88" s="1156"/>
      <c r="AG88" s="1128"/>
      <c r="AH88" s="1267"/>
      <c r="AI88" s="1156"/>
      <c r="AJ88" s="1156"/>
      <c r="AK88" s="1156"/>
      <c r="AL88" s="1156"/>
      <c r="AM88" s="1128"/>
      <c r="AN88" s="1223">
        <f t="shared" si="14"/>
        <v>0</v>
      </c>
      <c r="AO88" s="593">
        <v>0</v>
      </c>
      <c r="AP88" s="593">
        <f t="shared" si="10"/>
        <v>0</v>
      </c>
    </row>
    <row r="89" spans="1:42" s="593" customFormat="1" ht="31.5" x14ac:dyDescent="0.25">
      <c r="A89" s="1269">
        <v>2211305</v>
      </c>
      <c r="B89" s="769" t="s">
        <v>104</v>
      </c>
      <c r="C89" s="768">
        <v>0</v>
      </c>
      <c r="D89" s="769">
        <v>500000</v>
      </c>
      <c r="E89" s="1131"/>
      <c r="F89" s="1131"/>
      <c r="G89" s="1131"/>
      <c r="H89" s="1131"/>
      <c r="I89" s="769">
        <f t="shared" si="11"/>
        <v>500000</v>
      </c>
      <c r="J89" s="768">
        <v>0</v>
      </c>
      <c r="K89" s="768">
        <v>0</v>
      </c>
      <c r="L89" s="768">
        <v>0</v>
      </c>
      <c r="M89" s="769"/>
      <c r="N89" s="769"/>
      <c r="O89" s="769">
        <f t="shared" si="12"/>
        <v>0</v>
      </c>
      <c r="P89" s="768">
        <v>0</v>
      </c>
      <c r="Q89" s="768">
        <v>0</v>
      </c>
      <c r="R89" s="768">
        <v>0</v>
      </c>
      <c r="S89" s="769"/>
      <c r="T89" s="769"/>
      <c r="U89" s="769">
        <f t="shared" si="13"/>
        <v>0</v>
      </c>
      <c r="V89" s="1267"/>
      <c r="W89" s="1156"/>
      <c r="X89" s="1156"/>
      <c r="Y89" s="1156"/>
      <c r="Z89" s="1156"/>
      <c r="AA89" s="1128"/>
      <c r="AB89" s="1267"/>
      <c r="AC89" s="1156"/>
      <c r="AD89" s="1156"/>
      <c r="AE89" s="1156"/>
      <c r="AF89" s="1156"/>
      <c r="AG89" s="1128"/>
      <c r="AH89" s="1267"/>
      <c r="AI89" s="1156"/>
      <c r="AJ89" s="1156"/>
      <c r="AK89" s="1156"/>
      <c r="AL89" s="1156"/>
      <c r="AM89" s="1128"/>
      <c r="AN89" s="1223">
        <f t="shared" si="14"/>
        <v>500000</v>
      </c>
      <c r="AO89" s="593">
        <v>0</v>
      </c>
      <c r="AP89" s="593">
        <f t="shared" si="10"/>
        <v>500000</v>
      </c>
    </row>
    <row r="90" spans="1:42" s="593" customFormat="1" ht="47.25" x14ac:dyDescent="0.25">
      <c r="A90" s="1269">
        <v>2211306</v>
      </c>
      <c r="B90" s="769" t="s">
        <v>105</v>
      </c>
      <c r="C90" s="768">
        <v>178500</v>
      </c>
      <c r="D90" s="769">
        <v>58641</v>
      </c>
      <c r="E90" s="1131"/>
      <c r="F90" s="1131"/>
      <c r="G90" s="1131"/>
      <c r="H90" s="1131"/>
      <c r="I90" s="769">
        <f t="shared" si="11"/>
        <v>58641</v>
      </c>
      <c r="J90" s="768">
        <v>0</v>
      </c>
      <c r="K90" s="768">
        <v>0</v>
      </c>
      <c r="L90" s="768">
        <v>0</v>
      </c>
      <c r="M90" s="769"/>
      <c r="N90" s="769"/>
      <c r="O90" s="769">
        <f t="shared" si="12"/>
        <v>0</v>
      </c>
      <c r="P90" s="768">
        <v>0</v>
      </c>
      <c r="Q90" s="768">
        <v>0</v>
      </c>
      <c r="R90" s="768">
        <v>0</v>
      </c>
      <c r="S90" s="769"/>
      <c r="T90" s="769"/>
      <c r="U90" s="769">
        <f t="shared" si="13"/>
        <v>0</v>
      </c>
      <c r="V90" s="1156"/>
      <c r="W90" s="1156"/>
      <c r="X90" s="1156"/>
      <c r="Y90" s="1156"/>
      <c r="Z90" s="1156"/>
      <c r="AA90" s="1128"/>
      <c r="AB90" s="1156"/>
      <c r="AC90" s="1156"/>
      <c r="AD90" s="1156"/>
      <c r="AE90" s="1156"/>
      <c r="AF90" s="1156"/>
      <c r="AG90" s="1128"/>
      <c r="AH90" s="1156"/>
      <c r="AI90" s="1156"/>
      <c r="AJ90" s="1156"/>
      <c r="AK90" s="1156"/>
      <c r="AL90" s="1156"/>
      <c r="AM90" s="1128"/>
      <c r="AN90" s="1223">
        <f t="shared" si="14"/>
        <v>58641</v>
      </c>
      <c r="AO90" s="593">
        <v>178500</v>
      </c>
      <c r="AP90" s="593">
        <f t="shared" si="10"/>
        <v>-119859</v>
      </c>
    </row>
    <row r="91" spans="1:42" s="593" customFormat="1" ht="31.5" x14ac:dyDescent="0.25">
      <c r="A91" s="1269">
        <v>2211308</v>
      </c>
      <c r="B91" s="769" t="s">
        <v>106</v>
      </c>
      <c r="C91" s="768">
        <v>0</v>
      </c>
      <c r="D91" s="769"/>
      <c r="E91" s="1131"/>
      <c r="F91" s="1131"/>
      <c r="G91" s="1131"/>
      <c r="H91" s="1131"/>
      <c r="I91" s="769">
        <f t="shared" si="11"/>
        <v>0</v>
      </c>
      <c r="J91" s="768">
        <v>0</v>
      </c>
      <c r="K91" s="768">
        <v>0</v>
      </c>
      <c r="L91" s="768">
        <v>0</v>
      </c>
      <c r="M91" s="769"/>
      <c r="N91" s="769"/>
      <c r="O91" s="769">
        <f t="shared" si="12"/>
        <v>0</v>
      </c>
      <c r="P91" s="768">
        <v>0</v>
      </c>
      <c r="Q91" s="768">
        <v>0</v>
      </c>
      <c r="R91" s="768">
        <v>0</v>
      </c>
      <c r="S91" s="769"/>
      <c r="T91" s="769"/>
      <c r="U91" s="769">
        <f t="shared" si="13"/>
        <v>0</v>
      </c>
      <c r="V91" s="1156"/>
      <c r="W91" s="1156"/>
      <c r="X91" s="1156"/>
      <c r="Y91" s="1156"/>
      <c r="Z91" s="1156"/>
      <c r="AA91" s="1128"/>
      <c r="AB91" s="1156"/>
      <c r="AC91" s="1156"/>
      <c r="AD91" s="1156"/>
      <c r="AE91" s="1156"/>
      <c r="AF91" s="1156"/>
      <c r="AG91" s="1128"/>
      <c r="AH91" s="1156"/>
      <c r="AI91" s="1156"/>
      <c r="AJ91" s="1156"/>
      <c r="AK91" s="1156"/>
      <c r="AL91" s="1156"/>
      <c r="AM91" s="1128"/>
      <c r="AN91" s="1223">
        <f t="shared" si="14"/>
        <v>0</v>
      </c>
      <c r="AO91" s="593">
        <v>0</v>
      </c>
      <c r="AP91" s="593">
        <f t="shared" si="10"/>
        <v>0</v>
      </c>
    </row>
    <row r="92" spans="1:42" s="593" customFormat="1" ht="31.5" x14ac:dyDescent="0.25">
      <c r="A92" s="1269">
        <v>2211310</v>
      </c>
      <c r="B92" s="769" t="s">
        <v>107</v>
      </c>
      <c r="C92" s="768">
        <v>11267120</v>
      </c>
      <c r="D92" s="768">
        <v>2267120</v>
      </c>
      <c r="E92" s="1131"/>
      <c r="F92" s="1131"/>
      <c r="G92" s="1131"/>
      <c r="H92" s="1131"/>
      <c r="I92" s="769">
        <f t="shared" si="11"/>
        <v>2267120</v>
      </c>
      <c r="J92" s="768">
        <v>6838710</v>
      </c>
      <c r="K92" s="768">
        <v>0</v>
      </c>
      <c r="L92" s="768">
        <v>0</v>
      </c>
      <c r="M92" s="769"/>
      <c r="N92" s="769"/>
      <c r="O92" s="769">
        <f t="shared" si="12"/>
        <v>6838710</v>
      </c>
      <c r="P92" s="768">
        <v>0</v>
      </c>
      <c r="Q92" s="768">
        <v>0</v>
      </c>
      <c r="R92" s="768">
        <v>0</v>
      </c>
      <c r="S92" s="769"/>
      <c r="T92" s="769"/>
      <c r="U92" s="769">
        <f t="shared" si="13"/>
        <v>0</v>
      </c>
      <c r="V92" s="1267"/>
      <c r="W92" s="1156"/>
      <c r="X92" s="1156"/>
      <c r="Y92" s="1156"/>
      <c r="Z92" s="1156"/>
      <c r="AA92" s="1128"/>
      <c r="AB92" s="1267"/>
      <c r="AC92" s="1156"/>
      <c r="AD92" s="1156"/>
      <c r="AE92" s="1156"/>
      <c r="AF92" s="1156"/>
      <c r="AG92" s="1128"/>
      <c r="AH92" s="1267"/>
      <c r="AI92" s="1156"/>
      <c r="AJ92" s="1156"/>
      <c r="AK92" s="1156"/>
      <c r="AL92" s="1156"/>
      <c r="AM92" s="1128"/>
      <c r="AN92" s="1223">
        <f t="shared" si="14"/>
        <v>9105830</v>
      </c>
      <c r="AO92" s="593">
        <v>5267120</v>
      </c>
      <c r="AP92" s="593">
        <f t="shared" si="10"/>
        <v>3838710</v>
      </c>
    </row>
    <row r="93" spans="1:42" s="593" customFormat="1" ht="31.5" x14ac:dyDescent="0.25">
      <c r="A93" s="1269">
        <v>2211320</v>
      </c>
      <c r="B93" s="769" t="s">
        <v>108</v>
      </c>
      <c r="C93" s="768">
        <v>0</v>
      </c>
      <c r="D93" s="768"/>
      <c r="E93" s="1131"/>
      <c r="F93" s="1131"/>
      <c r="G93" s="1131"/>
      <c r="H93" s="1131"/>
      <c r="I93" s="769">
        <f t="shared" si="11"/>
        <v>0</v>
      </c>
      <c r="J93" s="768">
        <v>0</v>
      </c>
      <c r="K93" s="768">
        <v>0</v>
      </c>
      <c r="L93" s="768">
        <v>0</v>
      </c>
      <c r="M93" s="769"/>
      <c r="N93" s="769"/>
      <c r="O93" s="769">
        <f t="shared" si="12"/>
        <v>0</v>
      </c>
      <c r="P93" s="768">
        <v>0</v>
      </c>
      <c r="Q93" s="768">
        <v>0</v>
      </c>
      <c r="R93" s="768">
        <v>0</v>
      </c>
      <c r="S93" s="769"/>
      <c r="T93" s="769"/>
      <c r="U93" s="769">
        <f t="shared" si="13"/>
        <v>0</v>
      </c>
      <c r="V93" s="1267"/>
      <c r="W93" s="1156"/>
      <c r="X93" s="1156"/>
      <c r="Y93" s="1156"/>
      <c r="Z93" s="1156"/>
      <c r="AA93" s="1128"/>
      <c r="AB93" s="1267"/>
      <c r="AC93" s="1156"/>
      <c r="AD93" s="1156"/>
      <c r="AE93" s="1156"/>
      <c r="AF93" s="1156"/>
      <c r="AG93" s="1128"/>
      <c r="AH93" s="1267"/>
      <c r="AI93" s="1156"/>
      <c r="AJ93" s="1156"/>
      <c r="AK93" s="1156"/>
      <c r="AL93" s="1156"/>
      <c r="AM93" s="1128"/>
      <c r="AN93" s="1223">
        <f t="shared" si="14"/>
        <v>0</v>
      </c>
      <c r="AO93" s="593">
        <v>0</v>
      </c>
      <c r="AP93" s="593">
        <f t="shared" si="10"/>
        <v>0</v>
      </c>
    </row>
    <row r="94" spans="1:42" s="593" customFormat="1" ht="15.75" x14ac:dyDescent="0.25">
      <c r="A94" s="1037">
        <v>2211323</v>
      </c>
      <c r="B94" s="768" t="s">
        <v>109</v>
      </c>
      <c r="C94" s="768">
        <v>0</v>
      </c>
      <c r="D94" s="768"/>
      <c r="E94" s="1131"/>
      <c r="F94" s="1131"/>
      <c r="G94" s="1131"/>
      <c r="H94" s="1131"/>
      <c r="I94" s="769">
        <f t="shared" si="11"/>
        <v>0</v>
      </c>
      <c r="J94" s="768">
        <v>0</v>
      </c>
      <c r="K94" s="768">
        <v>0</v>
      </c>
      <c r="L94" s="768">
        <v>0</v>
      </c>
      <c r="M94" s="769"/>
      <c r="N94" s="769"/>
      <c r="O94" s="769">
        <f t="shared" si="12"/>
        <v>0</v>
      </c>
      <c r="P94" s="768">
        <v>0</v>
      </c>
      <c r="Q94" s="768">
        <v>0</v>
      </c>
      <c r="R94" s="768">
        <v>0</v>
      </c>
      <c r="S94" s="769"/>
      <c r="T94" s="769"/>
      <c r="U94" s="769">
        <f t="shared" si="13"/>
        <v>0</v>
      </c>
      <c r="V94" s="1267"/>
      <c r="W94" s="1156"/>
      <c r="X94" s="1156"/>
      <c r="Y94" s="1156"/>
      <c r="Z94" s="1156"/>
      <c r="AA94" s="1128"/>
      <c r="AB94" s="1267"/>
      <c r="AC94" s="1156"/>
      <c r="AD94" s="1156"/>
      <c r="AE94" s="1156"/>
      <c r="AF94" s="1156"/>
      <c r="AG94" s="1128"/>
      <c r="AH94" s="1267"/>
      <c r="AI94" s="1156"/>
      <c r="AJ94" s="1156"/>
      <c r="AK94" s="1156"/>
      <c r="AL94" s="1156"/>
      <c r="AM94" s="1128"/>
      <c r="AN94" s="1223">
        <f t="shared" si="14"/>
        <v>0</v>
      </c>
      <c r="AO94" s="593">
        <v>0</v>
      </c>
      <c r="AP94" s="593">
        <f t="shared" si="10"/>
        <v>0</v>
      </c>
    </row>
    <row r="95" spans="1:42" s="593" customFormat="1" ht="15.75" x14ac:dyDescent="0.25">
      <c r="A95" s="1037">
        <v>2990105</v>
      </c>
      <c r="B95" s="769" t="s">
        <v>1531</v>
      </c>
      <c r="C95" s="768">
        <v>0</v>
      </c>
      <c r="D95" s="768">
        <v>1649549</v>
      </c>
      <c r="E95" s="1131"/>
      <c r="F95" s="1131"/>
      <c r="G95" s="1131"/>
      <c r="H95" s="1131"/>
      <c r="I95" s="769">
        <f t="shared" si="11"/>
        <v>1649549</v>
      </c>
      <c r="J95" s="768">
        <v>0</v>
      </c>
      <c r="K95" s="768">
        <v>0</v>
      </c>
      <c r="L95" s="768">
        <v>0</v>
      </c>
      <c r="M95" s="769"/>
      <c r="N95" s="769"/>
      <c r="O95" s="769">
        <f t="shared" si="12"/>
        <v>0</v>
      </c>
      <c r="P95" s="768">
        <v>0</v>
      </c>
      <c r="Q95" s="768">
        <v>0</v>
      </c>
      <c r="R95" s="768">
        <v>0</v>
      </c>
      <c r="S95" s="769"/>
      <c r="T95" s="769"/>
      <c r="U95" s="769">
        <f t="shared" si="13"/>
        <v>0</v>
      </c>
      <c r="V95" s="1267"/>
      <c r="W95" s="1156"/>
      <c r="X95" s="1156"/>
      <c r="Y95" s="1156"/>
      <c r="Z95" s="1156"/>
      <c r="AA95" s="1128"/>
      <c r="AB95" s="1267"/>
      <c r="AC95" s="1156"/>
      <c r="AD95" s="1156"/>
      <c r="AE95" s="1156"/>
      <c r="AF95" s="1156"/>
      <c r="AG95" s="1128"/>
      <c r="AH95" s="1267"/>
      <c r="AI95" s="1156"/>
      <c r="AJ95" s="1156"/>
      <c r="AK95" s="1156"/>
      <c r="AL95" s="1156"/>
      <c r="AM95" s="1128"/>
      <c r="AN95" s="1223">
        <f t="shared" si="14"/>
        <v>1649549</v>
      </c>
      <c r="AO95" s="593">
        <v>1649549</v>
      </c>
      <c r="AP95" s="593">
        <f t="shared" si="10"/>
        <v>0</v>
      </c>
    </row>
    <row r="96" spans="1:42" s="593" customFormat="1" ht="31.5" hidden="1" x14ac:dyDescent="0.25">
      <c r="A96" s="1269">
        <v>2211332</v>
      </c>
      <c r="B96" s="769" t="s">
        <v>111</v>
      </c>
      <c r="C96" s="768">
        <v>0</v>
      </c>
      <c r="D96" s="768"/>
      <c r="E96" s="1131"/>
      <c r="F96" s="1131"/>
      <c r="G96" s="1131"/>
      <c r="H96" s="1131"/>
      <c r="I96" s="769">
        <f t="shared" si="11"/>
        <v>0</v>
      </c>
      <c r="J96" s="768">
        <v>0</v>
      </c>
      <c r="K96" s="768">
        <v>0</v>
      </c>
      <c r="L96" s="768">
        <v>0</v>
      </c>
      <c r="M96" s="769"/>
      <c r="N96" s="769"/>
      <c r="O96" s="769">
        <f t="shared" si="12"/>
        <v>0</v>
      </c>
      <c r="P96" s="768">
        <v>0</v>
      </c>
      <c r="Q96" s="768">
        <v>0</v>
      </c>
      <c r="R96" s="768">
        <v>0</v>
      </c>
      <c r="S96" s="769"/>
      <c r="T96" s="769"/>
      <c r="U96" s="769">
        <f t="shared" si="13"/>
        <v>0</v>
      </c>
      <c r="V96" s="1267"/>
      <c r="W96" s="1156"/>
      <c r="X96" s="1156"/>
      <c r="Y96" s="1156"/>
      <c r="Z96" s="1156"/>
      <c r="AA96" s="1128"/>
      <c r="AB96" s="1267"/>
      <c r="AC96" s="1156"/>
      <c r="AD96" s="1156"/>
      <c r="AE96" s="1156"/>
      <c r="AF96" s="1156"/>
      <c r="AG96" s="1128"/>
      <c r="AH96" s="1267"/>
      <c r="AI96" s="1156"/>
      <c r="AJ96" s="1156"/>
      <c r="AK96" s="1156"/>
      <c r="AL96" s="1156"/>
      <c r="AM96" s="1128"/>
      <c r="AN96" s="1223">
        <f t="shared" si="14"/>
        <v>0</v>
      </c>
      <c r="AO96" s="593">
        <v>0</v>
      </c>
      <c r="AP96" s="593">
        <f t="shared" si="10"/>
        <v>0</v>
      </c>
    </row>
    <row r="97" spans="1:42" s="593" customFormat="1" ht="15.75" hidden="1" x14ac:dyDescent="0.25">
      <c r="A97" s="1269">
        <v>2640201</v>
      </c>
      <c r="B97" s="769" t="s">
        <v>112</v>
      </c>
      <c r="C97" s="768">
        <v>0</v>
      </c>
      <c r="D97" s="768"/>
      <c r="E97" s="1131"/>
      <c r="F97" s="1131"/>
      <c r="G97" s="1131"/>
      <c r="H97" s="1131"/>
      <c r="I97" s="769">
        <f t="shared" si="11"/>
        <v>0</v>
      </c>
      <c r="J97" s="768">
        <v>0</v>
      </c>
      <c r="K97" s="768">
        <v>0</v>
      </c>
      <c r="L97" s="768">
        <v>0</v>
      </c>
      <c r="M97" s="769"/>
      <c r="N97" s="769"/>
      <c r="O97" s="769">
        <f t="shared" si="12"/>
        <v>0</v>
      </c>
      <c r="P97" s="768">
        <v>0</v>
      </c>
      <c r="Q97" s="768">
        <v>0</v>
      </c>
      <c r="R97" s="768">
        <v>0</v>
      </c>
      <c r="S97" s="769"/>
      <c r="T97" s="769"/>
      <c r="U97" s="769">
        <f t="shared" si="13"/>
        <v>0</v>
      </c>
      <c r="V97" s="1267"/>
      <c r="W97" s="1156"/>
      <c r="X97" s="1156"/>
      <c r="Y97" s="1156"/>
      <c r="Z97" s="1156"/>
      <c r="AA97" s="1128"/>
      <c r="AB97" s="1267"/>
      <c r="AC97" s="1156"/>
      <c r="AD97" s="1156"/>
      <c r="AE97" s="1156"/>
      <c r="AF97" s="1156"/>
      <c r="AG97" s="1128"/>
      <c r="AH97" s="1267"/>
      <c r="AI97" s="1156"/>
      <c r="AJ97" s="1156"/>
      <c r="AK97" s="1156"/>
      <c r="AL97" s="1156"/>
      <c r="AM97" s="1128"/>
      <c r="AN97" s="1223">
        <f t="shared" si="14"/>
        <v>0</v>
      </c>
      <c r="AO97" s="593">
        <v>0</v>
      </c>
      <c r="AP97" s="593">
        <f t="shared" si="10"/>
        <v>0</v>
      </c>
    </row>
    <row r="98" spans="1:42" s="593" customFormat="1" ht="15.75" hidden="1" x14ac:dyDescent="0.25">
      <c r="A98" s="1037">
        <v>2640402</v>
      </c>
      <c r="B98" s="768" t="s">
        <v>113</v>
      </c>
      <c r="C98" s="768">
        <v>0</v>
      </c>
      <c r="D98" s="768"/>
      <c r="E98" s="1131"/>
      <c r="F98" s="1131"/>
      <c r="G98" s="1131"/>
      <c r="H98" s="1131"/>
      <c r="I98" s="769">
        <f t="shared" si="11"/>
        <v>0</v>
      </c>
      <c r="J98" s="768">
        <v>0</v>
      </c>
      <c r="K98" s="768">
        <v>0</v>
      </c>
      <c r="L98" s="768">
        <v>0</v>
      </c>
      <c r="M98" s="769"/>
      <c r="N98" s="769"/>
      <c r="O98" s="769">
        <f t="shared" si="12"/>
        <v>0</v>
      </c>
      <c r="P98" s="768">
        <v>0</v>
      </c>
      <c r="Q98" s="768">
        <v>0</v>
      </c>
      <c r="R98" s="768">
        <v>0</v>
      </c>
      <c r="S98" s="769"/>
      <c r="T98" s="769"/>
      <c r="U98" s="769">
        <f t="shared" si="13"/>
        <v>0</v>
      </c>
      <c r="V98" s="1267"/>
      <c r="W98" s="1156"/>
      <c r="X98" s="1156"/>
      <c r="Y98" s="1156"/>
      <c r="Z98" s="1156"/>
      <c r="AA98" s="1128"/>
      <c r="AB98" s="1267"/>
      <c r="AC98" s="1156"/>
      <c r="AD98" s="1156"/>
      <c r="AE98" s="1156"/>
      <c r="AF98" s="1156"/>
      <c r="AG98" s="1128"/>
      <c r="AH98" s="1267"/>
      <c r="AI98" s="1156"/>
      <c r="AJ98" s="1156"/>
      <c r="AK98" s="1156"/>
      <c r="AL98" s="1156"/>
      <c r="AM98" s="1128"/>
      <c r="AN98" s="1223">
        <f t="shared" si="14"/>
        <v>0</v>
      </c>
      <c r="AO98" s="593">
        <v>0</v>
      </c>
      <c r="AP98" s="593">
        <f t="shared" si="10"/>
        <v>0</v>
      </c>
    </row>
    <row r="99" spans="1:42" s="593" customFormat="1" ht="15.75" hidden="1" x14ac:dyDescent="0.25">
      <c r="A99" s="1269">
        <v>2640403</v>
      </c>
      <c r="B99" s="769" t="s">
        <v>114</v>
      </c>
      <c r="C99" s="768">
        <v>0</v>
      </c>
      <c r="D99" s="768"/>
      <c r="E99" s="1131"/>
      <c r="F99" s="1131"/>
      <c r="G99" s="1131"/>
      <c r="H99" s="1131"/>
      <c r="I99" s="769">
        <f t="shared" si="11"/>
        <v>0</v>
      </c>
      <c r="J99" s="768">
        <v>0</v>
      </c>
      <c r="K99" s="768">
        <v>0</v>
      </c>
      <c r="L99" s="768">
        <v>0</v>
      </c>
      <c r="M99" s="769"/>
      <c r="N99" s="769"/>
      <c r="O99" s="769">
        <f t="shared" si="12"/>
        <v>0</v>
      </c>
      <c r="P99" s="768">
        <v>0</v>
      </c>
      <c r="Q99" s="768">
        <v>0</v>
      </c>
      <c r="R99" s="768">
        <v>0</v>
      </c>
      <c r="S99" s="769"/>
      <c r="T99" s="769"/>
      <c r="U99" s="769">
        <f t="shared" si="13"/>
        <v>0</v>
      </c>
      <c r="V99" s="1267"/>
      <c r="W99" s="1156"/>
      <c r="X99" s="1156"/>
      <c r="Y99" s="1156"/>
      <c r="Z99" s="1156"/>
      <c r="AA99" s="1128"/>
      <c r="AB99" s="1267"/>
      <c r="AC99" s="1156"/>
      <c r="AD99" s="1156"/>
      <c r="AE99" s="1156"/>
      <c r="AF99" s="1156"/>
      <c r="AG99" s="1128"/>
      <c r="AH99" s="1267"/>
      <c r="AI99" s="1156"/>
      <c r="AJ99" s="1156"/>
      <c r="AK99" s="1156"/>
      <c r="AL99" s="1156"/>
      <c r="AM99" s="1128"/>
      <c r="AN99" s="1223">
        <f t="shared" si="14"/>
        <v>0</v>
      </c>
      <c r="AO99" s="593">
        <v>0</v>
      </c>
      <c r="AP99" s="593">
        <f t="shared" si="10"/>
        <v>0</v>
      </c>
    </row>
    <row r="100" spans="1:42" s="593" customFormat="1" ht="31.5" hidden="1" x14ac:dyDescent="0.25">
      <c r="A100" s="1269">
        <v>2640599</v>
      </c>
      <c r="B100" s="769" t="s">
        <v>115</v>
      </c>
      <c r="C100" s="768">
        <v>0</v>
      </c>
      <c r="D100" s="768"/>
      <c r="E100" s="1131"/>
      <c r="F100" s="1131"/>
      <c r="G100" s="1131"/>
      <c r="H100" s="1131"/>
      <c r="I100" s="769">
        <f t="shared" si="11"/>
        <v>0</v>
      </c>
      <c r="J100" s="768">
        <v>0</v>
      </c>
      <c r="K100" s="768">
        <v>0</v>
      </c>
      <c r="L100" s="768">
        <v>0</v>
      </c>
      <c r="M100" s="769"/>
      <c r="N100" s="769"/>
      <c r="O100" s="769">
        <f t="shared" si="12"/>
        <v>0</v>
      </c>
      <c r="P100" s="768">
        <v>0</v>
      </c>
      <c r="Q100" s="768">
        <v>0</v>
      </c>
      <c r="R100" s="768">
        <v>0</v>
      </c>
      <c r="S100" s="769"/>
      <c r="T100" s="769"/>
      <c r="U100" s="769">
        <f t="shared" si="13"/>
        <v>0</v>
      </c>
      <c r="V100" s="1267"/>
      <c r="W100" s="1156"/>
      <c r="X100" s="1156"/>
      <c r="Y100" s="1156"/>
      <c r="Z100" s="1156"/>
      <c r="AA100" s="1128"/>
      <c r="AB100" s="1267"/>
      <c r="AC100" s="1156"/>
      <c r="AD100" s="1156"/>
      <c r="AE100" s="1156"/>
      <c r="AF100" s="1156"/>
      <c r="AG100" s="1128"/>
      <c r="AH100" s="1267"/>
      <c r="AI100" s="1156"/>
      <c r="AJ100" s="1156"/>
      <c r="AK100" s="1156"/>
      <c r="AL100" s="1156"/>
      <c r="AM100" s="1128"/>
      <c r="AN100" s="1223">
        <f t="shared" si="14"/>
        <v>0</v>
      </c>
      <c r="AO100" s="593">
        <v>0</v>
      </c>
      <c r="AP100" s="593">
        <f t="shared" si="10"/>
        <v>0</v>
      </c>
    </row>
    <row r="101" spans="1:42" s="593" customFormat="1" ht="31.5" hidden="1" x14ac:dyDescent="0.25">
      <c r="A101" s="1269">
        <v>2649999</v>
      </c>
      <c r="B101" s="769" t="s">
        <v>116</v>
      </c>
      <c r="C101" s="768">
        <v>0</v>
      </c>
      <c r="D101" s="768"/>
      <c r="E101" s="1131"/>
      <c r="F101" s="1131"/>
      <c r="G101" s="1131"/>
      <c r="H101" s="1131"/>
      <c r="I101" s="769">
        <f t="shared" si="11"/>
        <v>0</v>
      </c>
      <c r="J101" s="768">
        <v>0</v>
      </c>
      <c r="K101" s="768">
        <v>0</v>
      </c>
      <c r="L101" s="768">
        <v>0</v>
      </c>
      <c r="M101" s="769"/>
      <c r="N101" s="769"/>
      <c r="O101" s="769">
        <f t="shared" si="12"/>
        <v>0</v>
      </c>
      <c r="P101" s="768">
        <v>0</v>
      </c>
      <c r="Q101" s="768">
        <v>0</v>
      </c>
      <c r="R101" s="768">
        <v>0</v>
      </c>
      <c r="S101" s="769"/>
      <c r="T101" s="769"/>
      <c r="U101" s="769">
        <f t="shared" si="13"/>
        <v>0</v>
      </c>
      <c r="V101" s="1267"/>
      <c r="W101" s="1156"/>
      <c r="X101" s="1156"/>
      <c r="Y101" s="1156"/>
      <c r="Z101" s="1156"/>
      <c r="AA101" s="1128"/>
      <c r="AB101" s="1267"/>
      <c r="AC101" s="1156"/>
      <c r="AD101" s="1156"/>
      <c r="AE101" s="1156"/>
      <c r="AF101" s="1156"/>
      <c r="AG101" s="1128"/>
      <c r="AH101" s="1267"/>
      <c r="AI101" s="1156"/>
      <c r="AJ101" s="1156"/>
      <c r="AK101" s="1156"/>
      <c r="AL101" s="1156"/>
      <c r="AM101" s="1128"/>
      <c r="AN101" s="1223">
        <f t="shared" si="14"/>
        <v>0</v>
      </c>
      <c r="AO101" s="593">
        <v>0</v>
      </c>
      <c r="AP101" s="593">
        <f t="shared" si="10"/>
        <v>0</v>
      </c>
    </row>
    <row r="102" spans="1:42" s="593" customFormat="1" ht="15.75" x14ac:dyDescent="0.25">
      <c r="A102" s="1269">
        <v>2710102</v>
      </c>
      <c r="B102" s="769" t="s">
        <v>117</v>
      </c>
      <c r="C102" s="768">
        <v>3000000</v>
      </c>
      <c r="D102" s="768">
        <v>3000000</v>
      </c>
      <c r="E102" s="1131"/>
      <c r="F102" s="1131"/>
      <c r="G102" s="1131"/>
      <c r="H102" s="1131"/>
      <c r="I102" s="769">
        <f t="shared" si="11"/>
        <v>3000000</v>
      </c>
      <c r="J102" s="768">
        <v>0</v>
      </c>
      <c r="K102" s="768">
        <v>0</v>
      </c>
      <c r="L102" s="768">
        <v>0</v>
      </c>
      <c r="M102" s="769"/>
      <c r="N102" s="769"/>
      <c r="O102" s="769">
        <f t="shared" si="12"/>
        <v>0</v>
      </c>
      <c r="P102" s="768">
        <v>0</v>
      </c>
      <c r="Q102" s="768">
        <v>0</v>
      </c>
      <c r="R102" s="768">
        <v>0</v>
      </c>
      <c r="S102" s="769"/>
      <c r="T102" s="769"/>
      <c r="U102" s="769">
        <f t="shared" si="13"/>
        <v>0</v>
      </c>
      <c r="V102" s="1267"/>
      <c r="W102" s="1156"/>
      <c r="X102" s="1156"/>
      <c r="Y102" s="1156"/>
      <c r="Z102" s="1156"/>
      <c r="AA102" s="1128"/>
      <c r="AB102" s="1267"/>
      <c r="AC102" s="1156"/>
      <c r="AD102" s="1156"/>
      <c r="AE102" s="1156"/>
      <c r="AF102" s="1156"/>
      <c r="AG102" s="1128"/>
      <c r="AH102" s="1267"/>
      <c r="AI102" s="1156"/>
      <c r="AJ102" s="1156"/>
      <c r="AK102" s="1156"/>
      <c r="AL102" s="1156"/>
      <c r="AM102" s="1128"/>
      <c r="AN102" s="1223">
        <f t="shared" si="14"/>
        <v>3000000</v>
      </c>
      <c r="AO102" s="593">
        <v>3000000</v>
      </c>
      <c r="AP102" s="593">
        <f t="shared" si="10"/>
        <v>0</v>
      </c>
    </row>
    <row r="103" spans="1:42" s="593" customFormat="1" ht="31.5" x14ac:dyDescent="0.25">
      <c r="A103" s="1037">
        <v>2990105</v>
      </c>
      <c r="B103" s="769" t="s">
        <v>1530</v>
      </c>
      <c r="C103" s="768">
        <v>0</v>
      </c>
      <c r="D103" s="768">
        <v>1350000</v>
      </c>
      <c r="E103" s="1131"/>
      <c r="F103" s="1131"/>
      <c r="G103" s="1131"/>
      <c r="H103" s="1131"/>
      <c r="I103" s="769">
        <f t="shared" si="11"/>
        <v>1350000</v>
      </c>
      <c r="J103" s="768">
        <v>0</v>
      </c>
      <c r="K103" s="768">
        <v>0</v>
      </c>
      <c r="L103" s="768">
        <v>0</v>
      </c>
      <c r="M103" s="769"/>
      <c r="N103" s="769"/>
      <c r="O103" s="769">
        <f t="shared" si="12"/>
        <v>0</v>
      </c>
      <c r="P103" s="768">
        <v>0</v>
      </c>
      <c r="Q103" s="768">
        <v>0</v>
      </c>
      <c r="R103" s="768">
        <v>0</v>
      </c>
      <c r="S103" s="769"/>
      <c r="T103" s="769"/>
      <c r="U103" s="769">
        <f t="shared" si="13"/>
        <v>0</v>
      </c>
      <c r="V103" s="1267"/>
      <c r="W103" s="1156"/>
      <c r="X103" s="1156"/>
      <c r="Y103" s="1156"/>
      <c r="Z103" s="1156"/>
      <c r="AA103" s="1128"/>
      <c r="AB103" s="1267"/>
      <c r="AC103" s="1156"/>
      <c r="AD103" s="1156"/>
      <c r="AE103" s="1156"/>
      <c r="AF103" s="1156"/>
      <c r="AG103" s="1128"/>
      <c r="AH103" s="1267"/>
      <c r="AI103" s="1156"/>
      <c r="AJ103" s="1156"/>
      <c r="AK103" s="1156"/>
      <c r="AL103" s="1156"/>
      <c r="AM103" s="1128"/>
      <c r="AN103" s="1223">
        <f t="shared" si="14"/>
        <v>1350000</v>
      </c>
      <c r="AO103" s="593">
        <v>1350000</v>
      </c>
      <c r="AP103" s="593">
        <f t="shared" si="10"/>
        <v>0</v>
      </c>
    </row>
    <row r="104" spans="1:42" s="593" customFormat="1" ht="31.5" x14ac:dyDescent="0.25">
      <c r="A104" s="1269">
        <v>3110902</v>
      </c>
      <c r="B104" s="769" t="s">
        <v>219</v>
      </c>
      <c r="C104" s="768">
        <v>100000</v>
      </c>
      <c r="D104" s="768">
        <v>25999</v>
      </c>
      <c r="E104" s="1131"/>
      <c r="F104" s="1131"/>
      <c r="G104" s="1131"/>
      <c r="H104" s="1131"/>
      <c r="I104" s="769">
        <f t="shared" si="11"/>
        <v>25999</v>
      </c>
      <c r="J104" s="768">
        <v>0</v>
      </c>
      <c r="K104" s="768">
        <v>0</v>
      </c>
      <c r="L104" s="768">
        <v>0</v>
      </c>
      <c r="M104" s="769"/>
      <c r="N104" s="769"/>
      <c r="O104" s="769">
        <f t="shared" si="12"/>
        <v>0</v>
      </c>
      <c r="P104" s="768">
        <v>0</v>
      </c>
      <c r="Q104" s="768">
        <v>0</v>
      </c>
      <c r="R104" s="768">
        <v>0</v>
      </c>
      <c r="S104" s="769"/>
      <c r="T104" s="769"/>
      <c r="U104" s="769">
        <f t="shared" si="13"/>
        <v>0</v>
      </c>
      <c r="V104" s="1267"/>
      <c r="W104" s="1156"/>
      <c r="X104" s="1156"/>
      <c r="Y104" s="1156"/>
      <c r="Z104" s="1156"/>
      <c r="AA104" s="1128"/>
      <c r="AB104" s="1267"/>
      <c r="AC104" s="1156"/>
      <c r="AD104" s="1156"/>
      <c r="AE104" s="1156"/>
      <c r="AF104" s="1156"/>
      <c r="AG104" s="1128"/>
      <c r="AH104" s="1267"/>
      <c r="AI104" s="1156"/>
      <c r="AJ104" s="1156"/>
      <c r="AK104" s="1156"/>
      <c r="AL104" s="1156"/>
      <c r="AM104" s="1128"/>
      <c r="AN104" s="1223">
        <f t="shared" si="14"/>
        <v>25999</v>
      </c>
      <c r="AO104" s="593">
        <v>100000</v>
      </c>
      <c r="AP104" s="593">
        <f t="shared" si="10"/>
        <v>-74001</v>
      </c>
    </row>
    <row r="105" spans="1:42" s="593" customFormat="1" ht="31.5" x14ac:dyDescent="0.25">
      <c r="A105" s="1269">
        <v>3111001</v>
      </c>
      <c r="B105" s="769" t="s">
        <v>119</v>
      </c>
      <c r="C105" s="768">
        <v>1000000</v>
      </c>
      <c r="D105" s="769">
        <v>0</v>
      </c>
      <c r="E105" s="1131"/>
      <c r="F105" s="1131"/>
      <c r="G105" s="1131"/>
      <c r="H105" s="1131"/>
      <c r="I105" s="769">
        <f t="shared" si="11"/>
        <v>0</v>
      </c>
      <c r="J105" s="768">
        <v>0</v>
      </c>
      <c r="K105" s="768">
        <v>0</v>
      </c>
      <c r="L105" s="768">
        <v>0</v>
      </c>
      <c r="M105" s="769"/>
      <c r="N105" s="769"/>
      <c r="O105" s="769">
        <f t="shared" si="12"/>
        <v>0</v>
      </c>
      <c r="P105" s="768">
        <v>0</v>
      </c>
      <c r="Q105" s="768">
        <v>0</v>
      </c>
      <c r="R105" s="768">
        <v>0</v>
      </c>
      <c r="S105" s="769"/>
      <c r="T105" s="769"/>
      <c r="U105" s="769">
        <f t="shared" si="13"/>
        <v>0</v>
      </c>
      <c r="V105" s="1156"/>
      <c r="W105" s="1156"/>
      <c r="X105" s="1156"/>
      <c r="Y105" s="1156"/>
      <c r="Z105" s="1156"/>
      <c r="AA105" s="1128"/>
      <c r="AB105" s="1156"/>
      <c r="AC105" s="1156"/>
      <c r="AD105" s="1156"/>
      <c r="AE105" s="1156"/>
      <c r="AF105" s="1156"/>
      <c r="AG105" s="1128"/>
      <c r="AH105" s="1156"/>
      <c r="AI105" s="1156"/>
      <c r="AJ105" s="1156"/>
      <c r="AK105" s="1156"/>
      <c r="AL105" s="1156"/>
      <c r="AM105" s="1128"/>
      <c r="AN105" s="1223">
        <f t="shared" si="14"/>
        <v>0</v>
      </c>
      <c r="AO105" s="593">
        <v>0</v>
      </c>
      <c r="AP105" s="593">
        <f t="shared" si="10"/>
        <v>0</v>
      </c>
    </row>
    <row r="106" spans="1:42" s="593" customFormat="1" ht="31.5" x14ac:dyDescent="0.25">
      <c r="A106" s="1269">
        <v>3111002</v>
      </c>
      <c r="B106" s="769" t="s">
        <v>120</v>
      </c>
      <c r="C106" s="768">
        <v>1525000</v>
      </c>
      <c r="D106" s="768">
        <v>698060</v>
      </c>
      <c r="E106" s="1131"/>
      <c r="F106" s="1131"/>
      <c r="G106" s="1131"/>
      <c r="H106" s="1131"/>
      <c r="I106" s="769">
        <f t="shared" si="11"/>
        <v>698060</v>
      </c>
      <c r="J106" s="768">
        <v>0</v>
      </c>
      <c r="K106" s="768">
        <v>0</v>
      </c>
      <c r="L106" s="768">
        <v>0</v>
      </c>
      <c r="M106" s="769"/>
      <c r="N106" s="769"/>
      <c r="O106" s="769">
        <f t="shared" si="12"/>
        <v>0</v>
      </c>
      <c r="P106" s="768">
        <v>0</v>
      </c>
      <c r="Q106" s="768">
        <v>0</v>
      </c>
      <c r="R106" s="768">
        <v>0</v>
      </c>
      <c r="S106" s="769"/>
      <c r="T106" s="769"/>
      <c r="U106" s="769">
        <f t="shared" si="13"/>
        <v>0</v>
      </c>
      <c r="V106" s="1267"/>
      <c r="W106" s="1156"/>
      <c r="X106" s="1156"/>
      <c r="Y106" s="1156"/>
      <c r="Z106" s="1156"/>
      <c r="AA106" s="1128"/>
      <c r="AB106" s="1267"/>
      <c r="AC106" s="1156"/>
      <c r="AD106" s="1156"/>
      <c r="AE106" s="1156"/>
      <c r="AF106" s="1156"/>
      <c r="AG106" s="1128"/>
      <c r="AH106" s="1267"/>
      <c r="AI106" s="1156"/>
      <c r="AJ106" s="1156"/>
      <c r="AK106" s="1156"/>
      <c r="AL106" s="1156"/>
      <c r="AM106" s="1128"/>
      <c r="AN106" s="1223">
        <f t="shared" si="14"/>
        <v>698060</v>
      </c>
      <c r="AO106" s="593">
        <v>0</v>
      </c>
      <c r="AP106" s="593">
        <f t="shared" si="10"/>
        <v>698060</v>
      </c>
    </row>
    <row r="107" spans="1:42" s="593" customFormat="1" ht="31.5" hidden="1" x14ac:dyDescent="0.25">
      <c r="A107" s="1269">
        <v>3111102</v>
      </c>
      <c r="B107" s="769" t="s">
        <v>121</v>
      </c>
      <c r="C107" s="768">
        <v>0</v>
      </c>
      <c r="D107" s="768"/>
      <c r="E107" s="1131"/>
      <c r="F107" s="1131"/>
      <c r="G107" s="1131"/>
      <c r="H107" s="1131"/>
      <c r="I107" s="769">
        <f t="shared" si="11"/>
        <v>0</v>
      </c>
      <c r="J107" s="768">
        <v>0</v>
      </c>
      <c r="K107" s="768">
        <v>0</v>
      </c>
      <c r="L107" s="768">
        <v>0</v>
      </c>
      <c r="M107" s="769"/>
      <c r="N107" s="769"/>
      <c r="O107" s="769">
        <f t="shared" si="12"/>
        <v>0</v>
      </c>
      <c r="P107" s="768">
        <v>0</v>
      </c>
      <c r="Q107" s="768">
        <v>0</v>
      </c>
      <c r="R107" s="768">
        <v>0</v>
      </c>
      <c r="S107" s="769"/>
      <c r="T107" s="769"/>
      <c r="U107" s="769">
        <f t="shared" si="13"/>
        <v>0</v>
      </c>
      <c r="V107" s="1267"/>
      <c r="W107" s="1156"/>
      <c r="X107" s="1156"/>
      <c r="Y107" s="1156"/>
      <c r="Z107" s="1156"/>
      <c r="AA107" s="1128"/>
      <c r="AB107" s="1267"/>
      <c r="AC107" s="1156"/>
      <c r="AD107" s="1156"/>
      <c r="AE107" s="1156"/>
      <c r="AF107" s="1156"/>
      <c r="AG107" s="1128"/>
      <c r="AH107" s="1267"/>
      <c r="AI107" s="1156"/>
      <c r="AJ107" s="1156"/>
      <c r="AK107" s="1156"/>
      <c r="AL107" s="1156"/>
      <c r="AM107" s="1128"/>
      <c r="AN107" s="1223">
        <f t="shared" si="14"/>
        <v>0</v>
      </c>
      <c r="AO107" s="593">
        <v>0</v>
      </c>
      <c r="AP107" s="593">
        <f t="shared" si="10"/>
        <v>0</v>
      </c>
    </row>
    <row r="108" spans="1:42" s="593" customFormat="1" ht="31.5" hidden="1" x14ac:dyDescent="0.25">
      <c r="A108" s="1269">
        <v>3111107</v>
      </c>
      <c r="B108" s="769" t="s">
        <v>122</v>
      </c>
      <c r="C108" s="768">
        <v>0</v>
      </c>
      <c r="D108" s="768"/>
      <c r="E108" s="1131"/>
      <c r="F108" s="1131"/>
      <c r="G108" s="1131"/>
      <c r="H108" s="1131"/>
      <c r="I108" s="769">
        <f t="shared" si="11"/>
        <v>0</v>
      </c>
      <c r="J108" s="768">
        <v>0</v>
      </c>
      <c r="K108" s="768">
        <v>0</v>
      </c>
      <c r="L108" s="768">
        <v>0</v>
      </c>
      <c r="M108" s="769"/>
      <c r="N108" s="769"/>
      <c r="O108" s="769">
        <f t="shared" si="12"/>
        <v>0</v>
      </c>
      <c r="P108" s="768">
        <v>0</v>
      </c>
      <c r="Q108" s="768">
        <v>0</v>
      </c>
      <c r="R108" s="768">
        <v>0</v>
      </c>
      <c r="S108" s="769"/>
      <c r="T108" s="769"/>
      <c r="U108" s="769">
        <f t="shared" si="13"/>
        <v>0</v>
      </c>
      <c r="V108" s="1267"/>
      <c r="W108" s="1156"/>
      <c r="X108" s="1156"/>
      <c r="Y108" s="1156"/>
      <c r="Z108" s="1156"/>
      <c r="AA108" s="1128"/>
      <c r="AB108" s="1267"/>
      <c r="AC108" s="1156"/>
      <c r="AD108" s="1156"/>
      <c r="AE108" s="1156"/>
      <c r="AF108" s="1156"/>
      <c r="AG108" s="1128"/>
      <c r="AH108" s="1267"/>
      <c r="AI108" s="1156"/>
      <c r="AJ108" s="1156"/>
      <c r="AK108" s="1156"/>
      <c r="AL108" s="1156"/>
      <c r="AM108" s="1128"/>
      <c r="AN108" s="1223">
        <f t="shared" si="14"/>
        <v>0</v>
      </c>
      <c r="AO108" s="593">
        <v>0</v>
      </c>
      <c r="AP108" s="593">
        <f t="shared" si="10"/>
        <v>0</v>
      </c>
    </row>
    <row r="109" spans="1:42" s="593" customFormat="1" ht="15.75" hidden="1" x14ac:dyDescent="0.25">
      <c r="A109" s="1037">
        <v>3111112</v>
      </c>
      <c r="B109" s="768" t="s">
        <v>781</v>
      </c>
      <c r="C109" s="768">
        <v>15080000</v>
      </c>
      <c r="D109" s="768">
        <v>0</v>
      </c>
      <c r="E109" s="1131"/>
      <c r="F109" s="1131"/>
      <c r="G109" s="1131"/>
      <c r="H109" s="1131"/>
      <c r="I109" s="769">
        <f t="shared" si="11"/>
        <v>0</v>
      </c>
      <c r="J109" s="768">
        <v>0</v>
      </c>
      <c r="K109" s="768">
        <v>0</v>
      </c>
      <c r="L109" s="768">
        <v>0</v>
      </c>
      <c r="M109" s="769"/>
      <c r="N109" s="769"/>
      <c r="O109" s="769">
        <f t="shared" si="12"/>
        <v>0</v>
      </c>
      <c r="P109" s="768">
        <v>0</v>
      </c>
      <c r="Q109" s="768">
        <v>0</v>
      </c>
      <c r="R109" s="768">
        <v>0</v>
      </c>
      <c r="S109" s="769"/>
      <c r="T109" s="769"/>
      <c r="U109" s="769">
        <f t="shared" si="13"/>
        <v>0</v>
      </c>
      <c r="V109" s="1267"/>
      <c r="W109" s="1156"/>
      <c r="X109" s="1156"/>
      <c r="Y109" s="1156"/>
      <c r="Z109" s="1156"/>
      <c r="AA109" s="1128"/>
      <c r="AB109" s="1267"/>
      <c r="AC109" s="1156"/>
      <c r="AD109" s="1156"/>
      <c r="AE109" s="1156"/>
      <c r="AF109" s="1156"/>
      <c r="AG109" s="1128"/>
      <c r="AH109" s="1267"/>
      <c r="AI109" s="1156"/>
      <c r="AJ109" s="1156"/>
      <c r="AK109" s="1156"/>
      <c r="AL109" s="1156"/>
      <c r="AM109" s="1128"/>
      <c r="AN109" s="1223">
        <f t="shared" si="14"/>
        <v>0</v>
      </c>
      <c r="AO109" s="593">
        <v>0</v>
      </c>
      <c r="AP109" s="593">
        <f t="shared" si="10"/>
        <v>0</v>
      </c>
    </row>
    <row r="110" spans="1:42" s="593" customFormat="1" ht="31.5" hidden="1" x14ac:dyDescent="0.25">
      <c r="A110" s="1269">
        <v>3111305</v>
      </c>
      <c r="B110" s="769" t="s">
        <v>124</v>
      </c>
      <c r="C110" s="768">
        <v>0</v>
      </c>
      <c r="D110" s="768">
        <v>0</v>
      </c>
      <c r="E110" s="1131"/>
      <c r="F110" s="1131"/>
      <c r="G110" s="1131"/>
      <c r="H110" s="1131"/>
      <c r="I110" s="769">
        <f t="shared" si="11"/>
        <v>0</v>
      </c>
      <c r="J110" s="768">
        <v>0</v>
      </c>
      <c r="K110" s="768">
        <v>0</v>
      </c>
      <c r="L110" s="768">
        <v>0</v>
      </c>
      <c r="M110" s="769"/>
      <c r="N110" s="769"/>
      <c r="O110" s="769">
        <f t="shared" si="12"/>
        <v>0</v>
      </c>
      <c r="P110" s="768">
        <v>0</v>
      </c>
      <c r="Q110" s="768">
        <v>0</v>
      </c>
      <c r="R110" s="768">
        <v>0</v>
      </c>
      <c r="S110" s="769"/>
      <c r="T110" s="769"/>
      <c r="U110" s="769">
        <f t="shared" si="13"/>
        <v>0</v>
      </c>
      <c r="V110" s="1267"/>
      <c r="W110" s="1156"/>
      <c r="X110" s="1156"/>
      <c r="Y110" s="1156"/>
      <c r="Z110" s="1156"/>
      <c r="AA110" s="1128"/>
      <c r="AB110" s="1267"/>
      <c r="AC110" s="1156"/>
      <c r="AD110" s="1156"/>
      <c r="AE110" s="1156"/>
      <c r="AF110" s="1156"/>
      <c r="AG110" s="1128"/>
      <c r="AH110" s="1267"/>
      <c r="AI110" s="1156"/>
      <c r="AJ110" s="1156"/>
      <c r="AK110" s="1156"/>
      <c r="AL110" s="1156"/>
      <c r="AM110" s="1128"/>
      <c r="AN110" s="1223">
        <f t="shared" si="14"/>
        <v>0</v>
      </c>
      <c r="AO110" s="593">
        <v>50000</v>
      </c>
      <c r="AP110" s="593">
        <f t="shared" si="10"/>
        <v>-50000</v>
      </c>
    </row>
    <row r="111" spans="1:42" s="593" customFormat="1" ht="31.5" hidden="1" x14ac:dyDescent="0.25">
      <c r="A111" s="1269">
        <v>3111401</v>
      </c>
      <c r="B111" s="769" t="s">
        <v>125</v>
      </c>
      <c r="C111" s="768">
        <v>0</v>
      </c>
      <c r="D111" s="768">
        <v>0</v>
      </c>
      <c r="E111" s="1131"/>
      <c r="F111" s="1131"/>
      <c r="G111" s="1131"/>
      <c r="H111" s="1131"/>
      <c r="I111" s="769">
        <f t="shared" si="11"/>
        <v>0</v>
      </c>
      <c r="J111" s="768">
        <v>0</v>
      </c>
      <c r="K111" s="768">
        <v>0</v>
      </c>
      <c r="L111" s="768">
        <v>0</v>
      </c>
      <c r="M111" s="769"/>
      <c r="N111" s="769"/>
      <c r="O111" s="769">
        <f t="shared" si="12"/>
        <v>0</v>
      </c>
      <c r="P111" s="768">
        <v>0</v>
      </c>
      <c r="Q111" s="768">
        <v>0</v>
      </c>
      <c r="R111" s="768">
        <v>0</v>
      </c>
      <c r="S111" s="769"/>
      <c r="T111" s="769"/>
      <c r="U111" s="769">
        <f t="shared" si="13"/>
        <v>0</v>
      </c>
      <c r="V111" s="1267"/>
      <c r="W111" s="1156"/>
      <c r="X111" s="1156"/>
      <c r="Y111" s="1156"/>
      <c r="Z111" s="1156"/>
      <c r="AA111" s="1128"/>
      <c r="AB111" s="1267"/>
      <c r="AC111" s="1156"/>
      <c r="AD111" s="1156"/>
      <c r="AE111" s="1156"/>
      <c r="AF111" s="1156"/>
      <c r="AG111" s="1128"/>
      <c r="AH111" s="1267"/>
      <c r="AI111" s="1156"/>
      <c r="AJ111" s="1156"/>
      <c r="AK111" s="1156"/>
      <c r="AL111" s="1156"/>
      <c r="AM111" s="1128"/>
      <c r="AN111" s="1223">
        <f t="shared" si="14"/>
        <v>0</v>
      </c>
      <c r="AO111" s="593">
        <v>0</v>
      </c>
      <c r="AP111" s="593">
        <f t="shared" si="10"/>
        <v>0</v>
      </c>
    </row>
    <row r="112" spans="1:42" s="593" customFormat="1" ht="15.75" hidden="1" x14ac:dyDescent="0.25">
      <c r="A112" s="1269">
        <v>3111403</v>
      </c>
      <c r="B112" s="769" t="s">
        <v>126</v>
      </c>
      <c r="C112" s="768">
        <v>0</v>
      </c>
      <c r="D112" s="769" t="s">
        <v>232</v>
      </c>
      <c r="E112" s="1131"/>
      <c r="F112" s="1131"/>
      <c r="G112" s="1131"/>
      <c r="H112" s="1131"/>
      <c r="I112" s="769">
        <f t="shared" si="11"/>
        <v>0</v>
      </c>
      <c r="J112" s="768">
        <v>0</v>
      </c>
      <c r="K112" s="768">
        <v>0</v>
      </c>
      <c r="L112" s="768">
        <v>0</v>
      </c>
      <c r="M112" s="769"/>
      <c r="N112" s="769"/>
      <c r="O112" s="769">
        <f t="shared" si="12"/>
        <v>0</v>
      </c>
      <c r="P112" s="768">
        <v>0</v>
      </c>
      <c r="Q112" s="768">
        <v>0</v>
      </c>
      <c r="R112" s="768">
        <v>0</v>
      </c>
      <c r="S112" s="769"/>
      <c r="T112" s="769"/>
      <c r="U112" s="769">
        <f t="shared" si="13"/>
        <v>0</v>
      </c>
      <c r="V112" s="1156"/>
      <c r="W112" s="1156"/>
      <c r="X112" s="1156"/>
      <c r="Y112" s="1156"/>
      <c r="Z112" s="1156"/>
      <c r="AA112" s="1128"/>
      <c r="AB112" s="1156"/>
      <c r="AC112" s="1156"/>
      <c r="AD112" s="1156"/>
      <c r="AE112" s="1156"/>
      <c r="AF112" s="1156"/>
      <c r="AG112" s="1128"/>
      <c r="AH112" s="1156"/>
      <c r="AI112" s="1156"/>
      <c r="AJ112" s="1156"/>
      <c r="AK112" s="1156"/>
      <c r="AL112" s="1156"/>
      <c r="AM112" s="1128"/>
      <c r="AN112" s="1223">
        <f t="shared" si="14"/>
        <v>0</v>
      </c>
      <c r="AO112" s="593">
        <v>0</v>
      </c>
      <c r="AP112" s="593">
        <f t="shared" si="10"/>
        <v>0</v>
      </c>
    </row>
    <row r="113" spans="1:42" s="593" customFormat="1" ht="31.5" hidden="1" x14ac:dyDescent="0.25">
      <c r="A113" s="1269">
        <v>3111499</v>
      </c>
      <c r="B113" s="769" t="s">
        <v>127</v>
      </c>
      <c r="C113" s="768">
        <v>0</v>
      </c>
      <c r="D113" s="769">
        <v>0</v>
      </c>
      <c r="E113" s="1131"/>
      <c r="F113" s="1131"/>
      <c r="G113" s="1131"/>
      <c r="H113" s="1131"/>
      <c r="I113" s="769">
        <f t="shared" si="11"/>
        <v>0</v>
      </c>
      <c r="J113" s="768">
        <v>0</v>
      </c>
      <c r="K113" s="768">
        <v>0</v>
      </c>
      <c r="L113" s="768">
        <v>0</v>
      </c>
      <c r="M113" s="769"/>
      <c r="N113" s="769"/>
      <c r="O113" s="769">
        <f t="shared" si="12"/>
        <v>0</v>
      </c>
      <c r="P113" s="768">
        <v>0</v>
      </c>
      <c r="Q113" s="768">
        <v>0</v>
      </c>
      <c r="R113" s="768">
        <v>0</v>
      </c>
      <c r="S113" s="769"/>
      <c r="T113" s="769"/>
      <c r="U113" s="769">
        <f t="shared" si="13"/>
        <v>0</v>
      </c>
      <c r="V113" s="1156"/>
      <c r="W113" s="1156"/>
      <c r="X113" s="1156"/>
      <c r="Y113" s="1156"/>
      <c r="Z113" s="1156"/>
      <c r="AA113" s="1128"/>
      <c r="AB113" s="1156"/>
      <c r="AC113" s="1156"/>
      <c r="AD113" s="1156"/>
      <c r="AE113" s="1156"/>
      <c r="AF113" s="1156"/>
      <c r="AG113" s="1128"/>
      <c r="AH113" s="1156"/>
      <c r="AI113" s="1156"/>
      <c r="AJ113" s="1156"/>
      <c r="AK113" s="1156"/>
      <c r="AL113" s="1156"/>
      <c r="AM113" s="1128"/>
      <c r="AN113" s="1223">
        <f t="shared" si="14"/>
        <v>0</v>
      </c>
      <c r="AO113" s="593">
        <v>0</v>
      </c>
      <c r="AP113" s="593">
        <f t="shared" si="10"/>
        <v>0</v>
      </c>
    </row>
    <row r="114" spans="1:42" s="593" customFormat="1" ht="47.25" x14ac:dyDescent="0.25">
      <c r="A114" s="1269">
        <v>3110701</v>
      </c>
      <c r="B114" s="769" t="s">
        <v>780</v>
      </c>
      <c r="C114" s="768">
        <v>23400000</v>
      </c>
      <c r="D114" s="768">
        <v>8489001</v>
      </c>
      <c r="E114" s="1131"/>
      <c r="F114" s="1131"/>
      <c r="G114" s="1131"/>
      <c r="H114" s="1131"/>
      <c r="I114" s="769">
        <f t="shared" si="11"/>
        <v>8489001</v>
      </c>
      <c r="J114" s="768">
        <v>0</v>
      </c>
      <c r="K114" s="768">
        <v>0</v>
      </c>
      <c r="L114" s="768">
        <v>0</v>
      </c>
      <c r="M114" s="769"/>
      <c r="N114" s="769"/>
      <c r="O114" s="769">
        <f t="shared" si="12"/>
        <v>0</v>
      </c>
      <c r="P114" s="768">
        <v>0</v>
      </c>
      <c r="Q114" s="768">
        <v>0</v>
      </c>
      <c r="R114" s="768">
        <v>0</v>
      </c>
      <c r="S114" s="769"/>
      <c r="T114" s="769"/>
      <c r="U114" s="769">
        <f t="shared" si="13"/>
        <v>0</v>
      </c>
      <c r="V114" s="1267"/>
      <c r="W114" s="1156"/>
      <c r="X114" s="1156"/>
      <c r="Y114" s="1156"/>
      <c r="Z114" s="1156"/>
      <c r="AA114" s="1128"/>
      <c r="AB114" s="1267"/>
      <c r="AC114" s="1156"/>
      <c r="AD114" s="1156"/>
      <c r="AE114" s="1156"/>
      <c r="AF114" s="1156"/>
      <c r="AG114" s="1128"/>
      <c r="AH114" s="1267"/>
      <c r="AI114" s="1156"/>
      <c r="AJ114" s="1156"/>
      <c r="AK114" s="1156"/>
      <c r="AL114" s="1156"/>
      <c r="AM114" s="1128"/>
      <c r="AN114" s="1223">
        <f t="shared" si="14"/>
        <v>8489001</v>
      </c>
      <c r="AO114" s="593">
        <v>8500000</v>
      </c>
      <c r="AP114" s="593">
        <f t="shared" si="10"/>
        <v>-10999</v>
      </c>
    </row>
    <row r="115" spans="1:42" s="593" customFormat="1" ht="31.5" x14ac:dyDescent="0.25">
      <c r="A115" s="1269">
        <v>3110704</v>
      </c>
      <c r="B115" s="769" t="s">
        <v>129</v>
      </c>
      <c r="C115" s="768">
        <v>0</v>
      </c>
      <c r="D115" s="768"/>
      <c r="E115" s="1131"/>
      <c r="F115" s="1131"/>
      <c r="G115" s="1131"/>
      <c r="H115" s="1131"/>
      <c r="I115" s="1131">
        <f t="shared" si="11"/>
        <v>0</v>
      </c>
      <c r="J115" s="768">
        <v>0</v>
      </c>
      <c r="K115" s="768">
        <v>0</v>
      </c>
      <c r="L115" s="768">
        <v>0</v>
      </c>
      <c r="M115" s="1131"/>
      <c r="N115" s="1131"/>
      <c r="O115" s="1131">
        <f t="shared" si="12"/>
        <v>0</v>
      </c>
      <c r="P115" s="768">
        <v>0</v>
      </c>
      <c r="Q115" s="768">
        <v>0</v>
      </c>
      <c r="R115" s="768">
        <v>0</v>
      </c>
      <c r="S115" s="1131"/>
      <c r="T115" s="1131"/>
      <c r="U115" s="1131">
        <f t="shared" si="13"/>
        <v>0</v>
      </c>
      <c r="V115" s="1267"/>
      <c r="W115" s="1156"/>
      <c r="X115" s="1156"/>
      <c r="Y115" s="1156"/>
      <c r="Z115" s="1156"/>
      <c r="AA115" s="1128"/>
      <c r="AB115" s="1267"/>
      <c r="AC115" s="1156"/>
      <c r="AD115" s="1156"/>
      <c r="AE115" s="1156"/>
      <c r="AF115" s="1156"/>
      <c r="AG115" s="1128"/>
      <c r="AH115" s="1267"/>
      <c r="AI115" s="1156"/>
      <c r="AJ115" s="1156"/>
      <c r="AK115" s="1156"/>
      <c r="AL115" s="1156"/>
      <c r="AM115" s="1128"/>
      <c r="AN115" s="1223">
        <f t="shared" si="14"/>
        <v>0</v>
      </c>
      <c r="AO115" s="593">
        <v>0</v>
      </c>
      <c r="AP115" s="593">
        <f t="shared" si="10"/>
        <v>0</v>
      </c>
    </row>
    <row r="116" spans="1:42" s="593" customFormat="1" ht="15.75" x14ac:dyDescent="0.2">
      <c r="A116" s="1268"/>
      <c r="B116" s="1175" t="s">
        <v>130</v>
      </c>
      <c r="C116" s="1155">
        <f>SUM(C19:C115)</f>
        <v>119727846</v>
      </c>
      <c r="D116" s="1155">
        <f>SUM(D19:D115)</f>
        <v>65392720</v>
      </c>
      <c r="E116" s="1155">
        <f t="shared" ref="E116:AN116" si="15">SUM(E19:E115)</f>
        <v>0</v>
      </c>
      <c r="F116" s="1155">
        <f t="shared" si="15"/>
        <v>0</v>
      </c>
      <c r="G116" s="1155">
        <f t="shared" si="15"/>
        <v>0</v>
      </c>
      <c r="H116" s="1155">
        <f t="shared" si="15"/>
        <v>0</v>
      </c>
      <c r="I116" s="1155">
        <f t="shared" si="15"/>
        <v>65392720</v>
      </c>
      <c r="J116" s="1155">
        <f t="shared" si="15"/>
        <v>15738710</v>
      </c>
      <c r="K116" s="1155">
        <f t="shared" si="15"/>
        <v>4000000</v>
      </c>
      <c r="L116" s="1155">
        <f t="shared" si="15"/>
        <v>0</v>
      </c>
      <c r="M116" s="1155">
        <f t="shared" si="15"/>
        <v>0</v>
      </c>
      <c r="N116" s="1155">
        <f t="shared" si="15"/>
        <v>0</v>
      </c>
      <c r="O116" s="1155">
        <f t="shared" si="15"/>
        <v>19738710</v>
      </c>
      <c r="P116" s="1155">
        <f t="shared" si="15"/>
        <v>0</v>
      </c>
      <c r="Q116" s="1155">
        <f t="shared" si="15"/>
        <v>0</v>
      </c>
      <c r="R116" s="1155">
        <f t="shared" si="15"/>
        <v>585000</v>
      </c>
      <c r="S116" s="1155">
        <f t="shared" si="15"/>
        <v>0</v>
      </c>
      <c r="T116" s="1155">
        <f t="shared" si="15"/>
        <v>0</v>
      </c>
      <c r="U116" s="1155">
        <f t="shared" si="15"/>
        <v>585000</v>
      </c>
      <c r="V116" s="1155">
        <f t="shared" si="15"/>
        <v>0</v>
      </c>
      <c r="W116" s="1155">
        <f t="shared" si="15"/>
        <v>0</v>
      </c>
      <c r="X116" s="1155">
        <f t="shared" si="15"/>
        <v>0</v>
      </c>
      <c r="Y116" s="1155">
        <f t="shared" si="15"/>
        <v>0</v>
      </c>
      <c r="Z116" s="1155">
        <f t="shared" si="15"/>
        <v>0</v>
      </c>
      <c r="AA116" s="1155">
        <f t="shared" si="15"/>
        <v>0</v>
      </c>
      <c r="AB116" s="1155">
        <f t="shared" si="15"/>
        <v>0</v>
      </c>
      <c r="AC116" s="1155">
        <f t="shared" si="15"/>
        <v>0</v>
      </c>
      <c r="AD116" s="1155">
        <f t="shared" si="15"/>
        <v>0</v>
      </c>
      <c r="AE116" s="1155">
        <f t="shared" si="15"/>
        <v>0</v>
      </c>
      <c r="AF116" s="1155">
        <f t="shared" si="15"/>
        <v>0</v>
      </c>
      <c r="AG116" s="1155">
        <f t="shared" si="15"/>
        <v>0</v>
      </c>
      <c r="AH116" s="1155">
        <f t="shared" si="15"/>
        <v>0</v>
      </c>
      <c r="AI116" s="1155">
        <f t="shared" si="15"/>
        <v>0</v>
      </c>
      <c r="AJ116" s="1155">
        <f t="shared" si="15"/>
        <v>0</v>
      </c>
      <c r="AK116" s="1155">
        <f t="shared" si="15"/>
        <v>0</v>
      </c>
      <c r="AL116" s="1155">
        <f t="shared" si="15"/>
        <v>0</v>
      </c>
      <c r="AM116" s="1155">
        <f t="shared" si="15"/>
        <v>0</v>
      </c>
      <c r="AN116" s="1081">
        <f t="shared" si="15"/>
        <v>85716430</v>
      </c>
      <c r="AO116" s="593">
        <v>86682930</v>
      </c>
      <c r="AP116" s="593">
        <f t="shared" si="10"/>
        <v>-966500</v>
      </c>
    </row>
    <row r="117" spans="1:42" s="593" customFormat="1" ht="31.5" x14ac:dyDescent="0.25">
      <c r="A117" s="1273"/>
      <c r="B117" s="1156" t="s">
        <v>131</v>
      </c>
      <c r="C117" s="1267"/>
      <c r="D117" s="1267"/>
      <c r="E117" s="1156"/>
      <c r="F117" s="1156"/>
      <c r="G117" s="1156"/>
      <c r="H117" s="1156"/>
      <c r="I117" s="1131"/>
      <c r="J117" s="1132"/>
      <c r="K117" s="1131"/>
      <c r="L117" s="1131"/>
      <c r="M117" s="1131"/>
      <c r="N117" s="1131"/>
      <c r="O117" s="1131"/>
      <c r="P117" s="1132"/>
      <c r="Q117" s="1131"/>
      <c r="R117" s="1131"/>
      <c r="S117" s="1131"/>
      <c r="T117" s="1131"/>
      <c r="U117" s="1131"/>
      <c r="V117" s="1267"/>
      <c r="W117" s="1156"/>
      <c r="X117" s="1156"/>
      <c r="Y117" s="1156"/>
      <c r="Z117" s="1156"/>
      <c r="AA117" s="1128"/>
      <c r="AB117" s="1267"/>
      <c r="AC117" s="1156"/>
      <c r="AD117" s="1156"/>
      <c r="AE117" s="1156"/>
      <c r="AF117" s="1156"/>
      <c r="AG117" s="1128"/>
      <c r="AH117" s="1267"/>
      <c r="AI117" s="1156"/>
      <c r="AJ117" s="1156"/>
      <c r="AK117" s="1156"/>
      <c r="AL117" s="1156"/>
      <c r="AM117" s="1128"/>
      <c r="AN117" s="1223"/>
    </row>
    <row r="118" spans="1:42" s="593" customFormat="1" ht="31.5" x14ac:dyDescent="0.25">
      <c r="A118" s="1269">
        <v>2220101</v>
      </c>
      <c r="B118" s="769" t="s">
        <v>132</v>
      </c>
      <c r="C118" s="768">
        <v>4594400</v>
      </c>
      <c r="D118" s="768"/>
      <c r="E118" s="769"/>
      <c r="F118" s="769"/>
      <c r="G118" s="769"/>
      <c r="H118" s="769"/>
      <c r="I118" s="769">
        <f>SUM(D118)</f>
        <v>0</v>
      </c>
      <c r="J118" s="768">
        <v>0</v>
      </c>
      <c r="K118" s="768">
        <v>3594400</v>
      </c>
      <c r="L118" s="768">
        <v>0</v>
      </c>
      <c r="M118" s="769"/>
      <c r="N118" s="769"/>
      <c r="O118" s="769">
        <f>SUM(J118:L118)</f>
        <v>3594400</v>
      </c>
      <c r="P118" s="768">
        <v>0</v>
      </c>
      <c r="Q118" s="768">
        <v>0</v>
      </c>
      <c r="R118" s="768">
        <v>0</v>
      </c>
      <c r="S118" s="769"/>
      <c r="T118" s="769"/>
      <c r="U118" s="769">
        <f>SUM(P118:R118)</f>
        <v>0</v>
      </c>
      <c r="V118" s="1267"/>
      <c r="W118" s="1156"/>
      <c r="X118" s="1156"/>
      <c r="Y118" s="1156"/>
      <c r="Z118" s="1156"/>
      <c r="AA118" s="1128"/>
      <c r="AB118" s="1267"/>
      <c r="AC118" s="1156"/>
      <c r="AD118" s="1156"/>
      <c r="AE118" s="1156"/>
      <c r="AF118" s="1156"/>
      <c r="AG118" s="1128"/>
      <c r="AH118" s="1267"/>
      <c r="AI118" s="1156"/>
      <c r="AJ118" s="1156"/>
      <c r="AK118" s="1156"/>
      <c r="AL118" s="1156"/>
      <c r="AM118" s="1128"/>
      <c r="AN118" s="1223">
        <f>SUM(U118+O118+I118)</f>
        <v>3594400</v>
      </c>
      <c r="AO118" s="593">
        <v>3594400</v>
      </c>
      <c r="AP118" s="593">
        <f t="shared" si="10"/>
        <v>0</v>
      </c>
    </row>
    <row r="119" spans="1:42" s="593" customFormat="1" ht="31.5" x14ac:dyDescent="0.25">
      <c r="A119" s="1269">
        <v>2220103</v>
      </c>
      <c r="B119" s="769" t="s">
        <v>133</v>
      </c>
      <c r="C119" s="768">
        <v>0</v>
      </c>
      <c r="D119" s="768"/>
      <c r="E119" s="769"/>
      <c r="F119" s="769"/>
      <c r="G119" s="769"/>
      <c r="H119" s="769"/>
      <c r="I119" s="769">
        <f t="shared" ref="I119:I130" si="16">SUM(D119)</f>
        <v>0</v>
      </c>
      <c r="J119" s="768">
        <v>0</v>
      </c>
      <c r="K119" s="768">
        <v>0</v>
      </c>
      <c r="L119" s="768">
        <v>0</v>
      </c>
      <c r="M119" s="769"/>
      <c r="N119" s="769"/>
      <c r="O119" s="769">
        <f t="shared" ref="O119:O130" si="17">SUM(J119:L119)</f>
        <v>0</v>
      </c>
      <c r="P119" s="768">
        <v>0</v>
      </c>
      <c r="Q119" s="768">
        <v>0</v>
      </c>
      <c r="R119" s="768">
        <v>0</v>
      </c>
      <c r="S119" s="769"/>
      <c r="T119" s="769"/>
      <c r="U119" s="769">
        <f t="shared" ref="U119:U130" si="18">SUM(P119:R119)</f>
        <v>0</v>
      </c>
      <c r="V119" s="1267"/>
      <c r="W119" s="1156"/>
      <c r="X119" s="1156"/>
      <c r="Y119" s="1156"/>
      <c r="Z119" s="1156"/>
      <c r="AA119" s="1128"/>
      <c r="AB119" s="1267"/>
      <c r="AC119" s="1156"/>
      <c r="AD119" s="1156"/>
      <c r="AE119" s="1156"/>
      <c r="AF119" s="1156"/>
      <c r="AG119" s="1128"/>
      <c r="AH119" s="1267"/>
      <c r="AI119" s="1156"/>
      <c r="AJ119" s="1156"/>
      <c r="AK119" s="1156"/>
      <c r="AL119" s="1156"/>
      <c r="AM119" s="1128"/>
      <c r="AN119" s="1223">
        <f t="shared" ref="AN119:AN130" si="19">SUM(U119+O119+I119)</f>
        <v>0</v>
      </c>
      <c r="AO119" s="593">
        <v>0</v>
      </c>
      <c r="AP119" s="593">
        <f t="shared" si="10"/>
        <v>0</v>
      </c>
    </row>
    <row r="120" spans="1:42" s="593" customFormat="1" ht="47.25" x14ac:dyDescent="0.25">
      <c r="A120" s="1269">
        <v>2220201</v>
      </c>
      <c r="B120" s="769" t="s">
        <v>134</v>
      </c>
      <c r="C120" s="768">
        <v>8840000</v>
      </c>
      <c r="D120" s="768"/>
      <c r="E120" s="769"/>
      <c r="F120" s="769"/>
      <c r="G120" s="769"/>
      <c r="H120" s="769"/>
      <c r="I120" s="769">
        <f t="shared" si="16"/>
        <v>0</v>
      </c>
      <c r="J120" s="768">
        <v>0</v>
      </c>
      <c r="K120" s="768">
        <v>7808000</v>
      </c>
      <c r="L120" s="768">
        <v>0</v>
      </c>
      <c r="M120" s="769"/>
      <c r="N120" s="769"/>
      <c r="O120" s="769">
        <f t="shared" si="17"/>
        <v>7808000</v>
      </c>
      <c r="P120" s="768">
        <v>0</v>
      </c>
      <c r="Q120" s="768">
        <v>0</v>
      </c>
      <c r="R120" s="768">
        <v>0</v>
      </c>
      <c r="S120" s="769"/>
      <c r="T120" s="769"/>
      <c r="U120" s="769">
        <f t="shared" si="18"/>
        <v>0</v>
      </c>
      <c r="V120" s="1267"/>
      <c r="W120" s="1156"/>
      <c r="X120" s="1156"/>
      <c r="Y120" s="1156"/>
      <c r="Z120" s="1156"/>
      <c r="AA120" s="1128"/>
      <c r="AB120" s="1267"/>
      <c r="AC120" s="1156"/>
      <c r="AD120" s="1156"/>
      <c r="AE120" s="1156"/>
      <c r="AF120" s="1156"/>
      <c r="AG120" s="1128"/>
      <c r="AH120" s="1267"/>
      <c r="AI120" s="1156"/>
      <c r="AJ120" s="1156"/>
      <c r="AK120" s="1156"/>
      <c r="AL120" s="1156"/>
      <c r="AM120" s="1128"/>
      <c r="AN120" s="1223">
        <f t="shared" si="19"/>
        <v>7808000</v>
      </c>
      <c r="AO120" s="593">
        <v>6708000</v>
      </c>
      <c r="AP120" s="593">
        <f t="shared" si="10"/>
        <v>1100000</v>
      </c>
    </row>
    <row r="121" spans="1:42" s="593" customFormat="1" ht="31.5" hidden="1" x14ac:dyDescent="0.25">
      <c r="A121" s="1269">
        <v>2220202</v>
      </c>
      <c r="B121" s="769" t="s">
        <v>135</v>
      </c>
      <c r="C121" s="768">
        <v>449387</v>
      </c>
      <c r="D121" s="768">
        <v>0</v>
      </c>
      <c r="E121" s="769"/>
      <c r="F121" s="769"/>
      <c r="G121" s="769"/>
      <c r="H121" s="769"/>
      <c r="I121" s="769">
        <f t="shared" si="16"/>
        <v>0</v>
      </c>
      <c r="J121" s="768">
        <v>0</v>
      </c>
      <c r="K121" s="768">
        <v>0</v>
      </c>
      <c r="L121" s="768">
        <v>0</v>
      </c>
      <c r="M121" s="769"/>
      <c r="N121" s="769"/>
      <c r="O121" s="769">
        <f t="shared" si="17"/>
        <v>0</v>
      </c>
      <c r="P121" s="768">
        <v>0</v>
      </c>
      <c r="Q121" s="768">
        <v>0</v>
      </c>
      <c r="R121" s="768">
        <v>0</v>
      </c>
      <c r="S121" s="769"/>
      <c r="T121" s="769"/>
      <c r="U121" s="769">
        <f t="shared" si="18"/>
        <v>0</v>
      </c>
      <c r="V121" s="1267"/>
      <c r="W121" s="1156"/>
      <c r="X121" s="1156"/>
      <c r="Y121" s="1156"/>
      <c r="Z121" s="1156"/>
      <c r="AA121" s="1128"/>
      <c r="AB121" s="1267"/>
      <c r="AC121" s="1156"/>
      <c r="AD121" s="1156"/>
      <c r="AE121" s="1156"/>
      <c r="AF121" s="1156"/>
      <c r="AG121" s="1128"/>
      <c r="AH121" s="1267"/>
      <c r="AI121" s="1156"/>
      <c r="AJ121" s="1156"/>
      <c r="AK121" s="1156"/>
      <c r="AL121" s="1156"/>
      <c r="AM121" s="1128"/>
      <c r="AN121" s="1223">
        <f t="shared" si="19"/>
        <v>0</v>
      </c>
      <c r="AO121" s="593">
        <v>0</v>
      </c>
      <c r="AP121" s="593">
        <f t="shared" si="10"/>
        <v>0</v>
      </c>
    </row>
    <row r="122" spans="1:42" s="593" customFormat="1" ht="31.5" hidden="1" x14ac:dyDescent="0.25">
      <c r="A122" s="1269">
        <v>2220203</v>
      </c>
      <c r="B122" s="769" t="s">
        <v>136</v>
      </c>
      <c r="C122" s="768">
        <v>0</v>
      </c>
      <c r="D122" s="768"/>
      <c r="E122" s="769"/>
      <c r="F122" s="769"/>
      <c r="G122" s="769"/>
      <c r="H122" s="769"/>
      <c r="I122" s="769">
        <f t="shared" si="16"/>
        <v>0</v>
      </c>
      <c r="J122" s="768">
        <v>0</v>
      </c>
      <c r="K122" s="768">
        <v>0</v>
      </c>
      <c r="L122" s="768">
        <v>0</v>
      </c>
      <c r="M122" s="769"/>
      <c r="N122" s="769"/>
      <c r="O122" s="769">
        <f t="shared" si="17"/>
        <v>0</v>
      </c>
      <c r="P122" s="768">
        <v>0</v>
      </c>
      <c r="Q122" s="768">
        <v>0</v>
      </c>
      <c r="R122" s="768">
        <v>0</v>
      </c>
      <c r="S122" s="769"/>
      <c r="T122" s="769"/>
      <c r="U122" s="769">
        <f t="shared" si="18"/>
        <v>0</v>
      </c>
      <c r="V122" s="1267"/>
      <c r="W122" s="1156"/>
      <c r="X122" s="1156"/>
      <c r="Y122" s="1156"/>
      <c r="Z122" s="1156"/>
      <c r="AA122" s="1128"/>
      <c r="AB122" s="1267"/>
      <c r="AC122" s="1156"/>
      <c r="AD122" s="1156"/>
      <c r="AE122" s="1156"/>
      <c r="AF122" s="1156"/>
      <c r="AG122" s="1128"/>
      <c r="AH122" s="1267"/>
      <c r="AI122" s="1156"/>
      <c r="AJ122" s="1156"/>
      <c r="AK122" s="1156"/>
      <c r="AL122" s="1156"/>
      <c r="AM122" s="1128"/>
      <c r="AN122" s="1223">
        <f t="shared" si="19"/>
        <v>0</v>
      </c>
      <c r="AO122" s="593">
        <v>0</v>
      </c>
      <c r="AP122" s="593">
        <f t="shared" si="10"/>
        <v>0</v>
      </c>
    </row>
    <row r="123" spans="1:42" s="593" customFormat="1" ht="31.5" hidden="1" x14ac:dyDescent="0.25">
      <c r="A123" s="1269">
        <v>2220204</v>
      </c>
      <c r="B123" s="769" t="s">
        <v>137</v>
      </c>
      <c r="C123" s="768">
        <v>0</v>
      </c>
      <c r="D123" s="768"/>
      <c r="E123" s="769"/>
      <c r="F123" s="769"/>
      <c r="G123" s="769"/>
      <c r="H123" s="769"/>
      <c r="I123" s="769">
        <f t="shared" si="16"/>
        <v>0</v>
      </c>
      <c r="J123" s="768">
        <v>0</v>
      </c>
      <c r="K123" s="768">
        <v>0</v>
      </c>
      <c r="L123" s="768">
        <v>0</v>
      </c>
      <c r="M123" s="769"/>
      <c r="N123" s="769"/>
      <c r="O123" s="769">
        <f t="shared" si="17"/>
        <v>0</v>
      </c>
      <c r="P123" s="768">
        <v>0</v>
      </c>
      <c r="Q123" s="768">
        <v>0</v>
      </c>
      <c r="R123" s="768">
        <v>0</v>
      </c>
      <c r="S123" s="769"/>
      <c r="T123" s="769"/>
      <c r="U123" s="769">
        <f t="shared" si="18"/>
        <v>0</v>
      </c>
      <c r="V123" s="1267"/>
      <c r="W123" s="1156"/>
      <c r="X123" s="1156"/>
      <c r="Y123" s="1156"/>
      <c r="Z123" s="1156"/>
      <c r="AA123" s="1128"/>
      <c r="AB123" s="1267"/>
      <c r="AC123" s="1156"/>
      <c r="AD123" s="1156"/>
      <c r="AE123" s="1156"/>
      <c r="AF123" s="1156"/>
      <c r="AG123" s="1128"/>
      <c r="AH123" s="1267"/>
      <c r="AI123" s="1156"/>
      <c r="AJ123" s="1156"/>
      <c r="AK123" s="1156"/>
      <c r="AL123" s="1156"/>
      <c r="AM123" s="1128"/>
      <c r="AN123" s="1223">
        <f t="shared" si="19"/>
        <v>0</v>
      </c>
      <c r="AO123" s="593">
        <v>0</v>
      </c>
      <c r="AP123" s="593">
        <f t="shared" si="10"/>
        <v>0</v>
      </c>
    </row>
    <row r="124" spans="1:42" s="593" customFormat="1" ht="31.5" hidden="1" x14ac:dyDescent="0.25">
      <c r="A124" s="1269">
        <v>2220205</v>
      </c>
      <c r="B124" s="769" t="s">
        <v>138</v>
      </c>
      <c r="C124" s="768">
        <v>0</v>
      </c>
      <c r="D124" s="768"/>
      <c r="E124" s="769"/>
      <c r="F124" s="769"/>
      <c r="G124" s="769"/>
      <c r="H124" s="769"/>
      <c r="I124" s="769">
        <f t="shared" si="16"/>
        <v>0</v>
      </c>
      <c r="J124" s="768">
        <v>0</v>
      </c>
      <c r="K124" s="768">
        <v>0</v>
      </c>
      <c r="L124" s="768">
        <v>0</v>
      </c>
      <c r="M124" s="769"/>
      <c r="N124" s="769"/>
      <c r="O124" s="769">
        <f t="shared" si="17"/>
        <v>0</v>
      </c>
      <c r="P124" s="768">
        <v>0</v>
      </c>
      <c r="Q124" s="768">
        <v>0</v>
      </c>
      <c r="R124" s="768">
        <v>0</v>
      </c>
      <c r="S124" s="769"/>
      <c r="T124" s="769"/>
      <c r="U124" s="769">
        <f t="shared" si="18"/>
        <v>0</v>
      </c>
      <c r="V124" s="1267"/>
      <c r="W124" s="1156"/>
      <c r="X124" s="1156"/>
      <c r="Y124" s="1156"/>
      <c r="Z124" s="1156"/>
      <c r="AA124" s="1128"/>
      <c r="AB124" s="1267"/>
      <c r="AC124" s="1156"/>
      <c r="AD124" s="1156"/>
      <c r="AE124" s="1156"/>
      <c r="AF124" s="1156"/>
      <c r="AG124" s="1128"/>
      <c r="AH124" s="1267"/>
      <c r="AI124" s="1156"/>
      <c r="AJ124" s="1156"/>
      <c r="AK124" s="1156"/>
      <c r="AL124" s="1156"/>
      <c r="AM124" s="1128"/>
      <c r="AN124" s="1223">
        <f t="shared" si="19"/>
        <v>0</v>
      </c>
      <c r="AO124" s="593">
        <v>0</v>
      </c>
      <c r="AP124" s="593">
        <f t="shared" si="10"/>
        <v>0</v>
      </c>
    </row>
    <row r="125" spans="1:42" s="593" customFormat="1" ht="47.25" hidden="1" x14ac:dyDescent="0.25">
      <c r="A125" s="1269">
        <v>2220205</v>
      </c>
      <c r="B125" s="769" t="s">
        <v>139</v>
      </c>
      <c r="C125" s="768">
        <v>1633500</v>
      </c>
      <c r="D125" s="768">
        <v>0</v>
      </c>
      <c r="E125" s="769"/>
      <c r="F125" s="769"/>
      <c r="G125" s="769"/>
      <c r="H125" s="769"/>
      <c r="I125" s="769">
        <f t="shared" si="16"/>
        <v>0</v>
      </c>
      <c r="J125" s="768">
        <v>0</v>
      </c>
      <c r="K125" s="768">
        <v>0</v>
      </c>
      <c r="L125" s="768">
        <v>0</v>
      </c>
      <c r="M125" s="769"/>
      <c r="N125" s="769"/>
      <c r="O125" s="769">
        <f t="shared" si="17"/>
        <v>0</v>
      </c>
      <c r="P125" s="768">
        <v>0</v>
      </c>
      <c r="Q125" s="768">
        <v>0</v>
      </c>
      <c r="R125" s="768">
        <v>0</v>
      </c>
      <c r="S125" s="769"/>
      <c r="T125" s="769"/>
      <c r="U125" s="769">
        <f t="shared" si="18"/>
        <v>0</v>
      </c>
      <c r="V125" s="1267"/>
      <c r="W125" s="1156"/>
      <c r="X125" s="1156"/>
      <c r="Y125" s="1156"/>
      <c r="Z125" s="1156"/>
      <c r="AA125" s="1128"/>
      <c r="AB125" s="1267"/>
      <c r="AC125" s="1156"/>
      <c r="AD125" s="1156"/>
      <c r="AE125" s="1156"/>
      <c r="AF125" s="1156"/>
      <c r="AG125" s="1128"/>
      <c r="AH125" s="1267"/>
      <c r="AI125" s="1156"/>
      <c r="AJ125" s="1156"/>
      <c r="AK125" s="1156"/>
      <c r="AL125" s="1156"/>
      <c r="AM125" s="1128"/>
      <c r="AN125" s="1223">
        <f t="shared" si="19"/>
        <v>0</v>
      </c>
      <c r="AO125" s="593">
        <v>933500</v>
      </c>
      <c r="AP125" s="593">
        <f t="shared" si="10"/>
        <v>-933500</v>
      </c>
    </row>
    <row r="126" spans="1:42" s="593" customFormat="1" ht="31.5" x14ac:dyDescent="0.25">
      <c r="A126" s="1269">
        <v>2220209</v>
      </c>
      <c r="B126" s="769" t="s">
        <v>140</v>
      </c>
      <c r="C126" s="768">
        <v>1000000</v>
      </c>
      <c r="D126" s="768">
        <v>30000</v>
      </c>
      <c r="E126" s="769"/>
      <c r="F126" s="769"/>
      <c r="G126" s="769"/>
      <c r="H126" s="769"/>
      <c r="I126" s="769">
        <f t="shared" si="16"/>
        <v>30000</v>
      </c>
      <c r="J126" s="768">
        <v>0</v>
      </c>
      <c r="K126" s="768">
        <v>0</v>
      </c>
      <c r="L126" s="768">
        <v>0</v>
      </c>
      <c r="M126" s="769"/>
      <c r="N126" s="769"/>
      <c r="O126" s="769">
        <f t="shared" si="17"/>
        <v>0</v>
      </c>
      <c r="P126" s="768">
        <v>0</v>
      </c>
      <c r="Q126" s="768">
        <v>0</v>
      </c>
      <c r="R126" s="768">
        <v>0</v>
      </c>
      <c r="S126" s="769"/>
      <c r="T126" s="769"/>
      <c r="U126" s="769">
        <f t="shared" si="18"/>
        <v>0</v>
      </c>
      <c r="V126" s="1267"/>
      <c r="W126" s="1156"/>
      <c r="X126" s="1156"/>
      <c r="Y126" s="1156"/>
      <c r="Z126" s="1156"/>
      <c r="AA126" s="1128"/>
      <c r="AB126" s="1267"/>
      <c r="AC126" s="1156"/>
      <c r="AD126" s="1156"/>
      <c r="AE126" s="1156"/>
      <c r="AF126" s="1156"/>
      <c r="AG126" s="1128"/>
      <c r="AH126" s="1267"/>
      <c r="AI126" s="1156"/>
      <c r="AJ126" s="1156"/>
      <c r="AK126" s="1156"/>
      <c r="AL126" s="1156"/>
      <c r="AM126" s="1128"/>
      <c r="AN126" s="1223">
        <f t="shared" si="19"/>
        <v>30000</v>
      </c>
      <c r="AO126" s="593">
        <v>30000</v>
      </c>
      <c r="AP126" s="593">
        <f t="shared" si="10"/>
        <v>0</v>
      </c>
    </row>
    <row r="127" spans="1:42" s="593" customFormat="1" ht="31.5" x14ac:dyDescent="0.25">
      <c r="A127" s="1269">
        <v>2220210</v>
      </c>
      <c r="B127" s="769" t="s">
        <v>141</v>
      </c>
      <c r="C127" s="768">
        <v>594100</v>
      </c>
      <c r="D127" s="768">
        <v>144100</v>
      </c>
      <c r="E127" s="769"/>
      <c r="F127" s="769"/>
      <c r="G127" s="769"/>
      <c r="H127" s="769"/>
      <c r="I127" s="769">
        <f t="shared" si="16"/>
        <v>144100</v>
      </c>
      <c r="J127" s="768">
        <v>0</v>
      </c>
      <c r="K127" s="768">
        <v>0</v>
      </c>
      <c r="L127" s="768">
        <v>0</v>
      </c>
      <c r="M127" s="769"/>
      <c r="N127" s="769"/>
      <c r="O127" s="769">
        <f t="shared" si="17"/>
        <v>0</v>
      </c>
      <c r="P127" s="768">
        <v>0</v>
      </c>
      <c r="Q127" s="768">
        <v>0</v>
      </c>
      <c r="R127" s="768">
        <v>0</v>
      </c>
      <c r="S127" s="769"/>
      <c r="T127" s="769"/>
      <c r="U127" s="769">
        <f t="shared" si="18"/>
        <v>0</v>
      </c>
      <c r="V127" s="1267"/>
      <c r="W127" s="1156"/>
      <c r="X127" s="1156"/>
      <c r="Y127" s="1156"/>
      <c r="Z127" s="1156"/>
      <c r="AA127" s="1128"/>
      <c r="AB127" s="1267"/>
      <c r="AC127" s="1156"/>
      <c r="AD127" s="1156"/>
      <c r="AE127" s="1156"/>
      <c r="AF127" s="1156"/>
      <c r="AG127" s="1128"/>
      <c r="AH127" s="1267"/>
      <c r="AI127" s="1156"/>
      <c r="AJ127" s="1156"/>
      <c r="AK127" s="1156"/>
      <c r="AL127" s="1156"/>
      <c r="AM127" s="1128"/>
      <c r="AN127" s="1223">
        <f t="shared" si="19"/>
        <v>144100</v>
      </c>
      <c r="AO127" s="593">
        <v>144100</v>
      </c>
      <c r="AP127" s="593">
        <f t="shared" si="10"/>
        <v>0</v>
      </c>
    </row>
    <row r="128" spans="1:42" s="593" customFormat="1" ht="31.5" x14ac:dyDescent="0.25">
      <c r="A128" s="1269">
        <v>2220299</v>
      </c>
      <c r="B128" s="769" t="s">
        <v>142</v>
      </c>
      <c r="C128" s="768">
        <v>500000</v>
      </c>
      <c r="D128" s="769"/>
      <c r="E128" s="769"/>
      <c r="F128" s="769"/>
      <c r="G128" s="769"/>
      <c r="H128" s="769"/>
      <c r="I128" s="769">
        <f t="shared" si="16"/>
        <v>0</v>
      </c>
      <c r="J128" s="768">
        <v>0</v>
      </c>
      <c r="K128" s="768">
        <v>0</v>
      </c>
      <c r="L128" s="768">
        <v>0</v>
      </c>
      <c r="M128" s="769"/>
      <c r="N128" s="769"/>
      <c r="O128" s="769">
        <f t="shared" si="17"/>
        <v>0</v>
      </c>
      <c r="P128" s="768">
        <v>0</v>
      </c>
      <c r="Q128" s="768">
        <v>0</v>
      </c>
      <c r="R128" s="768">
        <v>1300000</v>
      </c>
      <c r="S128" s="769"/>
      <c r="T128" s="769"/>
      <c r="U128" s="769">
        <f t="shared" si="18"/>
        <v>1300000</v>
      </c>
      <c r="V128" s="1156"/>
      <c r="W128" s="1156"/>
      <c r="X128" s="1156"/>
      <c r="Y128" s="1156"/>
      <c r="Z128" s="1156"/>
      <c r="AA128" s="1128"/>
      <c r="AB128" s="1156"/>
      <c r="AC128" s="1156"/>
      <c r="AD128" s="1156"/>
      <c r="AE128" s="1156"/>
      <c r="AF128" s="1156"/>
      <c r="AG128" s="1128"/>
      <c r="AH128" s="1156"/>
      <c r="AI128" s="1156"/>
      <c r="AJ128" s="1156"/>
      <c r="AK128" s="1156"/>
      <c r="AL128" s="1156"/>
      <c r="AM128" s="1128"/>
      <c r="AN128" s="1223">
        <f t="shared" si="19"/>
        <v>1300000</v>
      </c>
      <c r="AO128" s="593">
        <v>500000</v>
      </c>
      <c r="AP128" s="593">
        <f t="shared" si="10"/>
        <v>800000</v>
      </c>
    </row>
    <row r="129" spans="1:42" s="593" customFormat="1" ht="31.5" x14ac:dyDescent="0.25">
      <c r="A129" s="1269">
        <v>2220299</v>
      </c>
      <c r="B129" s="769" t="s">
        <v>143</v>
      </c>
      <c r="C129" s="768">
        <v>0</v>
      </c>
      <c r="D129" s="768"/>
      <c r="E129" s="1131"/>
      <c r="F129" s="1131"/>
      <c r="G129" s="1131"/>
      <c r="H129" s="1131"/>
      <c r="I129" s="1131">
        <f t="shared" si="16"/>
        <v>0</v>
      </c>
      <c r="J129" s="768">
        <v>0</v>
      </c>
      <c r="K129" s="768">
        <v>0</v>
      </c>
      <c r="L129" s="768">
        <v>0</v>
      </c>
      <c r="M129" s="1131"/>
      <c r="N129" s="1131"/>
      <c r="O129" s="1131">
        <f t="shared" si="17"/>
        <v>0</v>
      </c>
      <c r="P129" s="768">
        <v>0</v>
      </c>
      <c r="Q129" s="768">
        <v>0</v>
      </c>
      <c r="R129" s="768">
        <v>0</v>
      </c>
      <c r="S129" s="1131"/>
      <c r="T129" s="1131"/>
      <c r="U129" s="1131">
        <f t="shared" si="18"/>
        <v>0</v>
      </c>
      <c r="V129" s="1267"/>
      <c r="W129" s="1156"/>
      <c r="X129" s="1156"/>
      <c r="Y129" s="1156"/>
      <c r="Z129" s="1156"/>
      <c r="AA129" s="1128"/>
      <c r="AB129" s="1267"/>
      <c r="AC129" s="1156"/>
      <c r="AD129" s="1156"/>
      <c r="AE129" s="1156"/>
      <c r="AF129" s="1156"/>
      <c r="AG129" s="1128"/>
      <c r="AH129" s="1267"/>
      <c r="AI129" s="1156"/>
      <c r="AJ129" s="1156"/>
      <c r="AK129" s="1156"/>
      <c r="AL129" s="1156"/>
      <c r="AM129" s="1128"/>
      <c r="AN129" s="1223">
        <f t="shared" si="19"/>
        <v>0</v>
      </c>
      <c r="AO129" s="593">
        <v>0</v>
      </c>
      <c r="AP129" s="593">
        <f t="shared" si="10"/>
        <v>0</v>
      </c>
    </row>
    <row r="130" spans="1:42" s="593" customFormat="1" ht="15.75" x14ac:dyDescent="0.25">
      <c r="A130" s="1269">
        <v>2220299</v>
      </c>
      <c r="B130" s="769" t="s">
        <v>144</v>
      </c>
      <c r="C130" s="1132">
        <v>0</v>
      </c>
      <c r="D130" s="1132"/>
      <c r="E130" s="1131"/>
      <c r="F130" s="1131"/>
      <c r="G130" s="1131"/>
      <c r="H130" s="1131"/>
      <c r="I130" s="1131">
        <f t="shared" si="16"/>
        <v>0</v>
      </c>
      <c r="J130" s="768">
        <v>0</v>
      </c>
      <c r="K130" s="768">
        <v>0</v>
      </c>
      <c r="L130" s="768">
        <v>0</v>
      </c>
      <c r="M130" s="1131"/>
      <c r="N130" s="1131"/>
      <c r="O130" s="1131">
        <f t="shared" si="17"/>
        <v>0</v>
      </c>
      <c r="P130" s="768">
        <v>0</v>
      </c>
      <c r="Q130" s="768">
        <v>0</v>
      </c>
      <c r="R130" s="768">
        <v>0</v>
      </c>
      <c r="S130" s="1131"/>
      <c r="T130" s="1131"/>
      <c r="U130" s="1131">
        <f t="shared" si="18"/>
        <v>0</v>
      </c>
      <c r="V130" s="1267"/>
      <c r="W130" s="1156"/>
      <c r="X130" s="1156"/>
      <c r="Y130" s="1156"/>
      <c r="Z130" s="1156"/>
      <c r="AA130" s="1128"/>
      <c r="AB130" s="1267"/>
      <c r="AC130" s="1156"/>
      <c r="AD130" s="1156"/>
      <c r="AE130" s="1156"/>
      <c r="AF130" s="1156"/>
      <c r="AG130" s="1128"/>
      <c r="AH130" s="1267"/>
      <c r="AI130" s="1156"/>
      <c r="AJ130" s="1156"/>
      <c r="AK130" s="1156"/>
      <c r="AL130" s="1156"/>
      <c r="AM130" s="1128"/>
      <c r="AN130" s="1223">
        <f t="shared" si="19"/>
        <v>0</v>
      </c>
      <c r="AO130" s="593">
        <v>0</v>
      </c>
      <c r="AP130" s="593">
        <f t="shared" si="10"/>
        <v>0</v>
      </c>
    </row>
    <row r="131" spans="1:42" s="593" customFormat="1" ht="15.75" x14ac:dyDescent="0.2">
      <c r="A131" s="1519"/>
      <c r="B131" s="1142" t="s">
        <v>130</v>
      </c>
      <c r="C131" s="1155">
        <f>SUM(C118:C130)</f>
        <v>17611387</v>
      </c>
      <c r="D131" s="1155">
        <f>SUM(D118:D130)</f>
        <v>174100</v>
      </c>
      <c r="E131" s="1155">
        <f t="shared" ref="E131:AN131" si="20">SUM(E118:E130)</f>
        <v>0</v>
      </c>
      <c r="F131" s="1155">
        <f t="shared" si="20"/>
        <v>0</v>
      </c>
      <c r="G131" s="1155">
        <f t="shared" si="20"/>
        <v>0</v>
      </c>
      <c r="H131" s="1155">
        <f t="shared" si="20"/>
        <v>0</v>
      </c>
      <c r="I131" s="1155">
        <f t="shared" si="20"/>
        <v>174100</v>
      </c>
      <c r="J131" s="1155">
        <f t="shared" si="20"/>
        <v>0</v>
      </c>
      <c r="K131" s="1155">
        <f t="shared" si="20"/>
        <v>11402400</v>
      </c>
      <c r="L131" s="1155">
        <f t="shared" si="20"/>
        <v>0</v>
      </c>
      <c r="M131" s="1155">
        <f t="shared" si="20"/>
        <v>0</v>
      </c>
      <c r="N131" s="1155">
        <f t="shared" si="20"/>
        <v>0</v>
      </c>
      <c r="O131" s="1155">
        <f t="shared" si="20"/>
        <v>11402400</v>
      </c>
      <c r="P131" s="1155">
        <f t="shared" si="20"/>
        <v>0</v>
      </c>
      <c r="Q131" s="1155">
        <f t="shared" si="20"/>
        <v>0</v>
      </c>
      <c r="R131" s="1155">
        <f t="shared" si="20"/>
        <v>1300000</v>
      </c>
      <c r="S131" s="1155">
        <f t="shared" si="20"/>
        <v>0</v>
      </c>
      <c r="T131" s="1155">
        <f t="shared" si="20"/>
        <v>0</v>
      </c>
      <c r="U131" s="1155">
        <f t="shared" si="20"/>
        <v>1300000</v>
      </c>
      <c r="V131" s="1155">
        <f t="shared" si="20"/>
        <v>0</v>
      </c>
      <c r="W131" s="1155">
        <f t="shared" si="20"/>
        <v>0</v>
      </c>
      <c r="X131" s="1155">
        <f t="shared" si="20"/>
        <v>0</v>
      </c>
      <c r="Y131" s="1155">
        <f t="shared" si="20"/>
        <v>0</v>
      </c>
      <c r="Z131" s="1155">
        <f t="shared" si="20"/>
        <v>0</v>
      </c>
      <c r="AA131" s="1155">
        <f t="shared" si="20"/>
        <v>0</v>
      </c>
      <c r="AB131" s="1155">
        <f t="shared" si="20"/>
        <v>0</v>
      </c>
      <c r="AC131" s="1155">
        <f t="shared" si="20"/>
        <v>0</v>
      </c>
      <c r="AD131" s="1155">
        <f t="shared" si="20"/>
        <v>0</v>
      </c>
      <c r="AE131" s="1155">
        <f t="shared" si="20"/>
        <v>0</v>
      </c>
      <c r="AF131" s="1155">
        <f t="shared" si="20"/>
        <v>0</v>
      </c>
      <c r="AG131" s="1155">
        <f t="shared" si="20"/>
        <v>0</v>
      </c>
      <c r="AH131" s="1155">
        <f t="shared" si="20"/>
        <v>0</v>
      </c>
      <c r="AI131" s="1155">
        <f t="shared" si="20"/>
        <v>0</v>
      </c>
      <c r="AJ131" s="1155">
        <f t="shared" si="20"/>
        <v>0</v>
      </c>
      <c r="AK131" s="1155">
        <f t="shared" si="20"/>
        <v>0</v>
      </c>
      <c r="AL131" s="1155">
        <f t="shared" si="20"/>
        <v>0</v>
      </c>
      <c r="AM131" s="1155">
        <f t="shared" si="20"/>
        <v>0</v>
      </c>
      <c r="AN131" s="1081">
        <f t="shared" si="20"/>
        <v>12876500</v>
      </c>
      <c r="AO131" s="593">
        <v>11910000</v>
      </c>
      <c r="AP131" s="593">
        <f t="shared" si="10"/>
        <v>966500</v>
      </c>
    </row>
    <row r="132" spans="1:42" s="593" customFormat="1" ht="15.75" x14ac:dyDescent="0.25">
      <c r="A132" s="1037"/>
      <c r="B132" s="768" t="s">
        <v>145</v>
      </c>
      <c r="C132" s="1132"/>
      <c r="D132" s="1132"/>
      <c r="E132" s="1131"/>
      <c r="F132" s="1131"/>
      <c r="G132" s="1131"/>
      <c r="H132" s="1131"/>
      <c r="I132" s="1131"/>
      <c r="J132" s="1132"/>
      <c r="K132" s="1131"/>
      <c r="L132" s="1131"/>
      <c r="M132" s="1131"/>
      <c r="N132" s="1131"/>
      <c r="O132" s="1131"/>
      <c r="P132" s="1132"/>
      <c r="Q132" s="1131"/>
      <c r="R132" s="1131"/>
      <c r="S132" s="1131"/>
      <c r="T132" s="1131"/>
      <c r="U132" s="1131"/>
      <c r="V132" s="1267"/>
      <c r="W132" s="1156"/>
      <c r="X132" s="1156"/>
      <c r="Y132" s="1156"/>
      <c r="Z132" s="1156"/>
      <c r="AA132" s="1128"/>
      <c r="AB132" s="1267"/>
      <c r="AC132" s="1156"/>
      <c r="AD132" s="1156"/>
      <c r="AE132" s="1156"/>
      <c r="AF132" s="1156"/>
      <c r="AG132" s="1128"/>
      <c r="AH132" s="1267"/>
      <c r="AI132" s="1156"/>
      <c r="AJ132" s="1156"/>
      <c r="AK132" s="1156"/>
      <c r="AL132" s="1156"/>
      <c r="AM132" s="1128"/>
      <c r="AN132" s="1223"/>
    </row>
    <row r="133" spans="1:42" s="593" customFormat="1" ht="63" hidden="1" x14ac:dyDescent="0.25">
      <c r="A133" s="1274">
        <v>3111106</v>
      </c>
      <c r="B133" s="769" t="s">
        <v>739</v>
      </c>
      <c r="C133" s="768">
        <v>74000000</v>
      </c>
      <c r="D133" s="768"/>
      <c r="E133" s="769"/>
      <c r="F133" s="769"/>
      <c r="G133" s="769"/>
      <c r="H133" s="769"/>
      <c r="I133" s="769">
        <f>SUM(D133)</f>
        <v>0</v>
      </c>
      <c r="J133" s="768">
        <v>0</v>
      </c>
      <c r="K133" s="768">
        <v>0</v>
      </c>
      <c r="L133" s="768">
        <v>0</v>
      </c>
      <c r="M133" s="769"/>
      <c r="N133" s="769"/>
      <c r="O133" s="769">
        <f>SUM(J133:L133)</f>
        <v>0</v>
      </c>
      <c r="P133" s="768">
        <v>0</v>
      </c>
      <c r="Q133" s="768">
        <v>0</v>
      </c>
      <c r="R133" s="768">
        <v>0</v>
      </c>
      <c r="S133" s="769"/>
      <c r="T133" s="769"/>
      <c r="U133" s="769">
        <f>SUM(P133:R133)</f>
        <v>0</v>
      </c>
      <c r="V133" s="1267"/>
      <c r="W133" s="1156"/>
      <c r="X133" s="1156"/>
      <c r="Y133" s="1156"/>
      <c r="Z133" s="1156"/>
      <c r="AA133" s="1128">
        <f>SUM(V133:Z133)</f>
        <v>0</v>
      </c>
      <c r="AB133" s="1267"/>
      <c r="AC133" s="1156"/>
      <c r="AD133" s="1156"/>
      <c r="AE133" s="1156"/>
      <c r="AF133" s="1156"/>
      <c r="AG133" s="1128">
        <f>SUM(AB133:AF133)</f>
        <v>0</v>
      </c>
      <c r="AH133" s="1267"/>
      <c r="AI133" s="1156"/>
      <c r="AJ133" s="1156"/>
      <c r="AK133" s="1156"/>
      <c r="AL133" s="1156"/>
      <c r="AM133" s="1128">
        <f>SUM(AH133:AL133)</f>
        <v>0</v>
      </c>
      <c r="AN133" s="1223">
        <f>SUM(U133+O133+I133)</f>
        <v>0</v>
      </c>
      <c r="AO133" s="593">
        <v>0</v>
      </c>
      <c r="AP133" s="593">
        <f t="shared" si="10"/>
        <v>0</v>
      </c>
    </row>
    <row r="134" spans="1:42" s="593" customFormat="1" ht="15.75" hidden="1" x14ac:dyDescent="0.25">
      <c r="A134" s="1037">
        <v>3110501</v>
      </c>
      <c r="B134" s="769" t="s">
        <v>920</v>
      </c>
      <c r="C134" s="768">
        <v>27000000</v>
      </c>
      <c r="D134" s="768">
        <v>0</v>
      </c>
      <c r="E134" s="769"/>
      <c r="F134" s="769"/>
      <c r="G134" s="769"/>
      <c r="H134" s="769"/>
      <c r="I134" s="769">
        <f t="shared" ref="I134:I143" si="21">SUM(D134)</f>
        <v>0</v>
      </c>
      <c r="J134" s="768">
        <v>0</v>
      </c>
      <c r="K134" s="768">
        <v>0</v>
      </c>
      <c r="L134" s="768">
        <v>0</v>
      </c>
      <c r="M134" s="769"/>
      <c r="N134" s="769"/>
      <c r="O134" s="769">
        <f t="shared" ref="O134:O143" si="22">SUM(J134:L134)</f>
        <v>0</v>
      </c>
      <c r="P134" s="768">
        <v>0</v>
      </c>
      <c r="Q134" s="768">
        <v>0</v>
      </c>
      <c r="R134" s="768">
        <v>0</v>
      </c>
      <c r="S134" s="769"/>
      <c r="T134" s="769"/>
      <c r="U134" s="769">
        <f t="shared" ref="U134:U143" si="23">SUM(P134:R134)</f>
        <v>0</v>
      </c>
      <c r="V134" s="1267"/>
      <c r="W134" s="1156"/>
      <c r="X134" s="1156"/>
      <c r="Y134" s="1156"/>
      <c r="Z134" s="1156"/>
      <c r="AA134" s="1128">
        <f>SUM(V134:Z134)</f>
        <v>0</v>
      </c>
      <c r="AB134" s="1267"/>
      <c r="AC134" s="1156"/>
      <c r="AD134" s="1156"/>
      <c r="AE134" s="1156"/>
      <c r="AF134" s="1156"/>
      <c r="AG134" s="1128">
        <f>SUM(AB134:AF134)</f>
        <v>0</v>
      </c>
      <c r="AH134" s="1267"/>
      <c r="AI134" s="1156"/>
      <c r="AJ134" s="1156"/>
      <c r="AK134" s="1156"/>
      <c r="AL134" s="1156"/>
      <c r="AM134" s="1128">
        <f>SUM(AH134:AL134)</f>
        <v>0</v>
      </c>
      <c r="AN134" s="1223">
        <f t="shared" ref="AN134:AN143" si="24">SUM(U134+O134+I134)</f>
        <v>0</v>
      </c>
      <c r="AO134" s="593">
        <v>0</v>
      </c>
      <c r="AP134" s="593">
        <f t="shared" si="10"/>
        <v>0</v>
      </c>
    </row>
    <row r="135" spans="1:42" s="593" customFormat="1" ht="31.5" hidden="1" x14ac:dyDescent="0.25">
      <c r="A135" s="1037">
        <v>3111011</v>
      </c>
      <c r="B135" s="769" t="s">
        <v>921</v>
      </c>
      <c r="C135" s="768">
        <v>30000000</v>
      </c>
      <c r="D135" s="768"/>
      <c r="E135" s="769"/>
      <c r="F135" s="769"/>
      <c r="G135" s="769"/>
      <c r="H135" s="769"/>
      <c r="I135" s="769">
        <f t="shared" si="21"/>
        <v>0</v>
      </c>
      <c r="J135" s="768">
        <v>0</v>
      </c>
      <c r="K135" s="768">
        <v>0</v>
      </c>
      <c r="L135" s="768">
        <v>0</v>
      </c>
      <c r="M135" s="769"/>
      <c r="N135" s="769"/>
      <c r="O135" s="769">
        <f t="shared" si="22"/>
        <v>0</v>
      </c>
      <c r="P135" s="768">
        <v>0</v>
      </c>
      <c r="Q135" s="768">
        <v>0</v>
      </c>
      <c r="R135" s="768">
        <v>0</v>
      </c>
      <c r="S135" s="769"/>
      <c r="T135" s="769"/>
      <c r="U135" s="769">
        <f t="shared" si="23"/>
        <v>0</v>
      </c>
      <c r="V135" s="1267"/>
      <c r="W135" s="1156"/>
      <c r="X135" s="1156"/>
      <c r="Y135" s="1156"/>
      <c r="Z135" s="1156"/>
      <c r="AA135" s="1128"/>
      <c r="AB135" s="1267"/>
      <c r="AC135" s="1156"/>
      <c r="AD135" s="1156"/>
      <c r="AE135" s="1156"/>
      <c r="AF135" s="1156"/>
      <c r="AG135" s="1128"/>
      <c r="AH135" s="1267"/>
      <c r="AI135" s="1156"/>
      <c r="AJ135" s="1156"/>
      <c r="AK135" s="1156"/>
      <c r="AL135" s="1156"/>
      <c r="AM135" s="1128"/>
      <c r="AN135" s="1223">
        <f t="shared" si="24"/>
        <v>0</v>
      </c>
      <c r="AO135" s="593">
        <v>0</v>
      </c>
      <c r="AP135" s="593">
        <f t="shared" ref="AP135:AP155" si="25">SUM(AN135-AO135)</f>
        <v>0</v>
      </c>
    </row>
    <row r="136" spans="1:42" s="593" customFormat="1" ht="47.25" hidden="1" x14ac:dyDescent="0.25">
      <c r="A136" s="1037">
        <v>3110501</v>
      </c>
      <c r="B136" s="769" t="s">
        <v>782</v>
      </c>
      <c r="C136" s="768">
        <v>0</v>
      </c>
      <c r="D136" s="768">
        <v>0</v>
      </c>
      <c r="E136" s="769"/>
      <c r="F136" s="769"/>
      <c r="G136" s="769"/>
      <c r="H136" s="769"/>
      <c r="I136" s="769">
        <f t="shared" si="21"/>
        <v>0</v>
      </c>
      <c r="J136" s="768">
        <v>0</v>
      </c>
      <c r="K136" s="768">
        <v>0</v>
      </c>
      <c r="L136" s="768">
        <v>0</v>
      </c>
      <c r="M136" s="769"/>
      <c r="N136" s="769"/>
      <c r="O136" s="769">
        <f t="shared" si="22"/>
        <v>0</v>
      </c>
      <c r="P136" s="768">
        <v>0</v>
      </c>
      <c r="Q136" s="768">
        <v>0</v>
      </c>
      <c r="R136" s="768">
        <v>0</v>
      </c>
      <c r="S136" s="769"/>
      <c r="T136" s="769"/>
      <c r="U136" s="769">
        <f t="shared" si="23"/>
        <v>0</v>
      </c>
      <c r="V136" s="1267"/>
      <c r="W136" s="1156"/>
      <c r="X136" s="1156"/>
      <c r="Y136" s="1156"/>
      <c r="Z136" s="1156"/>
      <c r="AA136" s="1128"/>
      <c r="AB136" s="1267"/>
      <c r="AC136" s="1156"/>
      <c r="AD136" s="1156"/>
      <c r="AE136" s="1156"/>
      <c r="AF136" s="1156"/>
      <c r="AG136" s="1128"/>
      <c r="AH136" s="1267"/>
      <c r="AI136" s="1156"/>
      <c r="AJ136" s="1156"/>
      <c r="AK136" s="1156"/>
      <c r="AL136" s="1156"/>
      <c r="AM136" s="1128"/>
      <c r="AN136" s="1223">
        <f t="shared" si="24"/>
        <v>0</v>
      </c>
      <c r="AO136" s="593">
        <v>0</v>
      </c>
      <c r="AP136" s="593">
        <f t="shared" si="25"/>
        <v>0</v>
      </c>
    </row>
    <row r="137" spans="1:42" s="593" customFormat="1" ht="31.5" hidden="1" x14ac:dyDescent="0.25">
      <c r="A137" s="1152">
        <v>3111201</v>
      </c>
      <c r="B137" s="769" t="s">
        <v>757</v>
      </c>
      <c r="C137" s="768">
        <v>3600000</v>
      </c>
      <c r="D137" s="768">
        <v>0</v>
      </c>
      <c r="E137" s="769"/>
      <c r="F137" s="769"/>
      <c r="G137" s="769"/>
      <c r="H137" s="769"/>
      <c r="I137" s="769">
        <f t="shared" si="21"/>
        <v>0</v>
      </c>
      <c r="J137" s="768">
        <v>0</v>
      </c>
      <c r="K137" s="768">
        <v>0</v>
      </c>
      <c r="L137" s="768">
        <v>0</v>
      </c>
      <c r="M137" s="769"/>
      <c r="N137" s="769"/>
      <c r="O137" s="769">
        <f t="shared" si="22"/>
        <v>0</v>
      </c>
      <c r="P137" s="768">
        <v>0</v>
      </c>
      <c r="Q137" s="768">
        <v>0</v>
      </c>
      <c r="R137" s="768">
        <v>0</v>
      </c>
      <c r="S137" s="769"/>
      <c r="T137" s="769"/>
      <c r="U137" s="769">
        <f t="shared" si="23"/>
        <v>0</v>
      </c>
      <c r="V137" s="1267"/>
      <c r="W137" s="1156"/>
      <c r="X137" s="1156"/>
      <c r="Y137" s="1156"/>
      <c r="Z137" s="1156"/>
      <c r="AA137" s="1128"/>
      <c r="AB137" s="1267"/>
      <c r="AC137" s="1156"/>
      <c r="AD137" s="1156"/>
      <c r="AE137" s="1156"/>
      <c r="AF137" s="1156"/>
      <c r="AG137" s="1128"/>
      <c r="AH137" s="1267"/>
      <c r="AI137" s="1156"/>
      <c r="AJ137" s="1156"/>
      <c r="AK137" s="1156"/>
      <c r="AL137" s="1156"/>
      <c r="AM137" s="1128"/>
      <c r="AN137" s="1223">
        <f t="shared" si="24"/>
        <v>0</v>
      </c>
      <c r="AO137" s="593">
        <v>0</v>
      </c>
      <c r="AP137" s="593">
        <f t="shared" si="25"/>
        <v>0</v>
      </c>
    </row>
    <row r="138" spans="1:42" s="593" customFormat="1" ht="31.5" hidden="1" x14ac:dyDescent="0.25">
      <c r="A138" s="1044">
        <v>3110504</v>
      </c>
      <c r="B138" s="1191" t="s">
        <v>740</v>
      </c>
      <c r="C138" s="768">
        <v>0</v>
      </c>
      <c r="D138" s="768">
        <v>0</v>
      </c>
      <c r="E138" s="769"/>
      <c r="F138" s="769"/>
      <c r="G138" s="769"/>
      <c r="H138" s="769"/>
      <c r="I138" s="769">
        <f t="shared" si="21"/>
        <v>0</v>
      </c>
      <c r="J138" s="768">
        <v>0</v>
      </c>
      <c r="K138" s="768">
        <v>0</v>
      </c>
      <c r="L138" s="768">
        <v>0</v>
      </c>
      <c r="M138" s="769"/>
      <c r="N138" s="769"/>
      <c r="O138" s="769">
        <f t="shared" si="22"/>
        <v>0</v>
      </c>
      <c r="P138" s="768">
        <v>0</v>
      </c>
      <c r="Q138" s="768">
        <v>0</v>
      </c>
      <c r="R138" s="768">
        <v>0</v>
      </c>
      <c r="S138" s="769"/>
      <c r="T138" s="769"/>
      <c r="U138" s="769">
        <f t="shared" si="23"/>
        <v>0</v>
      </c>
      <c r="V138" s="1267"/>
      <c r="W138" s="1156"/>
      <c r="X138" s="1156"/>
      <c r="Y138" s="1156"/>
      <c r="Z138" s="1156"/>
      <c r="AA138" s="1128"/>
      <c r="AB138" s="1267"/>
      <c r="AC138" s="1156"/>
      <c r="AD138" s="1156"/>
      <c r="AE138" s="1156"/>
      <c r="AF138" s="1156"/>
      <c r="AG138" s="1128"/>
      <c r="AH138" s="1267"/>
      <c r="AI138" s="1156"/>
      <c r="AJ138" s="1156"/>
      <c r="AK138" s="1156"/>
      <c r="AL138" s="1156"/>
      <c r="AM138" s="1128"/>
      <c r="AN138" s="1223">
        <f t="shared" si="24"/>
        <v>0</v>
      </c>
      <c r="AO138" s="593">
        <v>0</v>
      </c>
      <c r="AP138" s="593">
        <f t="shared" si="25"/>
        <v>0</v>
      </c>
    </row>
    <row r="139" spans="1:42" s="593" customFormat="1" ht="31.5" x14ac:dyDescent="0.25">
      <c r="A139" s="1159">
        <v>3110501</v>
      </c>
      <c r="B139" s="769" t="s">
        <v>999</v>
      </c>
      <c r="C139" s="768">
        <v>310350000</v>
      </c>
      <c r="D139" s="768">
        <v>202650000</v>
      </c>
      <c r="E139" s="769"/>
      <c r="F139" s="769"/>
      <c r="G139" s="769"/>
      <c r="H139" s="769"/>
      <c r="I139" s="769">
        <f t="shared" si="21"/>
        <v>202650000</v>
      </c>
      <c r="J139" s="768">
        <v>0</v>
      </c>
      <c r="K139" s="768">
        <v>0</v>
      </c>
      <c r="L139" s="768">
        <v>0</v>
      </c>
      <c r="M139" s="769"/>
      <c r="N139" s="769"/>
      <c r="O139" s="769">
        <f t="shared" si="22"/>
        <v>0</v>
      </c>
      <c r="P139" s="768">
        <v>0</v>
      </c>
      <c r="Q139" s="768">
        <v>0</v>
      </c>
      <c r="R139" s="768">
        <v>0</v>
      </c>
      <c r="S139" s="769"/>
      <c r="T139" s="769"/>
      <c r="U139" s="769">
        <f t="shared" si="23"/>
        <v>0</v>
      </c>
      <c r="V139" s="1267"/>
      <c r="W139" s="1156"/>
      <c r="X139" s="1156"/>
      <c r="Y139" s="1156"/>
      <c r="Z139" s="1156"/>
      <c r="AA139" s="1128"/>
      <c r="AB139" s="1267"/>
      <c r="AC139" s="1156"/>
      <c r="AD139" s="1156"/>
      <c r="AE139" s="1156"/>
      <c r="AF139" s="1156"/>
      <c r="AG139" s="1128"/>
      <c r="AH139" s="1267"/>
      <c r="AI139" s="1156"/>
      <c r="AJ139" s="1156"/>
      <c r="AK139" s="1156"/>
      <c r="AL139" s="1156"/>
      <c r="AM139" s="1128"/>
      <c r="AN139" s="1223">
        <f t="shared" si="24"/>
        <v>202650000</v>
      </c>
      <c r="AO139" s="593">
        <v>202650000</v>
      </c>
      <c r="AP139" s="593">
        <f t="shared" si="25"/>
        <v>0</v>
      </c>
    </row>
    <row r="140" spans="1:42" s="593" customFormat="1" ht="47.25" x14ac:dyDescent="0.25">
      <c r="A140" s="1275">
        <v>3110699</v>
      </c>
      <c r="B140" s="769" t="s">
        <v>876</v>
      </c>
      <c r="C140" s="768">
        <v>117237500</v>
      </c>
      <c r="D140" s="768">
        <v>170542168</v>
      </c>
      <c r="E140" s="769"/>
      <c r="F140" s="769"/>
      <c r="G140" s="769"/>
      <c r="H140" s="769"/>
      <c r="I140" s="769">
        <f t="shared" si="21"/>
        <v>170542168</v>
      </c>
      <c r="J140" s="768">
        <v>0</v>
      </c>
      <c r="K140" s="768">
        <v>0</v>
      </c>
      <c r="L140" s="768">
        <v>0</v>
      </c>
      <c r="M140" s="769"/>
      <c r="N140" s="769"/>
      <c r="O140" s="769">
        <f t="shared" si="22"/>
        <v>0</v>
      </c>
      <c r="P140" s="768">
        <v>0</v>
      </c>
      <c r="Q140" s="768">
        <v>0</v>
      </c>
      <c r="R140" s="768">
        <v>0</v>
      </c>
      <c r="S140" s="769"/>
      <c r="T140" s="769"/>
      <c r="U140" s="769">
        <f t="shared" si="23"/>
        <v>0</v>
      </c>
      <c r="V140" s="1267"/>
      <c r="W140" s="1156"/>
      <c r="X140" s="1156"/>
      <c r="Y140" s="1156"/>
      <c r="Z140" s="1156"/>
      <c r="AA140" s="1128"/>
      <c r="AB140" s="1267"/>
      <c r="AC140" s="1156"/>
      <c r="AD140" s="1156"/>
      <c r="AE140" s="1156"/>
      <c r="AF140" s="1156"/>
      <c r="AG140" s="1128"/>
      <c r="AH140" s="1267"/>
      <c r="AI140" s="1156"/>
      <c r="AJ140" s="1156"/>
      <c r="AK140" s="1156"/>
      <c r="AL140" s="1156"/>
      <c r="AM140" s="1128"/>
      <c r="AN140" s="1223">
        <f t="shared" si="24"/>
        <v>170542168</v>
      </c>
      <c r="AO140" s="593">
        <v>170542168</v>
      </c>
      <c r="AP140" s="593">
        <f t="shared" si="25"/>
        <v>0</v>
      </c>
    </row>
    <row r="141" spans="1:42" s="593" customFormat="1" ht="31.5" x14ac:dyDescent="0.25">
      <c r="A141" s="1153">
        <v>4130299</v>
      </c>
      <c r="B141" s="1154" t="s">
        <v>1115</v>
      </c>
      <c r="C141" s="768">
        <v>0</v>
      </c>
      <c r="D141" s="768">
        <v>84110705</v>
      </c>
      <c r="E141" s="769"/>
      <c r="F141" s="769"/>
      <c r="G141" s="769"/>
      <c r="H141" s="769"/>
      <c r="I141" s="769">
        <f t="shared" si="21"/>
        <v>84110705</v>
      </c>
      <c r="J141" s="768">
        <v>0</v>
      </c>
      <c r="K141" s="768">
        <v>0</v>
      </c>
      <c r="L141" s="768">
        <v>0</v>
      </c>
      <c r="M141" s="769"/>
      <c r="N141" s="769"/>
      <c r="O141" s="769">
        <f t="shared" si="22"/>
        <v>0</v>
      </c>
      <c r="P141" s="768">
        <v>0</v>
      </c>
      <c r="Q141" s="768">
        <v>0</v>
      </c>
      <c r="R141" s="768">
        <v>0</v>
      </c>
      <c r="S141" s="769"/>
      <c r="T141" s="769"/>
      <c r="U141" s="769">
        <f t="shared" si="23"/>
        <v>0</v>
      </c>
      <c r="V141" s="1267"/>
      <c r="W141" s="1156"/>
      <c r="X141" s="1156"/>
      <c r="Y141" s="1156"/>
      <c r="Z141" s="1156"/>
      <c r="AA141" s="1128"/>
      <c r="AB141" s="1267"/>
      <c r="AC141" s="1156"/>
      <c r="AD141" s="1156"/>
      <c r="AE141" s="1156"/>
      <c r="AF141" s="1156"/>
      <c r="AG141" s="1128"/>
      <c r="AH141" s="1267"/>
      <c r="AI141" s="1156"/>
      <c r="AJ141" s="1156"/>
      <c r="AK141" s="1156"/>
      <c r="AL141" s="1156"/>
      <c r="AM141" s="1128"/>
      <c r="AN141" s="1223">
        <f t="shared" si="24"/>
        <v>84110705</v>
      </c>
      <c r="AO141" s="593">
        <v>84110705</v>
      </c>
      <c r="AP141" s="593">
        <f t="shared" si="25"/>
        <v>0</v>
      </c>
    </row>
    <row r="142" spans="1:42" s="593" customFormat="1" ht="63" x14ac:dyDescent="0.25">
      <c r="A142" s="1037" t="s">
        <v>704</v>
      </c>
      <c r="B142" s="769" t="s">
        <v>438</v>
      </c>
      <c r="C142" s="768">
        <v>0</v>
      </c>
      <c r="D142" s="768">
        <v>0</v>
      </c>
      <c r="E142" s="769"/>
      <c r="F142" s="769"/>
      <c r="G142" s="769"/>
      <c r="H142" s="769"/>
      <c r="I142" s="769">
        <f t="shared" si="21"/>
        <v>0</v>
      </c>
      <c r="J142" s="768">
        <v>0</v>
      </c>
      <c r="K142" s="768">
        <v>1000000</v>
      </c>
      <c r="L142" s="768">
        <v>0</v>
      </c>
      <c r="M142" s="769"/>
      <c r="N142" s="769"/>
      <c r="O142" s="769">
        <f t="shared" si="22"/>
        <v>1000000</v>
      </c>
      <c r="P142" s="768">
        <v>0</v>
      </c>
      <c r="Q142" s="768">
        <v>0</v>
      </c>
      <c r="R142" s="768">
        <v>0</v>
      </c>
      <c r="S142" s="769"/>
      <c r="T142" s="769"/>
      <c r="U142" s="769">
        <f t="shared" si="23"/>
        <v>0</v>
      </c>
      <c r="V142" s="1267"/>
      <c r="W142" s="1156"/>
      <c r="X142" s="1156"/>
      <c r="Y142" s="1156"/>
      <c r="Z142" s="1156"/>
      <c r="AA142" s="1128"/>
      <c r="AB142" s="1267"/>
      <c r="AC142" s="1156"/>
      <c r="AD142" s="1156"/>
      <c r="AE142" s="1156"/>
      <c r="AF142" s="1156"/>
      <c r="AG142" s="1128"/>
      <c r="AH142" s="1267"/>
      <c r="AI142" s="1156"/>
      <c r="AJ142" s="1156"/>
      <c r="AK142" s="1156"/>
      <c r="AL142" s="1156"/>
      <c r="AM142" s="1128"/>
      <c r="AN142" s="1223">
        <f t="shared" si="24"/>
        <v>1000000</v>
      </c>
      <c r="AO142" s="593">
        <v>1000000</v>
      </c>
      <c r="AP142" s="593">
        <f t="shared" si="25"/>
        <v>0</v>
      </c>
    </row>
    <row r="143" spans="1:42" s="593" customFormat="1" ht="31.5" x14ac:dyDescent="0.25">
      <c r="A143" s="1037" t="s">
        <v>704</v>
      </c>
      <c r="B143" s="769" t="s">
        <v>705</v>
      </c>
      <c r="C143" s="768">
        <v>5013863</v>
      </c>
      <c r="D143" s="768">
        <v>0</v>
      </c>
      <c r="E143" s="769"/>
      <c r="F143" s="769"/>
      <c r="G143" s="769"/>
      <c r="H143" s="769"/>
      <c r="I143" s="769">
        <f t="shared" si="21"/>
        <v>0</v>
      </c>
      <c r="J143" s="768">
        <v>0</v>
      </c>
      <c r="K143" s="768">
        <v>0</v>
      </c>
      <c r="L143" s="768">
        <v>1000000</v>
      </c>
      <c r="M143" s="769"/>
      <c r="N143" s="769"/>
      <c r="O143" s="769">
        <f t="shared" si="22"/>
        <v>1000000</v>
      </c>
      <c r="P143" s="768">
        <v>0</v>
      </c>
      <c r="Q143" s="768">
        <v>0</v>
      </c>
      <c r="R143" s="768">
        <v>0</v>
      </c>
      <c r="S143" s="769"/>
      <c r="T143" s="769"/>
      <c r="U143" s="769">
        <f t="shared" si="23"/>
        <v>0</v>
      </c>
      <c r="V143" s="1267"/>
      <c r="W143" s="1156"/>
      <c r="X143" s="1156"/>
      <c r="Y143" s="1156"/>
      <c r="Z143" s="1156"/>
      <c r="AA143" s="1128">
        <f>SUM(V143:Z143)</f>
        <v>0</v>
      </c>
      <c r="AB143" s="1267"/>
      <c r="AC143" s="1156"/>
      <c r="AD143" s="1156"/>
      <c r="AE143" s="1156"/>
      <c r="AF143" s="1156"/>
      <c r="AG143" s="1128">
        <f>SUM(AB143:AF143)</f>
        <v>0</v>
      </c>
      <c r="AH143" s="1267"/>
      <c r="AI143" s="1156"/>
      <c r="AJ143" s="1156"/>
      <c r="AK143" s="1156"/>
      <c r="AL143" s="1156"/>
      <c r="AM143" s="1128">
        <f>SUM(AH143:AL143)</f>
        <v>0</v>
      </c>
      <c r="AN143" s="1223">
        <f t="shared" si="24"/>
        <v>1000000</v>
      </c>
      <c r="AO143" s="593">
        <v>1000000</v>
      </c>
      <c r="AP143" s="593">
        <f t="shared" si="25"/>
        <v>0</v>
      </c>
    </row>
    <row r="144" spans="1:42" s="593" customFormat="1" ht="15.75" x14ac:dyDescent="0.2">
      <c r="A144" s="1268"/>
      <c r="B144" s="1175" t="s">
        <v>130</v>
      </c>
      <c r="C144" s="1155">
        <f>SUM(C133:C143)</f>
        <v>567201363</v>
      </c>
      <c r="D144" s="1155">
        <f>SUM(D133:D143)</f>
        <v>457302873</v>
      </c>
      <c r="E144" s="1155">
        <f t="shared" ref="E144:AN144" si="26">SUM(E133:E143)</f>
        <v>0</v>
      </c>
      <c r="F144" s="1155">
        <f t="shared" si="26"/>
        <v>0</v>
      </c>
      <c r="G144" s="1155">
        <f t="shared" si="26"/>
        <v>0</v>
      </c>
      <c r="H144" s="1155">
        <f t="shared" si="26"/>
        <v>0</v>
      </c>
      <c r="I144" s="1155">
        <f t="shared" si="26"/>
        <v>457302873</v>
      </c>
      <c r="J144" s="1155">
        <f t="shared" si="26"/>
        <v>0</v>
      </c>
      <c r="K144" s="1155">
        <f t="shared" si="26"/>
        <v>1000000</v>
      </c>
      <c r="L144" s="1155">
        <f t="shared" si="26"/>
        <v>1000000</v>
      </c>
      <c r="M144" s="1155">
        <f t="shared" si="26"/>
        <v>0</v>
      </c>
      <c r="N144" s="1155">
        <f t="shared" si="26"/>
        <v>0</v>
      </c>
      <c r="O144" s="1155">
        <f t="shared" si="26"/>
        <v>2000000</v>
      </c>
      <c r="P144" s="1155">
        <f t="shared" si="26"/>
        <v>0</v>
      </c>
      <c r="Q144" s="1155">
        <f t="shared" si="26"/>
        <v>0</v>
      </c>
      <c r="R144" s="1155">
        <f t="shared" si="26"/>
        <v>0</v>
      </c>
      <c r="S144" s="1155">
        <f t="shared" si="26"/>
        <v>0</v>
      </c>
      <c r="T144" s="1155">
        <f t="shared" si="26"/>
        <v>0</v>
      </c>
      <c r="U144" s="1155">
        <f t="shared" si="26"/>
        <v>0</v>
      </c>
      <c r="V144" s="1155">
        <f t="shared" si="26"/>
        <v>0</v>
      </c>
      <c r="W144" s="1155">
        <f t="shared" si="26"/>
        <v>0</v>
      </c>
      <c r="X144" s="1155">
        <f t="shared" si="26"/>
        <v>0</v>
      </c>
      <c r="Y144" s="1155">
        <f t="shared" si="26"/>
        <v>0</v>
      </c>
      <c r="Z144" s="1155">
        <f t="shared" si="26"/>
        <v>0</v>
      </c>
      <c r="AA144" s="1155">
        <f t="shared" si="26"/>
        <v>0</v>
      </c>
      <c r="AB144" s="1155">
        <f t="shared" si="26"/>
        <v>0</v>
      </c>
      <c r="AC144" s="1155">
        <f t="shared" si="26"/>
        <v>0</v>
      </c>
      <c r="AD144" s="1155">
        <f t="shared" si="26"/>
        <v>0</v>
      </c>
      <c r="AE144" s="1155">
        <f t="shared" si="26"/>
        <v>0</v>
      </c>
      <c r="AF144" s="1155">
        <f t="shared" si="26"/>
        <v>0</v>
      </c>
      <c r="AG144" s="1155">
        <f t="shared" si="26"/>
        <v>0</v>
      </c>
      <c r="AH144" s="1155">
        <f t="shared" si="26"/>
        <v>0</v>
      </c>
      <c r="AI144" s="1155">
        <f t="shared" si="26"/>
        <v>0</v>
      </c>
      <c r="AJ144" s="1155">
        <f t="shared" si="26"/>
        <v>0</v>
      </c>
      <c r="AK144" s="1155">
        <f t="shared" si="26"/>
        <v>0</v>
      </c>
      <c r="AL144" s="1155">
        <f t="shared" si="26"/>
        <v>0</v>
      </c>
      <c r="AM144" s="1155">
        <f t="shared" si="26"/>
        <v>0</v>
      </c>
      <c r="AN144" s="1081">
        <f t="shared" si="26"/>
        <v>459302873</v>
      </c>
      <c r="AO144" s="593">
        <v>459302873</v>
      </c>
      <c r="AP144" s="593">
        <f t="shared" si="25"/>
        <v>0</v>
      </c>
    </row>
    <row r="145" spans="1:42" s="593" customFormat="1" ht="15.75" x14ac:dyDescent="0.25">
      <c r="A145" s="1037"/>
      <c r="B145" s="1040"/>
      <c r="C145" s="1267"/>
      <c r="D145" s="1267"/>
      <c r="E145" s="1156"/>
      <c r="F145" s="1156"/>
      <c r="G145" s="1156"/>
      <c r="H145" s="1156"/>
      <c r="I145" s="1128"/>
      <c r="J145" s="1132"/>
      <c r="K145" s="1131"/>
      <c r="L145" s="1131"/>
      <c r="M145" s="1131"/>
      <c r="N145" s="1131"/>
      <c r="O145" s="1128"/>
      <c r="P145" s="1132"/>
      <c r="Q145" s="1131"/>
      <c r="R145" s="1131"/>
      <c r="S145" s="1131"/>
      <c r="T145" s="1131"/>
      <c r="U145" s="1128"/>
      <c r="V145" s="1267"/>
      <c r="W145" s="1156"/>
      <c r="X145" s="1156"/>
      <c r="Y145" s="1156"/>
      <c r="Z145" s="1156"/>
      <c r="AA145" s="1128"/>
      <c r="AB145" s="1267"/>
      <c r="AC145" s="1156"/>
      <c r="AD145" s="1156"/>
      <c r="AE145" s="1156"/>
      <c r="AF145" s="1156"/>
      <c r="AG145" s="1128"/>
      <c r="AH145" s="1267"/>
      <c r="AI145" s="1156"/>
      <c r="AJ145" s="1156"/>
      <c r="AK145" s="1156"/>
      <c r="AL145" s="1156"/>
      <c r="AM145" s="1128"/>
      <c r="AN145" s="1223"/>
      <c r="AP145" s="593">
        <f t="shared" si="25"/>
        <v>0</v>
      </c>
    </row>
    <row r="146" spans="1:42" s="593" customFormat="1" ht="15.75" x14ac:dyDescent="0.2">
      <c r="A146" s="1276"/>
      <c r="B146" s="1176" t="s">
        <v>5</v>
      </c>
      <c r="C146" s="1081">
        <f>SUM(C144+C131+C116+C17)</f>
        <v>754027730</v>
      </c>
      <c r="D146" s="1081">
        <f>SUM(D144+D131+D116+D17)</f>
        <v>549372027</v>
      </c>
      <c r="E146" s="1081">
        <f t="shared" ref="E146:AN146" si="27">SUM(E144+E131+E116+E17)</f>
        <v>0</v>
      </c>
      <c r="F146" s="1081">
        <f t="shared" si="27"/>
        <v>0</v>
      </c>
      <c r="G146" s="1081">
        <f t="shared" si="27"/>
        <v>0</v>
      </c>
      <c r="H146" s="1081">
        <f t="shared" si="27"/>
        <v>0</v>
      </c>
      <c r="I146" s="1081">
        <f t="shared" si="27"/>
        <v>549372027</v>
      </c>
      <c r="J146" s="1081">
        <f t="shared" si="27"/>
        <v>15738710</v>
      </c>
      <c r="K146" s="1081">
        <f t="shared" si="27"/>
        <v>16402400</v>
      </c>
      <c r="L146" s="1081">
        <f t="shared" si="27"/>
        <v>1000000</v>
      </c>
      <c r="M146" s="1081">
        <f t="shared" si="27"/>
        <v>0</v>
      </c>
      <c r="N146" s="1081">
        <f t="shared" si="27"/>
        <v>0</v>
      </c>
      <c r="O146" s="1081">
        <f t="shared" si="27"/>
        <v>33141110</v>
      </c>
      <c r="P146" s="1081">
        <f t="shared" si="27"/>
        <v>0</v>
      </c>
      <c r="Q146" s="1081">
        <f t="shared" si="27"/>
        <v>0</v>
      </c>
      <c r="R146" s="1081">
        <f t="shared" si="27"/>
        <v>1885000</v>
      </c>
      <c r="S146" s="1081">
        <f t="shared" si="27"/>
        <v>0</v>
      </c>
      <c r="T146" s="1081">
        <f t="shared" si="27"/>
        <v>0</v>
      </c>
      <c r="U146" s="1081">
        <f t="shared" si="27"/>
        <v>1885000</v>
      </c>
      <c r="V146" s="1081">
        <f t="shared" si="27"/>
        <v>0</v>
      </c>
      <c r="W146" s="1081">
        <f t="shared" si="27"/>
        <v>0</v>
      </c>
      <c r="X146" s="1081">
        <f t="shared" si="27"/>
        <v>0</v>
      </c>
      <c r="Y146" s="1081">
        <f t="shared" si="27"/>
        <v>0</v>
      </c>
      <c r="Z146" s="1081">
        <f t="shared" si="27"/>
        <v>0</v>
      </c>
      <c r="AA146" s="1081">
        <f t="shared" si="27"/>
        <v>0</v>
      </c>
      <c r="AB146" s="1081">
        <f t="shared" si="27"/>
        <v>0</v>
      </c>
      <c r="AC146" s="1081">
        <f t="shared" si="27"/>
        <v>0</v>
      </c>
      <c r="AD146" s="1081">
        <f t="shared" si="27"/>
        <v>0</v>
      </c>
      <c r="AE146" s="1081">
        <f t="shared" si="27"/>
        <v>0</v>
      </c>
      <c r="AF146" s="1081">
        <f t="shared" si="27"/>
        <v>0</v>
      </c>
      <c r="AG146" s="1081">
        <f t="shared" si="27"/>
        <v>0</v>
      </c>
      <c r="AH146" s="1081">
        <f t="shared" si="27"/>
        <v>0</v>
      </c>
      <c r="AI146" s="1081">
        <f t="shared" si="27"/>
        <v>0</v>
      </c>
      <c r="AJ146" s="1081">
        <f t="shared" si="27"/>
        <v>0</v>
      </c>
      <c r="AK146" s="1081">
        <f t="shared" si="27"/>
        <v>0</v>
      </c>
      <c r="AL146" s="1081">
        <f t="shared" si="27"/>
        <v>0</v>
      </c>
      <c r="AM146" s="1081">
        <f t="shared" si="27"/>
        <v>0</v>
      </c>
      <c r="AN146" s="1081">
        <f t="shared" si="27"/>
        <v>584398137</v>
      </c>
      <c r="AO146" s="593">
        <v>584398137</v>
      </c>
      <c r="AP146" s="593">
        <f t="shared" si="25"/>
        <v>0</v>
      </c>
    </row>
    <row r="147" spans="1:42" s="593" customFormat="1" x14ac:dyDescent="0.2">
      <c r="A147" s="1094"/>
      <c r="B147" s="18"/>
      <c r="AN147" s="596"/>
      <c r="AP147" s="593">
        <f t="shared" si="25"/>
        <v>0</v>
      </c>
    </row>
    <row r="148" spans="1:42" s="593" customFormat="1" x14ac:dyDescent="0.2">
      <c r="A148" s="1094"/>
      <c r="B148" s="18"/>
      <c r="AN148" s="596"/>
      <c r="AP148" s="593">
        <f t="shared" si="25"/>
        <v>0</v>
      </c>
    </row>
    <row r="149" spans="1:42" s="593" customFormat="1" x14ac:dyDescent="0.2">
      <c r="A149" s="1058"/>
      <c r="B149" s="53" t="s">
        <v>317</v>
      </c>
      <c r="C149" s="73"/>
      <c r="D149" s="73"/>
      <c r="E149" s="73"/>
      <c r="F149" s="73"/>
      <c r="G149" s="73"/>
      <c r="H149" s="73"/>
      <c r="I149" s="73"/>
      <c r="J149" s="600"/>
      <c r="K149" s="600"/>
      <c r="L149" s="600"/>
      <c r="M149" s="600"/>
      <c r="N149" s="600"/>
      <c r="O149" s="600"/>
      <c r="P149" s="600"/>
      <c r="Q149" s="600"/>
      <c r="R149" s="600"/>
      <c r="S149" s="73">
        <f>AI146</f>
        <v>0</v>
      </c>
      <c r="T149" s="73"/>
      <c r="U149" s="64"/>
      <c r="V149" s="600"/>
      <c r="W149" s="763"/>
      <c r="X149" s="764"/>
      <c r="Y149" s="764"/>
      <c r="Z149" s="64"/>
      <c r="AA149" s="64">
        <f>AA147</f>
        <v>0</v>
      </c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597"/>
      <c r="AM149" s="598">
        <f>AM147</f>
        <v>0</v>
      </c>
      <c r="AN149" s="64">
        <f>AN146</f>
        <v>584398137</v>
      </c>
      <c r="AO149" s="593">
        <v>584398137</v>
      </c>
      <c r="AP149" s="593">
        <f t="shared" si="25"/>
        <v>0</v>
      </c>
    </row>
    <row r="150" spans="1:42" s="593" customFormat="1" x14ac:dyDescent="0.2">
      <c r="A150" s="1058"/>
      <c r="B150" s="53" t="s">
        <v>319</v>
      </c>
      <c r="C150" s="73"/>
      <c r="D150" s="73"/>
      <c r="E150" s="73"/>
      <c r="F150" s="73"/>
      <c r="G150" s="73"/>
      <c r="H150" s="73"/>
      <c r="I150" s="73"/>
      <c r="J150" s="600"/>
      <c r="K150" s="600"/>
      <c r="L150" s="600"/>
      <c r="M150" s="600"/>
      <c r="N150" s="600"/>
      <c r="O150" s="600"/>
      <c r="P150" s="600"/>
      <c r="Q150" s="600"/>
      <c r="R150" s="600"/>
      <c r="S150" s="73">
        <f>SUM(AI132+AI117+AI18)</f>
        <v>0</v>
      </c>
      <c r="T150" s="73"/>
      <c r="U150" s="600"/>
      <c r="V150" s="600"/>
      <c r="W150" s="763"/>
      <c r="X150" s="764"/>
      <c r="Y150" s="764"/>
      <c r="Z150" s="64"/>
      <c r="AA150" s="64" t="e">
        <f>SUM(#REF!+AA121+AA22)</f>
        <v>#REF!</v>
      </c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597"/>
      <c r="AM150" s="599" t="e">
        <f>#REF!+AM121+AM22</f>
        <v>#REF!</v>
      </c>
      <c r="AN150" s="64">
        <f>SUM(AN131+AN116+AN17)</f>
        <v>125095264</v>
      </c>
      <c r="AO150" s="593">
        <v>125095264</v>
      </c>
      <c r="AP150" s="593">
        <f t="shared" si="25"/>
        <v>0</v>
      </c>
    </row>
    <row r="151" spans="1:42" s="593" customFormat="1" x14ac:dyDescent="0.2">
      <c r="A151" s="1058"/>
      <c r="B151" s="53" t="s">
        <v>145</v>
      </c>
      <c r="C151" s="73"/>
      <c r="D151" s="73"/>
      <c r="E151" s="73"/>
      <c r="F151" s="73"/>
      <c r="G151" s="73"/>
      <c r="H151" s="73"/>
      <c r="I151" s="73"/>
      <c r="J151" s="600"/>
      <c r="K151" s="600"/>
      <c r="L151" s="600"/>
      <c r="M151" s="600"/>
      <c r="N151" s="600"/>
      <c r="O151" s="600"/>
      <c r="P151" s="600"/>
      <c r="Q151" s="600"/>
      <c r="R151" s="600"/>
      <c r="S151" s="73">
        <f>S149-S150</f>
        <v>0</v>
      </c>
      <c r="T151" s="73"/>
      <c r="U151" s="600"/>
      <c r="V151" s="600"/>
      <c r="W151" s="763"/>
      <c r="X151" s="764"/>
      <c r="Y151" s="764"/>
      <c r="Z151" s="64"/>
      <c r="AA151" s="64" t="e">
        <f>AA149-AA150</f>
        <v>#REF!</v>
      </c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597"/>
      <c r="AM151" s="598" t="e">
        <f>AM149-AM150</f>
        <v>#REF!</v>
      </c>
      <c r="AN151" s="64">
        <f>SUM(AN149-AN150)</f>
        <v>459302873</v>
      </c>
      <c r="AO151" s="593">
        <v>459302873</v>
      </c>
      <c r="AP151" s="593">
        <f t="shared" si="25"/>
        <v>0</v>
      </c>
    </row>
    <row r="152" spans="1:42" s="593" customFormat="1" x14ac:dyDescent="0.2">
      <c r="A152" s="1058"/>
      <c r="B152" s="53"/>
      <c r="C152" s="73"/>
      <c r="D152" s="73"/>
      <c r="E152" s="73"/>
      <c r="F152" s="73"/>
      <c r="G152" s="73"/>
      <c r="H152" s="73"/>
      <c r="I152" s="73"/>
      <c r="J152" s="600"/>
      <c r="K152" s="600"/>
      <c r="L152" s="600"/>
      <c r="M152" s="600"/>
      <c r="N152" s="600"/>
      <c r="O152" s="600"/>
      <c r="P152" s="600"/>
      <c r="Q152" s="600"/>
      <c r="R152" s="600"/>
      <c r="S152" s="64"/>
      <c r="T152" s="73"/>
      <c r="U152" s="600"/>
      <c r="V152" s="600"/>
      <c r="W152" s="763"/>
      <c r="X152" s="764"/>
      <c r="Y152" s="764"/>
      <c r="Z152" s="64"/>
      <c r="AA152" s="64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597"/>
      <c r="AM152" s="600"/>
      <c r="AN152" s="64"/>
      <c r="AP152" s="593">
        <f t="shared" si="25"/>
        <v>0</v>
      </c>
    </row>
    <row r="153" spans="1:42" s="593" customFormat="1" x14ac:dyDescent="0.2">
      <c r="A153" s="1058"/>
      <c r="B153" s="53" t="s">
        <v>149</v>
      </c>
      <c r="C153" s="73"/>
      <c r="D153" s="73"/>
      <c r="E153" s="73"/>
      <c r="F153" s="73"/>
      <c r="G153" s="73"/>
      <c r="H153" s="73"/>
      <c r="I153" s="73"/>
      <c r="J153" s="600"/>
      <c r="K153" s="600"/>
      <c r="L153" s="600"/>
      <c r="M153" s="600"/>
      <c r="N153" s="600"/>
      <c r="O153" s="600"/>
      <c r="P153" s="600"/>
      <c r="Q153" s="600"/>
      <c r="R153" s="600"/>
      <c r="S153" s="73">
        <f>S150</f>
        <v>0</v>
      </c>
      <c r="T153" s="73"/>
      <c r="U153" s="600"/>
      <c r="V153" s="600"/>
      <c r="W153" s="763"/>
      <c r="X153" s="764"/>
      <c r="Y153" s="764"/>
      <c r="Z153" s="64"/>
      <c r="AA153" s="64" t="e">
        <f>AA150</f>
        <v>#REF!</v>
      </c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597"/>
      <c r="AM153" s="598" t="e">
        <f>AM150</f>
        <v>#REF!</v>
      </c>
      <c r="AN153" s="64">
        <f>AN150</f>
        <v>125095264</v>
      </c>
      <c r="AO153" s="593">
        <v>125095264</v>
      </c>
      <c r="AP153" s="593">
        <f t="shared" si="25"/>
        <v>0</v>
      </c>
    </row>
    <row r="154" spans="1:42" s="593" customFormat="1" x14ac:dyDescent="0.2">
      <c r="A154" s="1058"/>
      <c r="B154" s="53" t="s">
        <v>320</v>
      </c>
      <c r="C154" s="73"/>
      <c r="D154" s="73"/>
      <c r="E154" s="73"/>
      <c r="F154" s="73"/>
      <c r="G154" s="73"/>
      <c r="H154" s="73"/>
      <c r="I154" s="73"/>
      <c r="J154" s="600"/>
      <c r="K154" s="600"/>
      <c r="L154" s="600"/>
      <c r="M154" s="600"/>
      <c r="N154" s="765"/>
      <c r="O154" s="600"/>
      <c r="P154" s="600"/>
      <c r="Q154" s="600"/>
      <c r="R154" s="600"/>
      <c r="S154" s="73">
        <f>AI18</f>
        <v>0</v>
      </c>
      <c r="T154" s="73"/>
      <c r="U154" s="600"/>
      <c r="V154" s="600"/>
      <c r="W154" s="763"/>
      <c r="X154" s="764"/>
      <c r="Y154" s="764"/>
      <c r="Z154" s="64"/>
      <c r="AA154" s="64">
        <f>AA22</f>
        <v>0</v>
      </c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597"/>
      <c r="AM154" s="598">
        <f>AM22</f>
        <v>0</v>
      </c>
      <c r="AN154" s="64">
        <f>AN17</f>
        <v>26502334</v>
      </c>
      <c r="AO154" s="593">
        <v>26502334</v>
      </c>
      <c r="AP154" s="593">
        <f t="shared" si="25"/>
        <v>0</v>
      </c>
    </row>
    <row r="155" spans="1:42" s="593" customFormat="1" x14ac:dyDescent="0.2">
      <c r="A155" s="1058"/>
      <c r="B155" s="55" t="s">
        <v>318</v>
      </c>
      <c r="C155" s="64"/>
      <c r="D155" s="64"/>
      <c r="E155" s="64"/>
      <c r="F155" s="64"/>
      <c r="G155" s="64"/>
      <c r="H155" s="64"/>
      <c r="I155" s="64"/>
      <c r="J155" s="600"/>
      <c r="K155" s="600"/>
      <c r="L155" s="600"/>
      <c r="M155" s="600"/>
      <c r="N155" s="600"/>
      <c r="O155" s="600"/>
      <c r="P155" s="600"/>
      <c r="Q155" s="600"/>
      <c r="R155" s="600"/>
      <c r="S155" s="64">
        <f>S153-S154</f>
        <v>0</v>
      </c>
      <c r="T155" s="64"/>
      <c r="U155" s="600"/>
      <c r="V155" s="766"/>
      <c r="W155" s="763"/>
      <c r="X155" s="764"/>
      <c r="Y155" s="764"/>
      <c r="Z155" s="64"/>
      <c r="AA155" s="64" t="e">
        <f>AA153-AA154</f>
        <v>#REF!</v>
      </c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601"/>
      <c r="AM155" s="598" t="e">
        <f>AM153-AM154</f>
        <v>#REF!</v>
      </c>
      <c r="AN155" s="64">
        <f>SUM(AN153-AN154)</f>
        <v>98592930</v>
      </c>
      <c r="AO155" s="593">
        <v>98592930</v>
      </c>
      <c r="AP155" s="593">
        <f t="shared" si="25"/>
        <v>0</v>
      </c>
    </row>
    <row r="156" spans="1:42" s="593" customFormat="1" x14ac:dyDescent="0.2">
      <c r="A156" s="1094"/>
      <c r="B156" s="18"/>
    </row>
    <row r="157" spans="1:42" s="593" customFormat="1" x14ac:dyDescent="0.2">
      <c r="A157" s="1094"/>
      <c r="B157" s="18"/>
    </row>
    <row r="158" spans="1:42" s="593" customFormat="1" x14ac:dyDescent="0.2">
      <c r="A158" s="1094"/>
      <c r="B158" s="18"/>
    </row>
    <row r="159" spans="1:42" s="593" customFormat="1" x14ac:dyDescent="0.2">
      <c r="A159" s="1094"/>
      <c r="B159" s="18"/>
    </row>
    <row r="160" spans="1:42" s="593" customFormat="1" x14ac:dyDescent="0.2">
      <c r="A160" s="1094"/>
      <c r="B160" s="18"/>
    </row>
    <row r="161" spans="1:2" s="593" customFormat="1" x14ac:dyDescent="0.2">
      <c r="A161" s="1094"/>
      <c r="B161" s="18"/>
    </row>
    <row r="162" spans="1:2" s="593" customFormat="1" x14ac:dyDescent="0.2">
      <c r="A162" s="1094"/>
      <c r="B162" s="18"/>
    </row>
    <row r="163" spans="1:2" s="593" customFormat="1" x14ac:dyDescent="0.2">
      <c r="A163" s="1094"/>
      <c r="B163" s="18"/>
    </row>
    <row r="164" spans="1:2" s="593" customFormat="1" x14ac:dyDescent="0.2">
      <c r="A164" s="1094"/>
      <c r="B164" s="18"/>
    </row>
    <row r="165" spans="1:2" s="593" customFormat="1" x14ac:dyDescent="0.2">
      <c r="A165" s="1094"/>
      <c r="B165" s="18"/>
    </row>
  </sheetData>
  <mergeCells count="7">
    <mergeCell ref="A1:R1"/>
    <mergeCell ref="AH2:AL2"/>
    <mergeCell ref="D2:H2"/>
    <mergeCell ref="J2:N2"/>
    <mergeCell ref="P2:T2"/>
    <mergeCell ref="V2:Z2"/>
    <mergeCell ref="AB2:AF2"/>
  </mergeCells>
  <pageMargins left="0.7" right="0.7" top="0.75" bottom="0.75" header="0.3" footer="0.3"/>
  <pageSetup scale="80" orientation="portrait" r:id="rId1"/>
  <colBreaks count="1" manualBreakCount="1">
    <brk id="40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185"/>
  <sheetViews>
    <sheetView topLeftCell="A177" zoomScale="80" zoomScaleNormal="80" workbookViewId="0">
      <selection activeCell="E198" sqref="E198"/>
    </sheetView>
  </sheetViews>
  <sheetFormatPr defaultColWidth="11.42578125" defaultRowHeight="15" x14ac:dyDescent="0.25"/>
  <cols>
    <col min="1" max="1" width="40.140625" customWidth="1"/>
    <col min="2" max="2" width="12.7109375" customWidth="1"/>
    <col min="3" max="3" width="13.140625" style="51" bestFit="1" customWidth="1"/>
    <col min="4" max="4" width="13.7109375" bestFit="1" customWidth="1"/>
    <col min="5" max="5" width="14.140625" bestFit="1" customWidth="1"/>
  </cols>
  <sheetData>
    <row r="1" spans="1:6" ht="16.5" x14ac:dyDescent="0.25">
      <c r="A1" s="222" t="s">
        <v>982</v>
      </c>
    </row>
    <row r="2" spans="1:6" ht="24" customHeight="1" thickBot="1" x14ac:dyDescent="0.3">
      <c r="A2" s="1957" t="s">
        <v>643</v>
      </c>
      <c r="B2" s="1958"/>
      <c r="C2" s="652"/>
      <c r="D2" s="193"/>
      <c r="E2" s="193"/>
    </row>
    <row r="3" spans="1:6" ht="15.75" thickBot="1" x14ac:dyDescent="0.3">
      <c r="A3" s="1941" t="s">
        <v>450</v>
      </c>
      <c r="B3" s="420" t="s">
        <v>503</v>
      </c>
      <c r="C3" s="421" t="s">
        <v>504</v>
      </c>
      <c r="D3" s="1945" t="s">
        <v>505</v>
      </c>
      <c r="E3" s="1946"/>
    </row>
    <row r="4" spans="1:6" ht="15.75" thickBot="1" x14ac:dyDescent="0.3">
      <c r="A4" s="1942"/>
      <c r="B4" s="797" t="s">
        <v>507</v>
      </c>
      <c r="C4" s="241" t="s">
        <v>974</v>
      </c>
      <c r="D4" s="797" t="s">
        <v>975</v>
      </c>
      <c r="E4" s="797" t="s">
        <v>978</v>
      </c>
    </row>
    <row r="5" spans="1:6" ht="27.95" customHeight="1" thickBot="1" x14ac:dyDescent="0.3">
      <c r="A5" s="2101" t="s">
        <v>455</v>
      </c>
      <c r="B5" s="2102"/>
      <c r="C5" s="2102"/>
      <c r="D5" s="2102"/>
      <c r="E5" s="2103"/>
    </row>
    <row r="6" spans="1:6" ht="15.75" thickBot="1" x14ac:dyDescent="0.3">
      <c r="A6" s="1917" t="s">
        <v>456</v>
      </c>
      <c r="B6" s="2049"/>
      <c r="C6" s="2049"/>
      <c r="D6" s="2049"/>
      <c r="E6" s="1918"/>
      <c r="F6" s="1382"/>
    </row>
    <row r="7" spans="1:6" ht="30.75" thickBot="1" x14ac:dyDescent="0.3">
      <c r="A7" s="542" t="s">
        <v>492</v>
      </c>
      <c r="B7" s="543">
        <v>141946048</v>
      </c>
      <c r="C7" s="719">
        <f>ENVIRONMENT!D152</f>
        <v>176947120</v>
      </c>
      <c r="D7" s="543">
        <v>71722354</v>
      </c>
      <c r="E7" s="544">
        <v>75308472</v>
      </c>
    </row>
    <row r="8" spans="1:6" ht="27.95" customHeight="1" thickBot="1" x14ac:dyDescent="0.3">
      <c r="A8" s="1406" t="s">
        <v>457</v>
      </c>
      <c r="B8" s="1407">
        <f>SUM(B7)</f>
        <v>141946048</v>
      </c>
      <c r="C8" s="1408">
        <f>SUM(C7)</f>
        <v>176947120</v>
      </c>
      <c r="D8" s="1407">
        <f>SUM(D7)</f>
        <v>71722354</v>
      </c>
      <c r="E8" s="1407">
        <f>SUM(E7)</f>
        <v>75308472</v>
      </c>
      <c r="F8" s="264"/>
    </row>
    <row r="9" spans="1:6" ht="29.25" customHeight="1" x14ac:dyDescent="0.25">
      <c r="A9" s="2107" t="s">
        <v>644</v>
      </c>
      <c r="B9" s="2108"/>
      <c r="C9" s="2108"/>
      <c r="D9" s="2108"/>
      <c r="E9" s="2109"/>
      <c r="F9" s="1385"/>
    </row>
    <row r="10" spans="1:6" ht="15.75" customHeight="1" thickBot="1" x14ac:dyDescent="0.3">
      <c r="A10" s="2110"/>
      <c r="B10" s="2111"/>
      <c r="C10" s="2111"/>
      <c r="D10" s="2111"/>
      <c r="E10" s="2112"/>
      <c r="F10" s="1385"/>
    </row>
    <row r="11" spans="1:6" ht="15.75" thickBot="1" x14ac:dyDescent="0.3">
      <c r="A11" s="1859"/>
      <c r="B11" s="420" t="s">
        <v>503</v>
      </c>
      <c r="C11" s="421" t="s">
        <v>504</v>
      </c>
      <c r="D11" s="2081" t="s">
        <v>505</v>
      </c>
      <c r="E11" s="2114"/>
    </row>
    <row r="12" spans="1:6" ht="15.75" thickBot="1" x14ac:dyDescent="0.3">
      <c r="A12" s="2113"/>
      <c r="B12" s="797" t="s">
        <v>507</v>
      </c>
      <c r="C12" s="241" t="s">
        <v>974</v>
      </c>
      <c r="D12" s="797" t="s">
        <v>975</v>
      </c>
      <c r="E12" s="797" t="s">
        <v>978</v>
      </c>
    </row>
    <row r="13" spans="1:6" ht="15.75" thickBot="1" x14ac:dyDescent="0.3">
      <c r="A13" s="198" t="s">
        <v>645</v>
      </c>
      <c r="B13" s="197" t="s">
        <v>536</v>
      </c>
      <c r="C13" s="654">
        <f>ENVIRONMENT!J152</f>
        <v>22009870</v>
      </c>
      <c r="D13" s="540">
        <v>70847852</v>
      </c>
      <c r="E13" s="541">
        <v>74390245</v>
      </c>
    </row>
    <row r="14" spans="1:6" ht="15.75" thickBot="1" x14ac:dyDescent="0.3">
      <c r="A14" s="198" t="s">
        <v>646</v>
      </c>
      <c r="B14" s="197" t="s">
        <v>536</v>
      </c>
      <c r="C14" s="654">
        <f>ENVIRONMENT!K152</f>
        <v>1000000</v>
      </c>
      <c r="D14" s="199">
        <v>4200000</v>
      </c>
      <c r="E14" s="199">
        <v>4410000</v>
      </c>
    </row>
    <row r="15" spans="1:6" ht="30" customHeight="1" thickBot="1" x14ac:dyDescent="0.3">
      <c r="A15" s="1394" t="s">
        <v>541</v>
      </c>
      <c r="B15" s="1404">
        <f>SUM(B13:B14)</f>
        <v>0</v>
      </c>
      <c r="C15" s="1409">
        <f>SUM(C13:C14)</f>
        <v>23009870</v>
      </c>
      <c r="D15" s="1404">
        <f>SUM(D13:D14)</f>
        <v>75047852</v>
      </c>
      <c r="E15" s="1404">
        <f>SUM(E13:E14)</f>
        <v>78800245</v>
      </c>
    </row>
    <row r="16" spans="1:6" ht="15.75" thickBot="1" x14ac:dyDescent="0.3">
      <c r="A16" s="1917"/>
      <c r="B16" s="2049"/>
      <c r="C16" s="2049"/>
      <c r="D16" s="2049"/>
      <c r="E16" s="1918"/>
      <c r="F16" s="1382"/>
    </row>
    <row r="17" spans="1:6" ht="29.1" customHeight="1" thickBot="1" x14ac:dyDescent="0.3">
      <c r="A17" s="1962" t="s">
        <v>647</v>
      </c>
      <c r="B17" s="1862"/>
      <c r="C17" s="1862"/>
      <c r="D17" s="1963"/>
      <c r="E17" s="1964"/>
    </row>
    <row r="18" spans="1:6" ht="15.75" thickBot="1" x14ac:dyDescent="0.3">
      <c r="A18" s="1941"/>
      <c r="B18" s="420" t="s">
        <v>503</v>
      </c>
      <c r="C18" s="421" t="s">
        <v>504</v>
      </c>
      <c r="D18" s="1945" t="s">
        <v>505</v>
      </c>
      <c r="E18" s="1946"/>
    </row>
    <row r="19" spans="1:6" ht="15.75" thickBot="1" x14ac:dyDescent="0.3">
      <c r="A19" s="1942"/>
      <c r="B19" s="797" t="s">
        <v>507</v>
      </c>
      <c r="C19" s="241" t="s">
        <v>974</v>
      </c>
      <c r="D19" s="797" t="s">
        <v>975</v>
      </c>
      <c r="E19" s="797" t="s">
        <v>978</v>
      </c>
    </row>
    <row r="20" spans="1:6" ht="30.75" thickBot="1" x14ac:dyDescent="0.3">
      <c r="A20" s="198" t="s">
        <v>648</v>
      </c>
      <c r="B20" s="197" t="s">
        <v>536</v>
      </c>
      <c r="C20" s="654">
        <f>ENVIRONMENT!P152</f>
        <v>20649669</v>
      </c>
      <c r="D20" s="199">
        <f>C20*5/100+C20</f>
        <v>21682152.449999999</v>
      </c>
      <c r="E20" s="199">
        <f>D20*5/100+D20</f>
        <v>22766260.072499998</v>
      </c>
    </row>
    <row r="21" spans="1:6" ht="30" customHeight="1" thickBot="1" x14ac:dyDescent="0.3">
      <c r="A21" s="1394" t="s">
        <v>466</v>
      </c>
      <c r="B21" s="1396">
        <f>SUM(B20)</f>
        <v>0</v>
      </c>
      <c r="C21" s="1408">
        <f>SUM(C20)</f>
        <v>20649669</v>
      </c>
      <c r="D21" s="1396">
        <f>SUM(D20)</f>
        <v>21682152.449999999</v>
      </c>
      <c r="E21" s="1396">
        <f>SUM(E20)</f>
        <v>22766260.072499998</v>
      </c>
    </row>
    <row r="22" spans="1:6" ht="15.75" thickBot="1" x14ac:dyDescent="0.3">
      <c r="A22" s="1917"/>
      <c r="B22" s="2049"/>
      <c r="C22" s="2049"/>
      <c r="D22" s="2049"/>
      <c r="E22" s="1918"/>
      <c r="F22" s="1382"/>
    </row>
    <row r="23" spans="1:6" ht="26.1" customHeight="1" thickBot="1" x14ac:dyDescent="0.3">
      <c r="A23" s="1962" t="s">
        <v>649</v>
      </c>
      <c r="B23" s="1862"/>
      <c r="C23" s="1862"/>
      <c r="D23" s="1963"/>
      <c r="E23" s="1964"/>
    </row>
    <row r="24" spans="1:6" ht="15.75" thickBot="1" x14ac:dyDescent="0.3">
      <c r="A24" s="1941"/>
      <c r="B24" s="420" t="s">
        <v>503</v>
      </c>
      <c r="C24" s="421" t="s">
        <v>504</v>
      </c>
      <c r="D24" s="1945" t="s">
        <v>505</v>
      </c>
      <c r="E24" s="1946"/>
    </row>
    <row r="25" spans="1:6" ht="15.75" thickBot="1" x14ac:dyDescent="0.3">
      <c r="A25" s="1942"/>
      <c r="B25" s="797" t="s">
        <v>507</v>
      </c>
      <c r="C25" s="241" t="s">
        <v>974</v>
      </c>
      <c r="D25" s="797" t="s">
        <v>975</v>
      </c>
      <c r="E25" s="797" t="s">
        <v>978</v>
      </c>
    </row>
    <row r="26" spans="1:6" ht="15.75" thickBot="1" x14ac:dyDescent="0.3">
      <c r="A26" s="206" t="s">
        <v>650</v>
      </c>
      <c r="B26" s="210" t="s">
        <v>536</v>
      </c>
      <c r="C26" s="659">
        <f>ENVIRONMENT!W152</f>
        <v>2000000</v>
      </c>
      <c r="D26" s="545">
        <f>C26*5/100+C26</f>
        <v>2100000</v>
      </c>
      <c r="E26" s="541">
        <f>D26*5/100+D26</f>
        <v>2205000</v>
      </c>
    </row>
    <row r="27" spans="1:6" ht="15.75" thickBot="1" x14ac:dyDescent="0.3">
      <c r="A27" s="198" t="s">
        <v>651</v>
      </c>
      <c r="B27" s="197" t="s">
        <v>536</v>
      </c>
      <c r="C27" s="654">
        <f>ENVIRONMENT!X152</f>
        <v>1500000</v>
      </c>
      <c r="D27" s="545">
        <f>C27*5/100+C27</f>
        <v>1575000</v>
      </c>
      <c r="E27" s="546">
        <f>D27*5/100+D27</f>
        <v>1653750</v>
      </c>
    </row>
    <row r="28" spans="1:6" ht="27.95" customHeight="1" thickBot="1" x14ac:dyDescent="0.3">
      <c r="A28" s="196" t="s">
        <v>549</v>
      </c>
      <c r="B28" s="195">
        <f>SUM(B26:B27)</f>
        <v>0</v>
      </c>
      <c r="C28" s="721">
        <f>SUM(C26:C27)</f>
        <v>3500000</v>
      </c>
      <c r="D28" s="230">
        <f>SUM(D26:D27)</f>
        <v>3675000</v>
      </c>
      <c r="E28" s="230">
        <f>SUM(E26:E27)</f>
        <v>3858750</v>
      </c>
    </row>
    <row r="29" spans="1:6" ht="35.1" customHeight="1" thickBot="1" x14ac:dyDescent="0.3">
      <c r="A29" s="196" t="s">
        <v>467</v>
      </c>
      <c r="B29" s="200">
        <f>SUM(B28+B21+B15+B8)</f>
        <v>141946048</v>
      </c>
      <c r="C29" s="720">
        <f>SUM(C28+C21+C15+C8)</f>
        <v>224106659</v>
      </c>
      <c r="D29" s="200">
        <f>SUM(D28+D21+D15+D8)</f>
        <v>172127358.44999999</v>
      </c>
      <c r="E29" s="200">
        <f>SUM(E28+E21+E15+E8)</f>
        <v>180733727.07249999</v>
      </c>
    </row>
    <row r="30" spans="1:6" ht="15.75" x14ac:dyDescent="0.25">
      <c r="A30" s="221"/>
    </row>
    <row r="31" spans="1:6" x14ac:dyDescent="0.25">
      <c r="A31" s="176"/>
    </row>
    <row r="32" spans="1:6" ht="17.25" thickBot="1" x14ac:dyDescent="0.3">
      <c r="A32" s="179" t="s">
        <v>521</v>
      </c>
    </row>
    <row r="33" spans="1:5" ht="29.25" thickBot="1" x14ac:dyDescent="0.3">
      <c r="A33" s="1941" t="s">
        <v>468</v>
      </c>
      <c r="B33" s="422" t="s">
        <v>503</v>
      </c>
      <c r="C33" s="424" t="s">
        <v>504</v>
      </c>
      <c r="D33" s="1943" t="s">
        <v>505</v>
      </c>
      <c r="E33" s="1944"/>
    </row>
    <row r="34" spans="1:5" ht="15.75" thickBot="1" x14ac:dyDescent="0.3">
      <c r="A34" s="1942"/>
      <c r="B34" s="797" t="s">
        <v>507</v>
      </c>
      <c r="C34" s="241" t="s">
        <v>974</v>
      </c>
      <c r="D34" s="797" t="s">
        <v>975</v>
      </c>
      <c r="E34" s="797" t="s">
        <v>978</v>
      </c>
    </row>
    <row r="35" spans="1:5" ht="30.95" customHeight="1" thickBot="1" x14ac:dyDescent="0.3">
      <c r="A35" s="202" t="s">
        <v>469</v>
      </c>
      <c r="B35" s="1948"/>
      <c r="C35" s="1949"/>
      <c r="D35" s="1949"/>
      <c r="E35" s="1950"/>
    </row>
    <row r="36" spans="1:5" ht="15.75" thickBot="1" x14ac:dyDescent="0.3">
      <c r="A36" s="198" t="s">
        <v>470</v>
      </c>
      <c r="B36" s="203">
        <v>16542636</v>
      </c>
      <c r="C36" s="656">
        <f>ENVIRONMENT!AC17</f>
        <v>29595534</v>
      </c>
      <c r="D36" s="203">
        <f t="shared" ref="D36:E41" si="0">C36*5/100+C36</f>
        <v>31075310.699999999</v>
      </c>
      <c r="E36" s="203">
        <f>D36*5/100+D36</f>
        <v>32629076.234999999</v>
      </c>
    </row>
    <row r="37" spans="1:5" ht="15.75" thickBot="1" x14ac:dyDescent="0.3">
      <c r="A37" s="198" t="s">
        <v>471</v>
      </c>
      <c r="B37" s="203">
        <v>43228336</v>
      </c>
      <c r="C37" s="656">
        <f>ENVIRONMENT!AC118</f>
        <v>94809276</v>
      </c>
      <c r="D37" s="203">
        <f t="shared" si="0"/>
        <v>99549739.799999997</v>
      </c>
      <c r="E37" s="203">
        <f t="shared" si="0"/>
        <v>104527226.78999999</v>
      </c>
    </row>
    <row r="38" spans="1:5" ht="15.75" thickBot="1" x14ac:dyDescent="0.3">
      <c r="A38" s="198" t="s">
        <v>472</v>
      </c>
      <c r="B38" s="204">
        <v>0</v>
      </c>
      <c r="C38" s="657">
        <v>0</v>
      </c>
      <c r="D38" s="203">
        <f t="shared" si="0"/>
        <v>0</v>
      </c>
      <c r="E38" s="203">
        <f t="shared" si="0"/>
        <v>0</v>
      </c>
    </row>
    <row r="39" spans="1:5" ht="15.75" thickBot="1" x14ac:dyDescent="0.3">
      <c r="A39" s="198" t="s">
        <v>473</v>
      </c>
      <c r="B39" s="203">
        <v>2250000</v>
      </c>
      <c r="C39" s="656">
        <f>ENVIRONMENT!AC133</f>
        <v>8600000</v>
      </c>
      <c r="D39" s="203">
        <f t="shared" si="0"/>
        <v>9030000</v>
      </c>
      <c r="E39" s="203">
        <f t="shared" si="0"/>
        <v>9481500</v>
      </c>
    </row>
    <row r="40" spans="1:5" ht="27" customHeight="1" thickBot="1" x14ac:dyDescent="0.3">
      <c r="A40" s="196" t="s">
        <v>474</v>
      </c>
      <c r="B40" s="1951"/>
      <c r="C40" s="1952"/>
      <c r="D40" s="1952"/>
      <c r="E40" s="1953"/>
    </row>
    <row r="41" spans="1:5" ht="15.75" thickBot="1" x14ac:dyDescent="0.3">
      <c r="A41" s="198" t="s">
        <v>475</v>
      </c>
      <c r="B41" s="204">
        <v>0</v>
      </c>
      <c r="C41" s="657">
        <v>0</v>
      </c>
      <c r="D41" s="246">
        <f t="shared" si="0"/>
        <v>0</v>
      </c>
      <c r="E41" s="246">
        <f t="shared" si="0"/>
        <v>0</v>
      </c>
    </row>
    <row r="42" spans="1:5" ht="15.75" thickBot="1" x14ac:dyDescent="0.3">
      <c r="A42" s="198" t="s">
        <v>476</v>
      </c>
      <c r="B42" s="204">
        <v>0</v>
      </c>
      <c r="C42" s="657">
        <v>0</v>
      </c>
      <c r="D42" s="246">
        <f>C42*5/100+C42</f>
        <v>0</v>
      </c>
      <c r="E42" s="246">
        <f>D42*5/100+D42</f>
        <v>0</v>
      </c>
    </row>
    <row r="43" spans="1:5" ht="15.75" thickBot="1" x14ac:dyDescent="0.3">
      <c r="A43" s="198" t="s">
        <v>477</v>
      </c>
      <c r="B43" s="203">
        <v>79925076</v>
      </c>
      <c r="C43" s="656">
        <f>ENVIRONMENT!AC150</f>
        <v>101101849</v>
      </c>
      <c r="D43" s="246">
        <f>C43*5/100+C43</f>
        <v>106156941.45</v>
      </c>
      <c r="E43" s="246">
        <f>D43*5/100+D43</f>
        <v>111464788.52250001</v>
      </c>
    </row>
    <row r="44" spans="1:5" ht="26.1" customHeight="1" thickBot="1" x14ac:dyDescent="0.3">
      <c r="A44" s="196" t="s">
        <v>478</v>
      </c>
      <c r="B44" s="205">
        <f>SUM(B36+B37+B38+B39+B41+B42+B43)</f>
        <v>141946048</v>
      </c>
      <c r="C44" s="722">
        <f>SUM(C36+C37+C38+C39+C41+C42+C43)</f>
        <v>234106659</v>
      </c>
      <c r="D44" s="205">
        <f>SUM(D36+D37+D38+D39+D41+D42+D43)</f>
        <v>245811991.94999999</v>
      </c>
      <c r="E44" s="205">
        <f>SUM(E36+E37+E38+E39+E41+E42+E43)</f>
        <v>258102591.54749998</v>
      </c>
    </row>
    <row r="45" spans="1:5" ht="15.75" x14ac:dyDescent="0.25">
      <c r="A45" s="221"/>
    </row>
    <row r="46" spans="1:5" ht="17.25" thickBot="1" x14ac:dyDescent="0.3">
      <c r="A46" s="179" t="s">
        <v>494</v>
      </c>
    </row>
    <row r="47" spans="1:5" ht="24" customHeight="1" thickBot="1" x14ac:dyDescent="0.3">
      <c r="A47" s="1941" t="s">
        <v>468</v>
      </c>
      <c r="B47" s="420" t="s">
        <v>503</v>
      </c>
      <c r="C47" s="421" t="s">
        <v>504</v>
      </c>
      <c r="D47" s="1945" t="s">
        <v>505</v>
      </c>
      <c r="E47" s="1946"/>
    </row>
    <row r="48" spans="1:5" ht="15.75" thickBot="1" x14ac:dyDescent="0.3">
      <c r="A48" s="1942"/>
      <c r="B48" s="797" t="s">
        <v>507</v>
      </c>
      <c r="C48" s="241" t="s">
        <v>974</v>
      </c>
      <c r="D48" s="797" t="s">
        <v>975</v>
      </c>
      <c r="E48" s="797" t="s">
        <v>978</v>
      </c>
    </row>
    <row r="49" spans="1:6" ht="29.1" customHeight="1" thickBot="1" x14ac:dyDescent="0.3">
      <c r="A49" s="1947" t="s">
        <v>480</v>
      </c>
      <c r="B49" s="1943"/>
      <c r="C49" s="1943"/>
      <c r="D49" s="1943"/>
      <c r="E49" s="1944"/>
    </row>
    <row r="50" spans="1:6" ht="24.95" customHeight="1" thickBot="1" x14ac:dyDescent="0.3">
      <c r="A50" s="196" t="s">
        <v>481</v>
      </c>
      <c r="B50" s="1968"/>
      <c r="C50" s="1945"/>
      <c r="D50" s="1945"/>
      <c r="E50" s="1946"/>
    </row>
    <row r="51" spans="1:6" ht="15.75" thickBot="1" x14ac:dyDescent="0.3">
      <c r="A51" s="198" t="s">
        <v>470</v>
      </c>
      <c r="B51" s="203">
        <v>16542636</v>
      </c>
      <c r="C51" s="654">
        <f>ENVIRONMENT!I17</f>
        <v>29595534</v>
      </c>
      <c r="D51" s="199">
        <f t="shared" ref="D51:E56" si="1">C51*5/100+C51</f>
        <v>31075310.699999999</v>
      </c>
      <c r="E51" s="199">
        <f t="shared" si="1"/>
        <v>32629076.234999999</v>
      </c>
    </row>
    <row r="52" spans="1:6" ht="15.75" thickBot="1" x14ac:dyDescent="0.3">
      <c r="A52" s="198" t="s">
        <v>471</v>
      </c>
      <c r="B52" s="203">
        <v>43228336</v>
      </c>
      <c r="C52" s="654">
        <f>ENVIRONMENT!I118</f>
        <v>84809276</v>
      </c>
      <c r="D52" s="199">
        <f t="shared" si="1"/>
        <v>89049739.799999997</v>
      </c>
      <c r="E52" s="199">
        <f>D52*5/100+D52</f>
        <v>93502226.789999992</v>
      </c>
    </row>
    <row r="53" spans="1:6" ht="15.75" thickBot="1" x14ac:dyDescent="0.3">
      <c r="A53" s="198" t="s">
        <v>472</v>
      </c>
      <c r="B53" s="204">
        <v>0</v>
      </c>
      <c r="C53" s="653">
        <v>0</v>
      </c>
      <c r="D53" s="199">
        <f t="shared" si="1"/>
        <v>0</v>
      </c>
      <c r="E53" s="199">
        <f>D53*5/100+D53</f>
        <v>0</v>
      </c>
    </row>
    <row r="54" spans="1:6" ht="15.75" thickBot="1" x14ac:dyDescent="0.3">
      <c r="A54" s="198" t="s">
        <v>473</v>
      </c>
      <c r="B54" s="203">
        <v>2250000</v>
      </c>
      <c r="C54" s="654">
        <f>ENVIRONMENT!I133</f>
        <v>4600000</v>
      </c>
      <c r="D54" s="199">
        <f t="shared" si="1"/>
        <v>4830000</v>
      </c>
      <c r="E54" s="199">
        <f>D54*5/100+D54</f>
        <v>5071500</v>
      </c>
    </row>
    <row r="55" spans="1:6" ht="27.95" customHeight="1" thickBot="1" x14ac:dyDescent="0.3">
      <c r="A55" s="196" t="s">
        <v>474</v>
      </c>
      <c r="B55" s="1951"/>
      <c r="C55" s="1952"/>
      <c r="D55" s="1952"/>
      <c r="E55" s="1953"/>
    </row>
    <row r="56" spans="1:6" ht="15.75" thickBot="1" x14ac:dyDescent="0.3">
      <c r="A56" s="198" t="s">
        <v>475</v>
      </c>
      <c r="B56" s="204">
        <v>0</v>
      </c>
      <c r="C56" s="653">
        <v>0</v>
      </c>
      <c r="D56" s="197">
        <f t="shared" si="1"/>
        <v>0</v>
      </c>
      <c r="E56" s="197">
        <f>D56*5/100+D56</f>
        <v>0</v>
      </c>
    </row>
    <row r="57" spans="1:6" ht="15.75" thickBot="1" x14ac:dyDescent="0.3">
      <c r="A57" s="198" t="s">
        <v>482</v>
      </c>
      <c r="B57" s="204">
        <v>0</v>
      </c>
      <c r="C57" s="653">
        <v>0</v>
      </c>
      <c r="D57" s="197">
        <f>C57*5/100+C57</f>
        <v>0</v>
      </c>
      <c r="E57" s="197">
        <f>D57*5/100+D57</f>
        <v>0</v>
      </c>
    </row>
    <row r="58" spans="1:6" ht="15.75" thickBot="1" x14ac:dyDescent="0.3">
      <c r="A58" s="198" t="s">
        <v>477</v>
      </c>
      <c r="B58" s="203">
        <v>79925076</v>
      </c>
      <c r="C58" s="653">
        <f>ENVIRONMENT!I150</f>
        <v>57942310</v>
      </c>
      <c r="D58" s="197">
        <f>C58*5/100+C58</f>
        <v>60839425.5</v>
      </c>
      <c r="E58" s="197">
        <f>D58*5/100+D58</f>
        <v>63881396.774999999</v>
      </c>
    </row>
    <row r="59" spans="1:6" ht="30.95" customHeight="1" thickBot="1" x14ac:dyDescent="0.3">
      <c r="A59" s="1398" t="s">
        <v>483</v>
      </c>
      <c r="B59" s="1399">
        <f>SUM(B51+B52+B53+B54+B56+B57+B58)</f>
        <v>141946048</v>
      </c>
      <c r="C59" s="1396">
        <f>SUM(C51+C52+C53+C54+C56+C57+C58)</f>
        <v>176947120</v>
      </c>
      <c r="D59" s="1399">
        <f>SUM(D51+D52+D53+D54+D56+D57+D58)</f>
        <v>185794476</v>
      </c>
      <c r="E59" s="1399">
        <f>SUM(E51+E52+E53+E54+E56+E57+E58)</f>
        <v>195084199.79999998</v>
      </c>
    </row>
    <row r="60" spans="1:6" ht="15.75" thickBot="1" x14ac:dyDescent="0.3">
      <c r="A60" s="1766"/>
      <c r="B60" s="1785"/>
      <c r="C60" s="1785"/>
      <c r="D60" s="1785"/>
      <c r="E60" s="1767"/>
      <c r="F60" s="168"/>
    </row>
    <row r="61" spans="1:6" ht="26.1" customHeight="1" thickBot="1" x14ac:dyDescent="0.3">
      <c r="A61" s="1962" t="s">
        <v>484</v>
      </c>
      <c r="B61" s="1862"/>
      <c r="C61" s="1862"/>
      <c r="D61" s="1963"/>
      <c r="E61" s="1964"/>
    </row>
    <row r="62" spans="1:6" ht="15.75" thickBot="1" x14ac:dyDescent="0.3">
      <c r="A62" s="1941" t="s">
        <v>468</v>
      </c>
      <c r="B62" s="420" t="s">
        <v>503</v>
      </c>
      <c r="C62" s="421" t="s">
        <v>504</v>
      </c>
      <c r="D62" s="1945" t="s">
        <v>505</v>
      </c>
      <c r="E62" s="1946"/>
    </row>
    <row r="63" spans="1:6" ht="15.75" thickBot="1" x14ac:dyDescent="0.3">
      <c r="A63" s="1942"/>
      <c r="B63" s="797" t="s">
        <v>507</v>
      </c>
      <c r="C63" s="241" t="s">
        <v>974</v>
      </c>
      <c r="D63" s="797" t="s">
        <v>975</v>
      </c>
      <c r="E63" s="797" t="s">
        <v>978</v>
      </c>
    </row>
    <row r="64" spans="1:6" ht="27" customHeight="1" thickBot="1" x14ac:dyDescent="0.3">
      <c r="A64" s="196" t="s">
        <v>481</v>
      </c>
      <c r="B64" s="1972"/>
      <c r="C64" s="1973"/>
      <c r="D64" s="1973"/>
      <c r="E64" s="1974"/>
    </row>
    <row r="65" spans="1:6" ht="15.75" thickBot="1" x14ac:dyDescent="0.3">
      <c r="A65" s="208" t="s">
        <v>470</v>
      </c>
      <c r="B65" s="203">
        <v>16542636</v>
      </c>
      <c r="C65" s="654">
        <f>ENVIRONMENT!D17</f>
        <v>29595534</v>
      </c>
      <c r="D65" s="209">
        <f t="shared" ref="D65:E70" si="2">C65*5/100+C65</f>
        <v>31075310.699999999</v>
      </c>
      <c r="E65" s="209">
        <f t="shared" si="2"/>
        <v>32629076.234999999</v>
      </c>
    </row>
    <row r="66" spans="1:6" ht="15.75" thickBot="1" x14ac:dyDescent="0.3">
      <c r="A66" s="198" t="s">
        <v>471</v>
      </c>
      <c r="B66" s="203">
        <v>43228336</v>
      </c>
      <c r="C66" s="654">
        <f>ENVIRONMENT!D118</f>
        <v>84809276</v>
      </c>
      <c r="D66" s="209">
        <f t="shared" si="2"/>
        <v>89049739.799999997</v>
      </c>
      <c r="E66" s="209">
        <f>D66*5/100+D66</f>
        <v>93502226.789999992</v>
      </c>
    </row>
    <row r="67" spans="1:6" ht="15.75" thickBot="1" x14ac:dyDescent="0.3">
      <c r="A67" s="198" t="s">
        <v>472</v>
      </c>
      <c r="B67" s="204">
        <v>0</v>
      </c>
      <c r="C67" s="653">
        <v>0</v>
      </c>
      <c r="D67" s="209">
        <f t="shared" si="2"/>
        <v>0</v>
      </c>
      <c r="E67" s="209">
        <f>D67*5/100+D67</f>
        <v>0</v>
      </c>
    </row>
    <row r="68" spans="1:6" ht="15.75" thickBot="1" x14ac:dyDescent="0.3">
      <c r="A68" s="198" t="s">
        <v>473</v>
      </c>
      <c r="B68" s="203">
        <v>2250000</v>
      </c>
      <c r="C68" s="654">
        <f>ENVIRONMENT!D133</f>
        <v>4600000</v>
      </c>
      <c r="D68" s="209">
        <f t="shared" si="2"/>
        <v>4830000</v>
      </c>
      <c r="E68" s="209">
        <f>D68*5/100+D68</f>
        <v>5071500</v>
      </c>
    </row>
    <row r="69" spans="1:6" ht="24.95" customHeight="1" thickBot="1" x14ac:dyDescent="0.3">
      <c r="A69" s="220" t="s">
        <v>474</v>
      </c>
      <c r="B69" s="2086"/>
      <c r="C69" s="2087"/>
      <c r="D69" s="2087"/>
      <c r="E69" s="2088"/>
    </row>
    <row r="70" spans="1:6" ht="15.75" thickBot="1" x14ac:dyDescent="0.3">
      <c r="A70" s="198" t="s">
        <v>475</v>
      </c>
      <c r="B70" s="204">
        <v>0</v>
      </c>
      <c r="C70" s="653">
        <v>0</v>
      </c>
      <c r="D70" s="197">
        <f t="shared" si="2"/>
        <v>0</v>
      </c>
      <c r="E70" s="197">
        <f>D70*5/100+D70</f>
        <v>0</v>
      </c>
    </row>
    <row r="71" spans="1:6" ht="15.75" thickBot="1" x14ac:dyDescent="0.3">
      <c r="A71" s="198" t="s">
        <v>482</v>
      </c>
      <c r="B71" s="204">
        <v>0</v>
      </c>
      <c r="C71" s="653">
        <v>0</v>
      </c>
      <c r="D71" s="197">
        <f>C71*5/100+C71</f>
        <v>0</v>
      </c>
      <c r="E71" s="197">
        <f>D71*5/100+D71</f>
        <v>0</v>
      </c>
    </row>
    <row r="72" spans="1:6" ht="15.75" thickBot="1" x14ac:dyDescent="0.3">
      <c r="A72" s="198" t="s">
        <v>477</v>
      </c>
      <c r="B72" s="203">
        <v>79925076</v>
      </c>
      <c r="C72" s="653">
        <f>ENVIRONMENT!D150</f>
        <v>57942310</v>
      </c>
      <c r="D72" s="197">
        <f>C72*5/100+C72</f>
        <v>60839425.5</v>
      </c>
      <c r="E72" s="197">
        <f>D72*5/100+D72</f>
        <v>63881396.774999999</v>
      </c>
    </row>
    <row r="73" spans="1:6" ht="29.1" customHeight="1" thickBot="1" x14ac:dyDescent="0.3">
      <c r="A73" s="1394" t="s">
        <v>483</v>
      </c>
      <c r="B73" s="1395">
        <f>SUM(B65+B66+B67+B68+B70+B71+B72)</f>
        <v>141946048</v>
      </c>
      <c r="C73" s="1396">
        <f>SUM(C65+C66+C67+C68+C70+C71+C72)</f>
        <v>176947120</v>
      </c>
      <c r="D73" s="1395">
        <f>SUM(D65+D66+D67+D68+D70+D71+D72)</f>
        <v>185794476</v>
      </c>
      <c r="E73" s="1395">
        <f>SUM(E65+E66+E67+E68+E70+E71+E72)</f>
        <v>195084199.79999998</v>
      </c>
    </row>
    <row r="74" spans="1:6" ht="15.75" thickBot="1" x14ac:dyDescent="0.3">
      <c r="A74" s="1917"/>
      <c r="B74" s="2049"/>
      <c r="C74" s="2049"/>
      <c r="D74" s="2049"/>
      <c r="E74" s="1918"/>
      <c r="F74" s="1382"/>
    </row>
    <row r="75" spans="1:6" ht="29.1" customHeight="1" thickBot="1" x14ac:dyDescent="0.3">
      <c r="A75" s="1962" t="s">
        <v>644</v>
      </c>
      <c r="B75" s="1862"/>
      <c r="C75" s="1862"/>
      <c r="D75" s="1963"/>
      <c r="E75" s="1964"/>
    </row>
    <row r="76" spans="1:6" ht="15.75" thickBot="1" x14ac:dyDescent="0.3">
      <c r="A76" s="1941" t="s">
        <v>468</v>
      </c>
      <c r="B76" s="420" t="s">
        <v>503</v>
      </c>
      <c r="C76" s="554" t="s">
        <v>504</v>
      </c>
      <c r="D76" s="1945" t="s">
        <v>505</v>
      </c>
      <c r="E76" s="1946"/>
    </row>
    <row r="77" spans="1:6" ht="15.75" thickBot="1" x14ac:dyDescent="0.3">
      <c r="A77" s="1942"/>
      <c r="B77" s="797" t="s">
        <v>507</v>
      </c>
      <c r="C77" s="241" t="s">
        <v>974</v>
      </c>
      <c r="D77" s="797" t="s">
        <v>975</v>
      </c>
      <c r="E77" s="797" t="s">
        <v>978</v>
      </c>
    </row>
    <row r="78" spans="1:6" ht="24.95" customHeight="1" thickBot="1" x14ac:dyDescent="0.3">
      <c r="A78" s="196" t="s">
        <v>481</v>
      </c>
      <c r="B78" s="1968"/>
      <c r="C78" s="1945"/>
      <c r="D78" s="1945"/>
      <c r="E78" s="1946"/>
    </row>
    <row r="79" spans="1:6" ht="15.75" thickBot="1" x14ac:dyDescent="0.3">
      <c r="A79" s="208" t="s">
        <v>470</v>
      </c>
      <c r="B79" s="211">
        <v>0</v>
      </c>
      <c r="C79" s="653">
        <f>ENVIRONMENT!O17</f>
        <v>0</v>
      </c>
      <c r="D79" s="211">
        <f t="shared" ref="D79:E84" si="3">C79*5/100+C79</f>
        <v>0</v>
      </c>
      <c r="E79" s="211">
        <f t="shared" si="3"/>
        <v>0</v>
      </c>
    </row>
    <row r="80" spans="1:6" ht="15.75" thickBot="1" x14ac:dyDescent="0.3">
      <c r="A80" s="198" t="s">
        <v>471</v>
      </c>
      <c r="B80" s="197">
        <v>0</v>
      </c>
      <c r="C80" s="653">
        <f>ENVIRONMENT!O118</f>
        <v>0</v>
      </c>
      <c r="D80" s="211">
        <f t="shared" si="3"/>
        <v>0</v>
      </c>
      <c r="E80" s="211">
        <f>D80*5/100+D80</f>
        <v>0</v>
      </c>
    </row>
    <row r="81" spans="1:6" ht="15.75" thickBot="1" x14ac:dyDescent="0.3">
      <c r="A81" s="198" t="s">
        <v>472</v>
      </c>
      <c r="B81" s="197">
        <v>0</v>
      </c>
      <c r="C81" s="653">
        <v>0</v>
      </c>
      <c r="D81" s="211">
        <f t="shared" si="3"/>
        <v>0</v>
      </c>
      <c r="E81" s="211">
        <f>D81*5/100+D81</f>
        <v>0</v>
      </c>
    </row>
    <row r="82" spans="1:6" ht="15.75" thickBot="1" x14ac:dyDescent="0.3">
      <c r="A82" s="198" t="s">
        <v>473</v>
      </c>
      <c r="B82" s="197">
        <v>0</v>
      </c>
      <c r="C82" s="653">
        <f>ENVIRONMENT!O133</f>
        <v>0</v>
      </c>
      <c r="D82" s="211">
        <f t="shared" si="3"/>
        <v>0</v>
      </c>
      <c r="E82" s="211">
        <f>D82*5/100+D82</f>
        <v>0</v>
      </c>
    </row>
    <row r="83" spans="1:6" ht="29.1" customHeight="1" thickBot="1" x14ac:dyDescent="0.3">
      <c r="A83" s="196" t="s">
        <v>474</v>
      </c>
      <c r="B83" s="1938"/>
      <c r="C83" s="1939"/>
      <c r="D83" s="1939"/>
      <c r="E83" s="1940"/>
    </row>
    <row r="84" spans="1:6" ht="15.75" thickBot="1" x14ac:dyDescent="0.3">
      <c r="A84" s="198" t="s">
        <v>475</v>
      </c>
      <c r="B84" s="197">
        <v>0</v>
      </c>
      <c r="C84" s="653">
        <v>0</v>
      </c>
      <c r="D84" s="245">
        <f t="shared" si="3"/>
        <v>0</v>
      </c>
      <c r="E84" s="245">
        <f>D84*5/100+D84</f>
        <v>0</v>
      </c>
    </row>
    <row r="85" spans="1:6" ht="15.75" thickBot="1" x14ac:dyDescent="0.3">
      <c r="A85" s="198" t="s">
        <v>482</v>
      </c>
      <c r="B85" s="197">
        <v>0</v>
      </c>
      <c r="C85" s="653">
        <v>0</v>
      </c>
      <c r="D85" s="245">
        <f>C85*5/100+C85</f>
        <v>0</v>
      </c>
      <c r="E85" s="245">
        <f>D85*5/100+D85</f>
        <v>0</v>
      </c>
    </row>
    <row r="86" spans="1:6" ht="15.75" thickBot="1" x14ac:dyDescent="0.3">
      <c r="A86" s="198" t="s">
        <v>477</v>
      </c>
      <c r="B86" s="197">
        <v>0</v>
      </c>
      <c r="C86" s="654">
        <f>ENVIRONMENT!O150</f>
        <v>23009870</v>
      </c>
      <c r="D86" s="245">
        <f>C86*5/100+C86</f>
        <v>24160363.5</v>
      </c>
      <c r="E86" s="245">
        <f>D86*5/100+D86</f>
        <v>25368381.675000001</v>
      </c>
    </row>
    <row r="87" spans="1:6" ht="38.1" customHeight="1" thickBot="1" x14ac:dyDescent="0.3">
      <c r="A87" s="1398" t="s">
        <v>483</v>
      </c>
      <c r="B87" s="1410">
        <f>SUM(B79+B80+B81+B82+B84+B85+B86)</f>
        <v>0</v>
      </c>
      <c r="C87" s="1403">
        <f>SUM(C79+C80+C81+C82+C84+C85+C86)</f>
        <v>23009870</v>
      </c>
      <c r="D87" s="1411">
        <f>SUM(D79+D80+D81+D82+D84+D85+D86)</f>
        <v>24160363.5</v>
      </c>
      <c r="E87" s="1411">
        <f>SUM(E79+E80+E81+E82+E84+E85+E86)</f>
        <v>25368381.675000001</v>
      </c>
    </row>
    <row r="88" spans="1:6" ht="15.75" thickBot="1" x14ac:dyDescent="0.3">
      <c r="A88" s="1766"/>
      <c r="B88" s="1785"/>
      <c r="C88" s="1785"/>
      <c r="D88" s="1785"/>
      <c r="E88" s="1767"/>
      <c r="F88" s="168"/>
    </row>
    <row r="89" spans="1:6" ht="30.95" customHeight="1" thickBot="1" x14ac:dyDescent="0.3">
      <c r="A89" s="1962" t="s">
        <v>645</v>
      </c>
      <c r="B89" s="1862"/>
      <c r="C89" s="1862"/>
      <c r="D89" s="1963"/>
      <c r="E89" s="1964"/>
    </row>
    <row r="90" spans="1:6" ht="15.75" thickBot="1" x14ac:dyDescent="0.3">
      <c r="A90" s="1941" t="s">
        <v>468</v>
      </c>
      <c r="B90" s="420" t="s">
        <v>503</v>
      </c>
      <c r="C90" s="554" t="s">
        <v>504</v>
      </c>
      <c r="D90" s="1945" t="s">
        <v>505</v>
      </c>
      <c r="E90" s="1946"/>
    </row>
    <row r="91" spans="1:6" ht="15.75" thickBot="1" x14ac:dyDescent="0.3">
      <c r="A91" s="1942"/>
      <c r="B91" s="797" t="s">
        <v>507</v>
      </c>
      <c r="C91" s="241" t="s">
        <v>974</v>
      </c>
      <c r="D91" s="797" t="s">
        <v>975</v>
      </c>
      <c r="E91" s="797" t="s">
        <v>978</v>
      </c>
    </row>
    <row r="92" spans="1:6" ht="29.1" customHeight="1" thickBot="1" x14ac:dyDescent="0.3">
      <c r="A92" s="196" t="s">
        <v>481</v>
      </c>
      <c r="B92" s="1972"/>
      <c r="C92" s="1973"/>
      <c r="D92" s="1973"/>
      <c r="E92" s="1974"/>
    </row>
    <row r="93" spans="1:6" ht="15.75" thickBot="1" x14ac:dyDescent="0.3">
      <c r="A93" s="206" t="s">
        <v>470</v>
      </c>
      <c r="B93" s="210">
        <v>0</v>
      </c>
      <c r="C93" s="660">
        <f>ENVIRONMENT!J17</f>
        <v>0</v>
      </c>
      <c r="D93" s="210">
        <f t="shared" ref="D93:E98" si="4">C93*5/100+C93</f>
        <v>0</v>
      </c>
      <c r="E93" s="210">
        <f t="shared" si="4"/>
        <v>0</v>
      </c>
    </row>
    <row r="94" spans="1:6" ht="15.75" thickBot="1" x14ac:dyDescent="0.3">
      <c r="A94" s="206" t="s">
        <v>471</v>
      </c>
      <c r="B94" s="210">
        <v>0</v>
      </c>
      <c r="C94" s="660">
        <f>ENVIRONMENT!J118</f>
        <v>0</v>
      </c>
      <c r="D94" s="210">
        <f t="shared" si="4"/>
        <v>0</v>
      </c>
      <c r="E94" s="210">
        <f>D94*5/100+D94</f>
        <v>0</v>
      </c>
    </row>
    <row r="95" spans="1:6" ht="15.75" thickBot="1" x14ac:dyDescent="0.3">
      <c r="A95" s="198" t="s">
        <v>472</v>
      </c>
      <c r="B95" s="197">
        <v>0</v>
      </c>
      <c r="C95" s="653">
        <v>0</v>
      </c>
      <c r="D95" s="210">
        <f t="shared" si="4"/>
        <v>0</v>
      </c>
      <c r="E95" s="210">
        <f>D95*5/100+D95</f>
        <v>0</v>
      </c>
    </row>
    <row r="96" spans="1:6" ht="15.75" thickBot="1" x14ac:dyDescent="0.3">
      <c r="A96" s="198" t="s">
        <v>473</v>
      </c>
      <c r="B96" s="197">
        <v>0</v>
      </c>
      <c r="C96" s="653">
        <f>ENVIRONMENT!J133</f>
        <v>0</v>
      </c>
      <c r="D96" s="210">
        <f t="shared" si="4"/>
        <v>0</v>
      </c>
      <c r="E96" s="210">
        <f>D96*5/100+D96</f>
        <v>0</v>
      </c>
    </row>
    <row r="97" spans="1:6" ht="26.1" customHeight="1" thickBot="1" x14ac:dyDescent="0.3">
      <c r="A97" s="196" t="s">
        <v>474</v>
      </c>
      <c r="B97" s="2104"/>
      <c r="C97" s="2105"/>
      <c r="D97" s="2105"/>
      <c r="E97" s="2106"/>
    </row>
    <row r="98" spans="1:6" ht="15.75" thickBot="1" x14ac:dyDescent="0.3">
      <c r="A98" s="198" t="s">
        <v>475</v>
      </c>
      <c r="B98" s="197">
        <v>0</v>
      </c>
      <c r="C98" s="653">
        <v>0</v>
      </c>
      <c r="D98" s="245">
        <f t="shared" si="4"/>
        <v>0</v>
      </c>
      <c r="E98" s="245">
        <f>D98*5/100+D98</f>
        <v>0</v>
      </c>
    </row>
    <row r="99" spans="1:6" ht="15.75" thickBot="1" x14ac:dyDescent="0.3">
      <c r="A99" s="198" t="s">
        <v>482</v>
      </c>
      <c r="B99" s="197">
        <v>0</v>
      </c>
      <c r="C99" s="653">
        <v>0</v>
      </c>
      <c r="D99" s="245">
        <f>C99*5/100+C99</f>
        <v>0</v>
      </c>
      <c r="E99" s="245">
        <f>D99*5/100+D99</f>
        <v>0</v>
      </c>
    </row>
    <row r="100" spans="1:6" ht="15.75" thickBot="1" x14ac:dyDescent="0.3">
      <c r="A100" s="198" t="s">
        <v>477</v>
      </c>
      <c r="B100" s="197">
        <v>0</v>
      </c>
      <c r="C100" s="654">
        <f>ENVIRONMENT!J150</f>
        <v>22009870</v>
      </c>
      <c r="D100" s="245">
        <f>C100*5/100+C100</f>
        <v>23110363.5</v>
      </c>
      <c r="E100" s="245">
        <f>D100*5/100+D100</f>
        <v>24265881.675000001</v>
      </c>
    </row>
    <row r="101" spans="1:6" ht="29.1" customHeight="1" thickBot="1" x14ac:dyDescent="0.3">
      <c r="A101" s="1394" t="s">
        <v>483</v>
      </c>
      <c r="B101" s="1402">
        <f>SUM(B93+B94+B95+B96+B98+B99+B100)</f>
        <v>0</v>
      </c>
      <c r="C101" s="1403">
        <f>SUM(C93+C94+C95+C96+C98+C99+C100)</f>
        <v>22009870</v>
      </c>
      <c r="D101" s="1404">
        <f>SUM(D93+D94+D95+D96+D98+D99+D100)</f>
        <v>23110363.5</v>
      </c>
      <c r="E101" s="1404">
        <f>SUM(E93+E94+E95+E96+E98+E99+E100)</f>
        <v>24265881.675000001</v>
      </c>
    </row>
    <row r="102" spans="1:6" ht="15.75" thickBot="1" x14ac:dyDescent="0.3">
      <c r="A102" s="2062"/>
      <c r="B102" s="2063"/>
      <c r="C102" s="2063"/>
      <c r="D102" s="2063"/>
      <c r="E102" s="2064"/>
      <c r="F102" s="1384"/>
    </row>
    <row r="103" spans="1:6" ht="15.75" thickBot="1" x14ac:dyDescent="0.3">
      <c r="A103" s="1962" t="s">
        <v>646</v>
      </c>
      <c r="B103" s="1862"/>
      <c r="C103" s="1862"/>
      <c r="D103" s="1963"/>
      <c r="E103" s="1964"/>
    </row>
    <row r="104" spans="1:6" ht="15.75" thickBot="1" x14ac:dyDescent="0.3">
      <c r="A104" s="1941" t="s">
        <v>468</v>
      </c>
      <c r="B104" s="420" t="s">
        <v>503</v>
      </c>
      <c r="C104" s="554" t="s">
        <v>504</v>
      </c>
      <c r="D104" s="1945" t="s">
        <v>505</v>
      </c>
      <c r="E104" s="1946"/>
    </row>
    <row r="105" spans="1:6" ht="15.75" thickBot="1" x14ac:dyDescent="0.3">
      <c r="A105" s="1942"/>
      <c r="B105" s="797" t="s">
        <v>507</v>
      </c>
      <c r="C105" s="241" t="s">
        <v>974</v>
      </c>
      <c r="D105" s="797" t="s">
        <v>975</v>
      </c>
      <c r="E105" s="797" t="s">
        <v>978</v>
      </c>
    </row>
    <row r="106" spans="1:6" ht="26.1" customHeight="1" thickBot="1" x14ac:dyDescent="0.3">
      <c r="A106" s="196" t="s">
        <v>481</v>
      </c>
      <c r="B106" s="1972"/>
      <c r="C106" s="1973"/>
      <c r="D106" s="1973"/>
      <c r="E106" s="1974"/>
    </row>
    <row r="107" spans="1:6" ht="15.75" thickBot="1" x14ac:dyDescent="0.3">
      <c r="A107" s="198" t="s">
        <v>470</v>
      </c>
      <c r="B107" s="197">
        <v>0</v>
      </c>
      <c r="C107" s="653">
        <f>ENVIRONMENT!K17</f>
        <v>0</v>
      </c>
      <c r="D107" s="197">
        <f t="shared" ref="D107:E112" si="5">C107*5/100+C107</f>
        <v>0</v>
      </c>
      <c r="E107" s="197">
        <f t="shared" si="5"/>
        <v>0</v>
      </c>
    </row>
    <row r="108" spans="1:6" ht="15.75" thickBot="1" x14ac:dyDescent="0.3">
      <c r="A108" s="198" t="s">
        <v>471</v>
      </c>
      <c r="B108" s="197">
        <v>0</v>
      </c>
      <c r="C108" s="653">
        <f>ENVIRONMENT!K118</f>
        <v>0</v>
      </c>
      <c r="D108" s="197">
        <f t="shared" si="5"/>
        <v>0</v>
      </c>
      <c r="E108" s="197">
        <f>D108*5/100+D108</f>
        <v>0</v>
      </c>
    </row>
    <row r="109" spans="1:6" ht="15.75" thickBot="1" x14ac:dyDescent="0.3">
      <c r="A109" s="198" t="s">
        <v>472</v>
      </c>
      <c r="B109" s="197">
        <v>0</v>
      </c>
      <c r="C109" s="653">
        <v>0</v>
      </c>
      <c r="D109" s="197">
        <f t="shared" si="5"/>
        <v>0</v>
      </c>
      <c r="E109" s="197">
        <f>D109*5/100+D109</f>
        <v>0</v>
      </c>
    </row>
    <row r="110" spans="1:6" ht="15.75" thickBot="1" x14ac:dyDescent="0.3">
      <c r="A110" s="198" t="s">
        <v>473</v>
      </c>
      <c r="B110" s="197">
        <v>0</v>
      </c>
      <c r="C110" s="653">
        <f>ENVIRONMENT!K133</f>
        <v>0</v>
      </c>
      <c r="D110" s="197">
        <f t="shared" si="5"/>
        <v>0</v>
      </c>
      <c r="E110" s="197">
        <f>D110*5/100+D110</f>
        <v>0</v>
      </c>
    </row>
    <row r="111" spans="1:6" ht="29.1" customHeight="1" thickBot="1" x14ac:dyDescent="0.3">
      <c r="A111" s="196" t="s">
        <v>474</v>
      </c>
      <c r="B111" s="1972"/>
      <c r="C111" s="1973"/>
      <c r="D111" s="1973"/>
      <c r="E111" s="1974"/>
    </row>
    <row r="112" spans="1:6" ht="15.75" thickBot="1" x14ac:dyDescent="0.3">
      <c r="A112" s="198" t="s">
        <v>475</v>
      </c>
      <c r="B112" s="197">
        <v>0</v>
      </c>
      <c r="C112" s="653">
        <v>0</v>
      </c>
      <c r="D112" s="245">
        <f t="shared" si="5"/>
        <v>0</v>
      </c>
      <c r="E112" s="245">
        <f>D112*5/100+D112</f>
        <v>0</v>
      </c>
    </row>
    <row r="113" spans="1:6" ht="15.75" thickBot="1" x14ac:dyDescent="0.3">
      <c r="A113" s="198" t="s">
        <v>482</v>
      </c>
      <c r="B113" s="197">
        <v>0</v>
      </c>
      <c r="C113" s="653">
        <v>0</v>
      </c>
      <c r="D113" s="245">
        <f>C113*5/100+C113</f>
        <v>0</v>
      </c>
      <c r="E113" s="245">
        <f>D113*5/100+D113</f>
        <v>0</v>
      </c>
    </row>
    <row r="114" spans="1:6" ht="15.75" thickBot="1" x14ac:dyDescent="0.3">
      <c r="A114" s="206" t="s">
        <v>477</v>
      </c>
      <c r="B114" s="210">
        <v>0</v>
      </c>
      <c r="C114" s="659">
        <f>ENVIRONMENT!K150</f>
        <v>1000000</v>
      </c>
      <c r="D114" s="245">
        <f>C114*5/100+C114</f>
        <v>1050000</v>
      </c>
      <c r="E114" s="245">
        <f>D114*5/100+D114</f>
        <v>1102500</v>
      </c>
    </row>
    <row r="115" spans="1:6" ht="27.95" customHeight="1" thickBot="1" x14ac:dyDescent="0.3">
      <c r="A115" s="1394" t="s">
        <v>483</v>
      </c>
      <c r="B115" s="1402">
        <f>SUM(B107+B108+B109+B110+B112+B113+B114)</f>
        <v>0</v>
      </c>
      <c r="C115" s="1403">
        <f>SUM(C107+C108+C109+C110+C112+C113+C114)</f>
        <v>1000000</v>
      </c>
      <c r="D115" s="1404">
        <f>SUM(D107+D108+D109+D110+D112+D113+D114)</f>
        <v>1050000</v>
      </c>
      <c r="E115" s="1404">
        <f>SUM(E107+E108+E109+E110+E112+E113+E114)</f>
        <v>1102500</v>
      </c>
    </row>
    <row r="116" spans="1:6" ht="15.75" thickBot="1" x14ac:dyDescent="0.3">
      <c r="A116" s="1917"/>
      <c r="B116" s="2049"/>
      <c r="C116" s="2049"/>
      <c r="D116" s="2049"/>
      <c r="E116" s="1918"/>
      <c r="F116" s="1382"/>
    </row>
    <row r="117" spans="1:6" ht="27.95" customHeight="1" thickBot="1" x14ac:dyDescent="0.3">
      <c r="A117" s="1962" t="s">
        <v>647</v>
      </c>
      <c r="B117" s="1862"/>
      <c r="C117" s="1862"/>
      <c r="D117" s="1963"/>
      <c r="E117" s="1964"/>
    </row>
    <row r="118" spans="1:6" ht="15.75" thickBot="1" x14ac:dyDescent="0.3">
      <c r="A118" s="1941" t="s">
        <v>468</v>
      </c>
      <c r="B118" s="420" t="s">
        <v>503</v>
      </c>
      <c r="C118" s="554" t="s">
        <v>504</v>
      </c>
      <c r="D118" s="1945" t="s">
        <v>505</v>
      </c>
      <c r="E118" s="1946"/>
    </row>
    <row r="119" spans="1:6" ht="15.75" thickBot="1" x14ac:dyDescent="0.3">
      <c r="A119" s="1942"/>
      <c r="B119" s="797" t="s">
        <v>507</v>
      </c>
      <c r="C119" s="241" t="s">
        <v>974</v>
      </c>
      <c r="D119" s="797" t="s">
        <v>975</v>
      </c>
      <c r="E119" s="797" t="s">
        <v>978</v>
      </c>
    </row>
    <row r="120" spans="1:6" ht="27.95" customHeight="1" thickBot="1" x14ac:dyDescent="0.3">
      <c r="A120" s="196" t="s">
        <v>481</v>
      </c>
      <c r="B120" s="1968"/>
      <c r="C120" s="1945"/>
      <c r="D120" s="1945"/>
      <c r="E120" s="1946"/>
    </row>
    <row r="121" spans="1:6" ht="15.75" thickBot="1" x14ac:dyDescent="0.3">
      <c r="A121" s="198" t="s">
        <v>470</v>
      </c>
      <c r="B121" s="197">
        <v>0</v>
      </c>
      <c r="C121" s="653">
        <f>ENVIRONMENT!V17</f>
        <v>0</v>
      </c>
      <c r="D121" s="197">
        <f t="shared" ref="D121:E126" si="6">C121*5/100+C121</f>
        <v>0</v>
      </c>
      <c r="E121" s="197">
        <f t="shared" si="6"/>
        <v>0</v>
      </c>
    </row>
    <row r="122" spans="1:6" ht="15.75" thickBot="1" x14ac:dyDescent="0.3">
      <c r="A122" s="198" t="s">
        <v>471</v>
      </c>
      <c r="B122" s="197">
        <v>0</v>
      </c>
      <c r="C122" s="653">
        <f>ENVIRONMENT!V118</f>
        <v>6500000</v>
      </c>
      <c r="D122" s="197">
        <f t="shared" si="6"/>
        <v>6825000</v>
      </c>
      <c r="E122" s="197">
        <f>D122*5/100+D122</f>
        <v>7166250</v>
      </c>
    </row>
    <row r="123" spans="1:6" ht="15.75" thickBot="1" x14ac:dyDescent="0.3">
      <c r="A123" s="198" t="s">
        <v>472</v>
      </c>
      <c r="B123" s="197">
        <v>0</v>
      </c>
      <c r="C123" s="653">
        <v>0</v>
      </c>
      <c r="D123" s="197">
        <f t="shared" si="6"/>
        <v>0</v>
      </c>
      <c r="E123" s="197">
        <f>D123*5/100+D123</f>
        <v>0</v>
      </c>
    </row>
    <row r="124" spans="1:6" ht="15.75" thickBot="1" x14ac:dyDescent="0.3">
      <c r="A124" s="198" t="s">
        <v>473</v>
      </c>
      <c r="B124" s="197">
        <v>0</v>
      </c>
      <c r="C124" s="653">
        <f>ENVIRONMENT!V133</f>
        <v>4000000</v>
      </c>
      <c r="D124" s="197">
        <f t="shared" si="6"/>
        <v>4200000</v>
      </c>
      <c r="E124" s="197">
        <f>D124*5/100+D124</f>
        <v>4410000</v>
      </c>
    </row>
    <row r="125" spans="1:6" ht="26.1" customHeight="1" thickBot="1" x14ac:dyDescent="0.3">
      <c r="A125" s="196" t="s">
        <v>474</v>
      </c>
      <c r="B125" s="1938"/>
      <c r="C125" s="1939"/>
      <c r="D125" s="1939"/>
      <c r="E125" s="1940"/>
    </row>
    <row r="126" spans="1:6" ht="15.75" thickBot="1" x14ac:dyDescent="0.3">
      <c r="A126" s="198" t="s">
        <v>475</v>
      </c>
      <c r="B126" s="197">
        <v>0</v>
      </c>
      <c r="C126" s="653">
        <v>0</v>
      </c>
      <c r="D126" s="245">
        <f t="shared" si="6"/>
        <v>0</v>
      </c>
      <c r="E126" s="245">
        <f>D126*5/100+D126</f>
        <v>0</v>
      </c>
    </row>
    <row r="127" spans="1:6" ht="15.75" thickBot="1" x14ac:dyDescent="0.3">
      <c r="A127" s="198" t="s">
        <v>482</v>
      </c>
      <c r="B127" s="197">
        <v>0</v>
      </c>
      <c r="C127" s="653">
        <v>0</v>
      </c>
      <c r="D127" s="245">
        <f>C127*5/100+C127</f>
        <v>0</v>
      </c>
      <c r="E127" s="245">
        <f>D127*5/100+D127</f>
        <v>0</v>
      </c>
    </row>
    <row r="128" spans="1:6" ht="15.75" thickBot="1" x14ac:dyDescent="0.3">
      <c r="A128" s="198" t="s">
        <v>477</v>
      </c>
      <c r="B128" s="197">
        <v>0</v>
      </c>
      <c r="C128" s="654">
        <f>ENVIRONMENT!V150</f>
        <v>20149669</v>
      </c>
      <c r="D128" s="245">
        <f>C128*5/100+C128</f>
        <v>21157152.449999999</v>
      </c>
      <c r="E128" s="245">
        <f>D128*5/100+D128</f>
        <v>22215010.072499998</v>
      </c>
    </row>
    <row r="129" spans="1:6" ht="32.1" customHeight="1" thickBot="1" x14ac:dyDescent="0.3">
      <c r="A129" s="1394" t="s">
        <v>483</v>
      </c>
      <c r="B129" s="1402">
        <f>SUM(B121+B122+B123+B124+B126+B127+B128)</f>
        <v>0</v>
      </c>
      <c r="C129" s="1403">
        <f>SUM(C121+C122+C123+C124+C126+C127+C128)</f>
        <v>30649669</v>
      </c>
      <c r="D129" s="1404">
        <f>SUM(D121+D122+D123+D124+D126+D127+D128)</f>
        <v>32182152.449999999</v>
      </c>
      <c r="E129" s="1404">
        <f>SUM(E121+E122+E123+E124+E126+E127+E128)</f>
        <v>33791260.072499998</v>
      </c>
    </row>
    <row r="130" spans="1:6" ht="15.75" thickBot="1" x14ac:dyDescent="0.3">
      <c r="A130" s="2056"/>
      <c r="B130" s="2056"/>
      <c r="C130" s="2056"/>
      <c r="D130" s="2056"/>
      <c r="E130" s="2056"/>
      <c r="F130" s="1382"/>
    </row>
    <row r="131" spans="1:6" ht="33" customHeight="1" thickBot="1" x14ac:dyDescent="0.3">
      <c r="A131" s="1962" t="s">
        <v>648</v>
      </c>
      <c r="B131" s="1862"/>
      <c r="C131" s="1862"/>
      <c r="D131" s="1963"/>
      <c r="E131" s="1964"/>
    </row>
    <row r="132" spans="1:6" ht="15.75" thickBot="1" x14ac:dyDescent="0.3">
      <c r="A132" s="1941"/>
      <c r="B132" s="420" t="s">
        <v>503</v>
      </c>
      <c r="C132" s="554" t="s">
        <v>504</v>
      </c>
      <c r="D132" s="1945" t="s">
        <v>505</v>
      </c>
      <c r="E132" s="1946"/>
    </row>
    <row r="133" spans="1:6" ht="15.75" thickBot="1" x14ac:dyDescent="0.3">
      <c r="A133" s="1962"/>
      <c r="B133" s="797" t="s">
        <v>507</v>
      </c>
      <c r="C133" s="241" t="s">
        <v>974</v>
      </c>
      <c r="D133" s="797" t="s">
        <v>975</v>
      </c>
      <c r="E133" s="797" t="s">
        <v>978</v>
      </c>
    </row>
    <row r="134" spans="1:6" ht="24" customHeight="1" thickBot="1" x14ac:dyDescent="0.3">
      <c r="A134" s="196" t="s">
        <v>481</v>
      </c>
      <c r="B134" s="2097"/>
      <c r="C134" s="1982"/>
      <c r="D134" s="1982"/>
      <c r="E134" s="1983"/>
    </row>
    <row r="135" spans="1:6" ht="15.75" thickBot="1" x14ac:dyDescent="0.3">
      <c r="A135" s="198" t="s">
        <v>470</v>
      </c>
      <c r="B135" s="197">
        <v>0</v>
      </c>
      <c r="C135" s="653">
        <f>ENVIRONMENT!P17</f>
        <v>0</v>
      </c>
      <c r="D135" s="197">
        <f t="shared" ref="D135:E140" si="7">C135*5/100+C135</f>
        <v>0</v>
      </c>
      <c r="E135" s="197">
        <f t="shared" si="7"/>
        <v>0</v>
      </c>
    </row>
    <row r="136" spans="1:6" ht="15.75" thickBot="1" x14ac:dyDescent="0.3">
      <c r="A136" s="198" t="s">
        <v>471</v>
      </c>
      <c r="B136" s="197">
        <v>0</v>
      </c>
      <c r="C136" s="653">
        <f>ENVIRONMENT!P118</f>
        <v>4000000</v>
      </c>
      <c r="D136" s="197">
        <f t="shared" si="7"/>
        <v>4200000</v>
      </c>
      <c r="E136" s="197">
        <f>D136*5/100+D136</f>
        <v>4410000</v>
      </c>
    </row>
    <row r="137" spans="1:6" ht="15.75" thickBot="1" x14ac:dyDescent="0.3">
      <c r="A137" s="206" t="s">
        <v>472</v>
      </c>
      <c r="B137" s="210">
        <v>0</v>
      </c>
      <c r="C137" s="660">
        <v>0</v>
      </c>
      <c r="D137" s="197">
        <f t="shared" si="7"/>
        <v>0</v>
      </c>
      <c r="E137" s="197">
        <f>D137*5/100+D137</f>
        <v>0</v>
      </c>
    </row>
    <row r="138" spans="1:6" ht="15.75" thickBot="1" x14ac:dyDescent="0.3">
      <c r="A138" s="198" t="s">
        <v>473</v>
      </c>
      <c r="B138" s="197">
        <v>0</v>
      </c>
      <c r="C138" s="653">
        <f>ENVIRONMENT!V133</f>
        <v>4000000</v>
      </c>
      <c r="D138" s="197">
        <f t="shared" si="7"/>
        <v>4200000</v>
      </c>
      <c r="E138" s="197">
        <f>D138*5/100+D138</f>
        <v>4410000</v>
      </c>
    </row>
    <row r="139" spans="1:6" ht="26.1" customHeight="1" thickBot="1" x14ac:dyDescent="0.3">
      <c r="A139" s="220" t="s">
        <v>474</v>
      </c>
      <c r="B139" s="2115"/>
      <c r="C139" s="2116"/>
      <c r="D139" s="2116"/>
      <c r="E139" s="2117"/>
    </row>
    <row r="140" spans="1:6" ht="15.75" thickBot="1" x14ac:dyDescent="0.3">
      <c r="A140" s="198" t="s">
        <v>475</v>
      </c>
      <c r="B140" s="197">
        <v>0</v>
      </c>
      <c r="C140" s="653">
        <v>0</v>
      </c>
      <c r="D140" s="245">
        <f t="shared" si="7"/>
        <v>0</v>
      </c>
      <c r="E140" s="245">
        <f>D140*5/100+D140</f>
        <v>0</v>
      </c>
    </row>
    <row r="141" spans="1:6" ht="15.75" thickBot="1" x14ac:dyDescent="0.3">
      <c r="A141" s="198" t="s">
        <v>482</v>
      </c>
      <c r="B141" s="197">
        <v>0</v>
      </c>
      <c r="C141" s="653">
        <v>0</v>
      </c>
      <c r="D141" s="245">
        <f>C141*5/100+C141</f>
        <v>0</v>
      </c>
      <c r="E141" s="245">
        <f>D141*5/100+D141</f>
        <v>0</v>
      </c>
    </row>
    <row r="142" spans="1:6" ht="15.75" thickBot="1" x14ac:dyDescent="0.3">
      <c r="A142" s="198" t="s">
        <v>477</v>
      </c>
      <c r="B142" s="197">
        <v>0</v>
      </c>
      <c r="C142" s="654">
        <f>ENVIRONMENT!V150</f>
        <v>20149669</v>
      </c>
      <c r="D142" s="245">
        <f>C142*5/100+C142</f>
        <v>21157152.449999999</v>
      </c>
      <c r="E142" s="245">
        <f>D142*5/100+D142</f>
        <v>22215010.072499998</v>
      </c>
    </row>
    <row r="143" spans="1:6" ht="30.95" customHeight="1" thickBot="1" x14ac:dyDescent="0.3">
      <c r="A143" s="1394" t="s">
        <v>483</v>
      </c>
      <c r="B143" s="1402">
        <f>SUM(B135+B136+B137+B138+B140+B141+B142)</f>
        <v>0</v>
      </c>
      <c r="C143" s="1403">
        <f>SUM(C135+C136+C137+C138+C140+C141+C142)</f>
        <v>28149669</v>
      </c>
      <c r="D143" s="1404">
        <f>SUM(D135+D136+D137+D138+D140+D141+D142)</f>
        <v>29557152.449999999</v>
      </c>
      <c r="E143" s="1404">
        <f>SUM(E135+E136+E137+E138+E140+E141+E142)</f>
        <v>31035010.072499998</v>
      </c>
    </row>
    <row r="144" spans="1:6" ht="15.75" thickBot="1" x14ac:dyDescent="0.3">
      <c r="A144" s="1917"/>
      <c r="B144" s="2049"/>
      <c r="C144" s="2049"/>
      <c r="D144" s="2049"/>
      <c r="E144" s="1918"/>
      <c r="F144" s="1382"/>
    </row>
    <row r="145" spans="1:6" ht="32.1" customHeight="1" thickBot="1" x14ac:dyDescent="0.3">
      <c r="A145" s="1962" t="s">
        <v>649</v>
      </c>
      <c r="B145" s="1862"/>
      <c r="C145" s="1862"/>
      <c r="D145" s="1963"/>
      <c r="E145" s="1964"/>
    </row>
    <row r="146" spans="1:6" ht="15.75" thickBot="1" x14ac:dyDescent="0.3">
      <c r="A146" s="2098"/>
      <c r="B146" s="420" t="s">
        <v>503</v>
      </c>
      <c r="C146" s="554" t="s">
        <v>504</v>
      </c>
      <c r="D146" s="1945" t="s">
        <v>505</v>
      </c>
      <c r="E146" s="1946"/>
    </row>
    <row r="147" spans="1:6" ht="15.75" thickBot="1" x14ac:dyDescent="0.3">
      <c r="A147" s="2099"/>
      <c r="B147" s="797" t="s">
        <v>507</v>
      </c>
      <c r="C147" s="241" t="s">
        <v>974</v>
      </c>
      <c r="D147" s="797" t="s">
        <v>975</v>
      </c>
      <c r="E147" s="797" t="s">
        <v>978</v>
      </c>
    </row>
    <row r="148" spans="1:6" ht="27.95" customHeight="1" thickBot="1" x14ac:dyDescent="0.3">
      <c r="A148" s="196" t="s">
        <v>481</v>
      </c>
      <c r="B148" s="2100"/>
      <c r="C148" s="1939"/>
      <c r="D148" s="1939"/>
      <c r="E148" s="1940"/>
    </row>
    <row r="149" spans="1:6" ht="15.75" thickBot="1" x14ac:dyDescent="0.3">
      <c r="A149" s="198" t="s">
        <v>470</v>
      </c>
      <c r="B149" s="197">
        <v>0</v>
      </c>
      <c r="C149" s="653">
        <f>ENVIRONMENT!AB17</f>
        <v>0</v>
      </c>
      <c r="D149" s="197">
        <f t="shared" ref="D149:E154" si="8">C149*5/100+C149</f>
        <v>0</v>
      </c>
      <c r="E149" s="197">
        <f t="shared" si="8"/>
        <v>0</v>
      </c>
    </row>
    <row r="150" spans="1:6" ht="15.75" thickBot="1" x14ac:dyDescent="0.3">
      <c r="A150" s="198" t="s">
        <v>471</v>
      </c>
      <c r="B150" s="197">
        <v>0</v>
      </c>
      <c r="C150" s="653">
        <f>ENVIRONMENT!AB118</f>
        <v>3500000</v>
      </c>
      <c r="D150" s="197">
        <f t="shared" si="8"/>
        <v>3675000</v>
      </c>
      <c r="E150" s="197">
        <f>D150*5/100+D150</f>
        <v>3858750</v>
      </c>
    </row>
    <row r="151" spans="1:6" ht="15.75" thickBot="1" x14ac:dyDescent="0.3">
      <c r="A151" s="198" t="s">
        <v>472</v>
      </c>
      <c r="B151" s="197">
        <v>0</v>
      </c>
      <c r="C151" s="653">
        <v>0</v>
      </c>
      <c r="D151" s="197">
        <f t="shared" si="8"/>
        <v>0</v>
      </c>
      <c r="E151" s="197">
        <f>D151*5/100+D151</f>
        <v>0</v>
      </c>
    </row>
    <row r="152" spans="1:6" ht="15.75" thickBot="1" x14ac:dyDescent="0.3">
      <c r="A152" s="198" t="s">
        <v>473</v>
      </c>
      <c r="B152" s="197">
        <v>0</v>
      </c>
      <c r="C152" s="653">
        <f>ENVIRONMENT!AB133</f>
        <v>0</v>
      </c>
      <c r="D152" s="197">
        <f t="shared" si="8"/>
        <v>0</v>
      </c>
      <c r="E152" s="197">
        <f>D152*5/100+D152</f>
        <v>0</v>
      </c>
    </row>
    <row r="153" spans="1:6" ht="27" customHeight="1" thickBot="1" x14ac:dyDescent="0.3">
      <c r="A153" s="196" t="s">
        <v>474</v>
      </c>
      <c r="B153" s="1938"/>
      <c r="C153" s="1939"/>
      <c r="D153" s="1939"/>
      <c r="E153" s="1940"/>
    </row>
    <row r="154" spans="1:6" ht="15.75" thickBot="1" x14ac:dyDescent="0.3">
      <c r="A154" s="198" t="s">
        <v>475</v>
      </c>
      <c r="B154" s="197">
        <v>0</v>
      </c>
      <c r="C154" s="653">
        <v>0</v>
      </c>
      <c r="D154" s="245">
        <f t="shared" si="8"/>
        <v>0</v>
      </c>
      <c r="E154" s="245">
        <f>D154*5/100+D154</f>
        <v>0</v>
      </c>
    </row>
    <row r="155" spans="1:6" ht="15.75" thickBot="1" x14ac:dyDescent="0.3">
      <c r="A155" s="198" t="s">
        <v>482</v>
      </c>
      <c r="B155" s="197">
        <v>0</v>
      </c>
      <c r="C155" s="653">
        <v>0</v>
      </c>
      <c r="D155" s="245">
        <f>C155*5/100+C155</f>
        <v>0</v>
      </c>
      <c r="E155" s="245">
        <f>D155*5/100+D155</f>
        <v>0</v>
      </c>
    </row>
    <row r="156" spans="1:6" ht="15.75" thickBot="1" x14ac:dyDescent="0.3">
      <c r="A156" s="198" t="s">
        <v>477</v>
      </c>
      <c r="B156" s="197">
        <v>0</v>
      </c>
      <c r="C156" s="654">
        <f>ENVIRONMENT!AB150</f>
        <v>0</v>
      </c>
      <c r="D156" s="245">
        <f>C156*5/100+C156</f>
        <v>0</v>
      </c>
      <c r="E156" s="245">
        <f>D156*5/100+D156</f>
        <v>0</v>
      </c>
    </row>
    <row r="157" spans="1:6" ht="39" customHeight="1" thickBot="1" x14ac:dyDescent="0.3">
      <c r="A157" s="1394" t="s">
        <v>483</v>
      </c>
      <c r="B157" s="1402">
        <f>SUM(B149+B150+B151+B152+B154+B155+B156)</f>
        <v>0</v>
      </c>
      <c r="C157" s="1403">
        <f>SUM(C149+C150+C151+C152+C154+C155+C156)</f>
        <v>3500000</v>
      </c>
      <c r="D157" s="1404">
        <f>SUM(D149+D150+D151+D152+D154+D155+D156)</f>
        <v>3675000</v>
      </c>
      <c r="E157" s="1404">
        <f>SUM(E149+E150+E151+E152+E154+E155+E156)</f>
        <v>3858750</v>
      </c>
    </row>
    <row r="158" spans="1:6" ht="24" customHeight="1" thickBot="1" x14ac:dyDescent="0.3">
      <c r="A158" s="2056" t="s">
        <v>650</v>
      </c>
      <c r="B158" s="2056"/>
      <c r="C158" s="2056"/>
      <c r="D158" s="2056"/>
      <c r="E158" s="2056"/>
      <c r="F158" s="168"/>
    </row>
    <row r="159" spans="1:6" ht="15.75" thickBot="1" x14ac:dyDescent="0.3">
      <c r="A159" s="2078"/>
      <c r="B159" s="1386" t="s">
        <v>503</v>
      </c>
      <c r="C159" s="1412" t="s">
        <v>504</v>
      </c>
      <c r="D159" s="2050" t="s">
        <v>505</v>
      </c>
      <c r="E159" s="2051"/>
    </row>
    <row r="160" spans="1:6" ht="15.75" thickBot="1" x14ac:dyDescent="0.3">
      <c r="A160" s="2079"/>
      <c r="B160" s="797" t="s">
        <v>507</v>
      </c>
      <c r="C160" s="241" t="s">
        <v>974</v>
      </c>
      <c r="D160" s="797" t="s">
        <v>975</v>
      </c>
      <c r="E160" s="797" t="s">
        <v>978</v>
      </c>
    </row>
    <row r="161" spans="1:6" ht="29.1" customHeight="1" thickBot="1" x14ac:dyDescent="0.3">
      <c r="A161" s="524" t="s">
        <v>481</v>
      </c>
      <c r="B161" s="197"/>
      <c r="C161" s="723"/>
      <c r="D161" s="1981"/>
      <c r="E161" s="1983"/>
    </row>
    <row r="162" spans="1:6" ht="15.75" thickBot="1" x14ac:dyDescent="0.3">
      <c r="A162" s="198" t="s">
        <v>470</v>
      </c>
      <c r="B162" s="197">
        <v>0</v>
      </c>
      <c r="C162" s="653">
        <f>ENVIRONMENT!W17</f>
        <v>0</v>
      </c>
      <c r="D162" s="197">
        <f t="shared" ref="D162:E167" si="9">C162*5/100+C162</f>
        <v>0</v>
      </c>
      <c r="E162" s="197">
        <f t="shared" si="9"/>
        <v>0</v>
      </c>
    </row>
    <row r="163" spans="1:6" ht="15.75" thickBot="1" x14ac:dyDescent="0.3">
      <c r="A163" s="198" t="s">
        <v>471</v>
      </c>
      <c r="B163" s="197">
        <v>0</v>
      </c>
      <c r="C163" s="653">
        <f>ENVIRONMENT!W118</f>
        <v>2000000</v>
      </c>
      <c r="D163" s="197">
        <f t="shared" si="9"/>
        <v>2100000</v>
      </c>
      <c r="E163" s="197">
        <f>D163*5/100+D163</f>
        <v>2205000</v>
      </c>
    </row>
    <row r="164" spans="1:6" ht="15.75" thickBot="1" x14ac:dyDescent="0.3">
      <c r="A164" s="198" t="s">
        <v>472</v>
      </c>
      <c r="B164" s="197">
        <v>0</v>
      </c>
      <c r="C164" s="653">
        <v>0</v>
      </c>
      <c r="D164" s="197">
        <f t="shared" si="9"/>
        <v>0</v>
      </c>
      <c r="E164" s="197">
        <f>D164*5/100+D164</f>
        <v>0</v>
      </c>
    </row>
    <row r="165" spans="1:6" ht="15.75" thickBot="1" x14ac:dyDescent="0.3">
      <c r="A165" s="198" t="s">
        <v>473</v>
      </c>
      <c r="B165" s="197">
        <v>0</v>
      </c>
      <c r="C165" s="653">
        <f>ENVIRONMENT!W133</f>
        <v>0</v>
      </c>
      <c r="D165" s="197">
        <f t="shared" si="9"/>
        <v>0</v>
      </c>
      <c r="E165" s="197">
        <f>D165*5/100+D165</f>
        <v>0</v>
      </c>
    </row>
    <row r="166" spans="1:6" ht="27" customHeight="1" thickBot="1" x14ac:dyDescent="0.3">
      <c r="A166" s="196" t="s">
        <v>474</v>
      </c>
      <c r="B166" s="1981"/>
      <c r="C166" s="1982"/>
      <c r="D166" s="1982"/>
      <c r="E166" s="1983"/>
    </row>
    <row r="167" spans="1:6" ht="15.75" thickBot="1" x14ac:dyDescent="0.3">
      <c r="A167" s="198" t="s">
        <v>475</v>
      </c>
      <c r="B167" s="197">
        <v>0</v>
      </c>
      <c r="C167" s="653">
        <v>0</v>
      </c>
      <c r="D167" s="245">
        <f t="shared" si="9"/>
        <v>0</v>
      </c>
      <c r="E167" s="245">
        <f>D167*5/100+D167</f>
        <v>0</v>
      </c>
    </row>
    <row r="168" spans="1:6" ht="15.75" thickBot="1" x14ac:dyDescent="0.3">
      <c r="A168" s="198" t="s">
        <v>482</v>
      </c>
      <c r="B168" s="197">
        <v>0</v>
      </c>
      <c r="C168" s="653">
        <v>0</v>
      </c>
      <c r="D168" s="245">
        <f>C168*5/100+C168</f>
        <v>0</v>
      </c>
      <c r="E168" s="245">
        <f>D168*5/100+D168</f>
        <v>0</v>
      </c>
    </row>
    <row r="169" spans="1:6" ht="15.75" thickBot="1" x14ac:dyDescent="0.3">
      <c r="A169" s="198" t="s">
        <v>477</v>
      </c>
      <c r="B169" s="197">
        <v>0</v>
      </c>
      <c r="C169" s="654">
        <f>ENVIRONMENT!W150</f>
        <v>0</v>
      </c>
      <c r="D169" s="245">
        <f>C169*5/100+C169</f>
        <v>0</v>
      </c>
      <c r="E169" s="245">
        <f>D169*5/100+D169</f>
        <v>0</v>
      </c>
    </row>
    <row r="170" spans="1:6" ht="30" customHeight="1" thickBot="1" x14ac:dyDescent="0.3">
      <c r="A170" s="1394" t="s">
        <v>483</v>
      </c>
      <c r="B170" s="1404">
        <f>SUM(B162+B163+B164+B165+B167+B168+B169)</f>
        <v>0</v>
      </c>
      <c r="C170" s="1403">
        <f>SUM(C162+C163+C164+C165+C167+C168+C169)</f>
        <v>2000000</v>
      </c>
      <c r="D170" s="1404">
        <f>SUM(D162+D163+D164+D165+D167+D168+D169)</f>
        <v>2100000</v>
      </c>
      <c r="E170" s="1404">
        <f>SUM(E162+E163+E164+E165+E167+E168+E169)</f>
        <v>2205000</v>
      </c>
    </row>
    <row r="171" spans="1:6" ht="15.75" thickBot="1" x14ac:dyDescent="0.3">
      <c r="A171" s="2083"/>
      <c r="B171" s="2084"/>
      <c r="C171" s="2084"/>
      <c r="D171" s="2084"/>
      <c r="E171" s="2085"/>
      <c r="F171" s="1375"/>
    </row>
    <row r="172" spans="1:6" ht="33.950000000000003" customHeight="1" thickBot="1" x14ac:dyDescent="0.3">
      <c r="A172" s="1378" t="s">
        <v>651</v>
      </c>
      <c r="B172" s="1383"/>
      <c r="C172" s="450"/>
      <c r="D172" s="1383"/>
      <c r="E172" s="1413"/>
    </row>
    <row r="173" spans="1:6" ht="15.75" thickBot="1" x14ac:dyDescent="0.3">
      <c r="A173" s="243"/>
      <c r="B173" s="547" t="s">
        <v>503</v>
      </c>
      <c r="C173" s="554" t="s">
        <v>504</v>
      </c>
      <c r="D173" s="2081" t="s">
        <v>505</v>
      </c>
      <c r="E173" s="2082"/>
    </row>
    <row r="174" spans="1:6" ht="15.75" thickBot="1" x14ac:dyDescent="0.3">
      <c r="A174" s="548"/>
      <c r="B174" s="797" t="s">
        <v>507</v>
      </c>
      <c r="C174" s="241" t="s">
        <v>974</v>
      </c>
      <c r="D174" s="797" t="s">
        <v>975</v>
      </c>
      <c r="E174" s="797" t="s">
        <v>978</v>
      </c>
    </row>
    <row r="175" spans="1:6" ht="26.1" customHeight="1" thickBot="1" x14ac:dyDescent="0.3">
      <c r="A175" s="213" t="s">
        <v>481</v>
      </c>
      <c r="B175" s="2097"/>
      <c r="C175" s="1982"/>
      <c r="D175" s="1982"/>
      <c r="E175" s="1983"/>
    </row>
    <row r="176" spans="1:6" ht="15.75" thickBot="1" x14ac:dyDescent="0.3">
      <c r="A176" s="198" t="s">
        <v>470</v>
      </c>
      <c r="B176" s="197">
        <v>0</v>
      </c>
      <c r="C176" s="653">
        <f>ENVIRONMENT!X17</f>
        <v>0</v>
      </c>
      <c r="D176" s="197">
        <f t="shared" ref="D176:E181" si="10">C176*5/100+C176</f>
        <v>0</v>
      </c>
      <c r="E176" s="197">
        <f t="shared" si="10"/>
        <v>0</v>
      </c>
    </row>
    <row r="177" spans="1:5" ht="15.75" thickBot="1" x14ac:dyDescent="0.3">
      <c r="A177" s="198" t="s">
        <v>471</v>
      </c>
      <c r="B177" s="197">
        <v>0</v>
      </c>
      <c r="C177" s="653">
        <f>ENVIRONMENT!AB118</f>
        <v>3500000</v>
      </c>
      <c r="D177" s="197">
        <f t="shared" si="10"/>
        <v>3675000</v>
      </c>
      <c r="E177" s="197">
        <f>D177*5/100+D177</f>
        <v>3858750</v>
      </c>
    </row>
    <row r="178" spans="1:5" ht="15.75" thickBot="1" x14ac:dyDescent="0.3">
      <c r="A178" s="198" t="s">
        <v>472</v>
      </c>
      <c r="B178" s="197">
        <v>0</v>
      </c>
      <c r="C178" s="653">
        <v>0</v>
      </c>
      <c r="D178" s="197">
        <f t="shared" si="10"/>
        <v>0</v>
      </c>
      <c r="E178" s="197">
        <f>D178*5/100+D178</f>
        <v>0</v>
      </c>
    </row>
    <row r="179" spans="1:5" ht="15.75" thickBot="1" x14ac:dyDescent="0.3">
      <c r="A179" s="198" t="s">
        <v>473</v>
      </c>
      <c r="B179" s="197">
        <v>0</v>
      </c>
      <c r="C179" s="653">
        <f>ENVIRONMENT!AB133</f>
        <v>0</v>
      </c>
      <c r="D179" s="197">
        <f t="shared" si="10"/>
        <v>0</v>
      </c>
      <c r="E179" s="197">
        <f>D179*5/100+D179</f>
        <v>0</v>
      </c>
    </row>
    <row r="180" spans="1:5" ht="27.95" customHeight="1" thickBot="1" x14ac:dyDescent="0.3">
      <c r="A180" s="196" t="s">
        <v>474</v>
      </c>
      <c r="B180" s="1981"/>
      <c r="C180" s="1982"/>
      <c r="D180" s="1982"/>
      <c r="E180" s="1983"/>
    </row>
    <row r="181" spans="1:5" ht="15.75" thickBot="1" x14ac:dyDescent="0.3">
      <c r="A181" s="206" t="s">
        <v>475</v>
      </c>
      <c r="B181" s="210">
        <v>0</v>
      </c>
      <c r="C181" s="660">
        <v>0</v>
      </c>
      <c r="D181" s="250">
        <f t="shared" si="10"/>
        <v>0</v>
      </c>
      <c r="E181" s="250">
        <f>D181*5/100+D181</f>
        <v>0</v>
      </c>
    </row>
    <row r="182" spans="1:5" ht="15.75" thickBot="1" x14ac:dyDescent="0.3">
      <c r="A182" s="198" t="s">
        <v>482</v>
      </c>
      <c r="B182" s="197">
        <v>0</v>
      </c>
      <c r="C182" s="653">
        <v>0</v>
      </c>
      <c r="D182" s="250">
        <f>C182*5/100+C182</f>
        <v>0</v>
      </c>
      <c r="E182" s="250">
        <f>D182*5/100+D182</f>
        <v>0</v>
      </c>
    </row>
    <row r="183" spans="1:5" ht="15.75" thickBot="1" x14ac:dyDescent="0.3">
      <c r="A183" s="425" t="s">
        <v>477</v>
      </c>
      <c r="B183" s="312">
        <v>0</v>
      </c>
      <c r="C183" s="661">
        <f>ENVIRONMENT!X150</f>
        <v>0</v>
      </c>
      <c r="D183" s="313">
        <f>C183*5/100+C183</f>
        <v>0</v>
      </c>
      <c r="E183" s="313">
        <f>D183*5/100+D183</f>
        <v>0</v>
      </c>
    </row>
    <row r="184" spans="1:5" x14ac:dyDescent="0.25">
      <c r="A184" s="2080" t="s">
        <v>501</v>
      </c>
      <c r="B184" s="2089">
        <f t="shared" ref="B184:E185" si="11">SUM(B176+B177+B178+B179+B181+B182+B183)</f>
        <v>0</v>
      </c>
      <c r="C184" s="2091">
        <f t="shared" si="11"/>
        <v>3500000</v>
      </c>
      <c r="D184" s="2093">
        <f t="shared" si="11"/>
        <v>3675000</v>
      </c>
      <c r="E184" s="2095">
        <f t="shared" si="11"/>
        <v>3858750</v>
      </c>
    </row>
    <row r="185" spans="1:5" ht="15.95" customHeight="1" thickBot="1" x14ac:dyDescent="0.3">
      <c r="A185" s="2079"/>
      <c r="B185" s="2090">
        <f t="shared" si="11"/>
        <v>0</v>
      </c>
      <c r="C185" s="2092">
        <f t="shared" si="11"/>
        <v>7000000</v>
      </c>
      <c r="D185" s="2094">
        <f t="shared" si="11"/>
        <v>7350000</v>
      </c>
      <c r="E185" s="2096">
        <f t="shared" si="11"/>
        <v>7717500</v>
      </c>
    </row>
  </sheetData>
  <mergeCells count="81">
    <mergeCell ref="A102:E102"/>
    <mergeCell ref="A116:E116"/>
    <mergeCell ref="A130:E130"/>
    <mergeCell ref="A144:E144"/>
    <mergeCell ref="A158:E158"/>
    <mergeCell ref="B134:E134"/>
    <mergeCell ref="B139:E139"/>
    <mergeCell ref="B125:E125"/>
    <mergeCell ref="A131:E131"/>
    <mergeCell ref="B120:E120"/>
    <mergeCell ref="A117:E117"/>
    <mergeCell ref="D118:E118"/>
    <mergeCell ref="A118:A119"/>
    <mergeCell ref="B106:E106"/>
    <mergeCell ref="B111:E111"/>
    <mergeCell ref="D132:E132"/>
    <mergeCell ref="A9:E10"/>
    <mergeCell ref="A16:E16"/>
    <mergeCell ref="A22:E22"/>
    <mergeCell ref="A60:E60"/>
    <mergeCell ref="A74:E74"/>
    <mergeCell ref="A11:A12"/>
    <mergeCell ref="A23:E23"/>
    <mergeCell ref="A24:A25"/>
    <mergeCell ref="D24:E24"/>
    <mergeCell ref="B40:E40"/>
    <mergeCell ref="D11:E11"/>
    <mergeCell ref="A17:E17"/>
    <mergeCell ref="A18:A19"/>
    <mergeCell ref="D18:E18"/>
    <mergeCell ref="A33:A34"/>
    <mergeCell ref="D33:E33"/>
    <mergeCell ref="B92:E92"/>
    <mergeCell ref="D104:E104"/>
    <mergeCell ref="A104:A105"/>
    <mergeCell ref="B97:E97"/>
    <mergeCell ref="B55:E55"/>
    <mergeCell ref="D76:E76"/>
    <mergeCell ref="D62:E62"/>
    <mergeCell ref="A103:E103"/>
    <mergeCell ref="A62:A63"/>
    <mergeCell ref="B64:E64"/>
    <mergeCell ref="A76:A77"/>
    <mergeCell ref="B78:E78"/>
    <mergeCell ref="D90:E90"/>
    <mergeCell ref="A90:A91"/>
    <mergeCell ref="A61:E61"/>
    <mergeCell ref="A75:E75"/>
    <mergeCell ref="A2:B2"/>
    <mergeCell ref="A3:A4"/>
    <mergeCell ref="D3:E3"/>
    <mergeCell ref="A5:E5"/>
    <mergeCell ref="A6:E6"/>
    <mergeCell ref="A47:A48"/>
    <mergeCell ref="D47:E47"/>
    <mergeCell ref="A49:E49"/>
    <mergeCell ref="B35:E35"/>
    <mergeCell ref="B50:E50"/>
    <mergeCell ref="A89:E89"/>
    <mergeCell ref="B69:E69"/>
    <mergeCell ref="B83:E83"/>
    <mergeCell ref="A88:E88"/>
    <mergeCell ref="B184:B185"/>
    <mergeCell ref="C184:C185"/>
    <mergeCell ref="D184:D185"/>
    <mergeCell ref="E184:E185"/>
    <mergeCell ref="B175:E175"/>
    <mergeCell ref="B180:E180"/>
    <mergeCell ref="A145:E145"/>
    <mergeCell ref="D146:E146"/>
    <mergeCell ref="A146:A147"/>
    <mergeCell ref="B148:E148"/>
    <mergeCell ref="B153:E153"/>
    <mergeCell ref="D159:E159"/>
    <mergeCell ref="A132:A133"/>
    <mergeCell ref="A159:A160"/>
    <mergeCell ref="A184:A185"/>
    <mergeCell ref="D161:E161"/>
    <mergeCell ref="B166:E166"/>
    <mergeCell ref="D173:E173"/>
    <mergeCell ref="A171:E171"/>
  </mergeCells>
  <hyperlinks>
    <hyperlink ref="A5" r:id="rId1" location="Sheet1!_ftn1" xr:uid="{00000000-0004-0000-1400-000000000000}"/>
  </hyperlink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165"/>
  <sheetViews>
    <sheetView topLeftCell="A148" zoomScale="90" zoomScaleNormal="90" workbookViewId="0">
      <selection activeCell="A41" sqref="A41:E165"/>
    </sheetView>
  </sheetViews>
  <sheetFormatPr defaultColWidth="11.42578125" defaultRowHeight="15" x14ac:dyDescent="0.25"/>
  <cols>
    <col min="1" max="1" width="39" customWidth="1"/>
    <col min="2" max="2" width="12.28515625" customWidth="1"/>
    <col min="3" max="3" width="14" style="51" bestFit="1" customWidth="1"/>
    <col min="4" max="4" width="13.140625" customWidth="1"/>
    <col min="5" max="5" width="12.5703125" customWidth="1"/>
  </cols>
  <sheetData>
    <row r="1" spans="1:6" ht="15.75" x14ac:dyDescent="0.25">
      <c r="A1" s="221"/>
    </row>
    <row r="2" spans="1:6" ht="16.5" x14ac:dyDescent="0.25">
      <c r="A2" s="179" t="s">
        <v>983</v>
      </c>
    </row>
    <row r="3" spans="1:6" ht="23.1" customHeight="1" thickBot="1" x14ac:dyDescent="0.3">
      <c r="A3" s="1957" t="s">
        <v>652</v>
      </c>
      <c r="B3" s="1958"/>
      <c r="C3" s="652"/>
      <c r="D3" s="2123"/>
      <c r="E3" s="2123"/>
    </row>
    <row r="4" spans="1:6" ht="15.75" thickBot="1" x14ac:dyDescent="0.3">
      <c r="A4" s="1941" t="s">
        <v>450</v>
      </c>
      <c r="B4" s="420" t="s">
        <v>503</v>
      </c>
      <c r="C4" s="421" t="s">
        <v>504</v>
      </c>
      <c r="D4" s="1945" t="s">
        <v>505</v>
      </c>
      <c r="E4" s="1946"/>
    </row>
    <row r="5" spans="1:6" ht="15.75" thickBot="1" x14ac:dyDescent="0.3">
      <c r="A5" s="1942"/>
      <c r="B5" s="797" t="s">
        <v>507</v>
      </c>
      <c r="C5" s="241" t="s">
        <v>974</v>
      </c>
      <c r="D5" s="797" t="s">
        <v>975</v>
      </c>
      <c r="E5" s="797" t="s">
        <v>978</v>
      </c>
    </row>
    <row r="6" spans="1:6" ht="27" customHeight="1" thickBot="1" x14ac:dyDescent="0.3">
      <c r="A6" s="1959" t="s">
        <v>455</v>
      </c>
      <c r="B6" s="1960"/>
      <c r="C6" s="1960"/>
      <c r="D6" s="1960"/>
      <c r="E6" s="1961"/>
    </row>
    <row r="7" spans="1:6" ht="26.1" customHeight="1" thickBot="1" x14ac:dyDescent="0.3">
      <c r="A7" s="196" t="s">
        <v>456</v>
      </c>
      <c r="B7" s="1972"/>
      <c r="C7" s="1973"/>
      <c r="D7" s="1973"/>
      <c r="E7" s="1974"/>
    </row>
    <row r="8" spans="1:6" ht="30.75" thickBot="1" x14ac:dyDescent="0.3">
      <c r="A8" s="198" t="s">
        <v>492</v>
      </c>
      <c r="B8" s="199">
        <v>399279966</v>
      </c>
      <c r="C8" s="654">
        <f>TRANSPORT!D146</f>
        <v>549372027</v>
      </c>
      <c r="D8" s="199">
        <f>C8*5/100+C8</f>
        <v>576840628.35000002</v>
      </c>
      <c r="E8" s="199">
        <f>D8*5/100+D8</f>
        <v>605682659.76750004</v>
      </c>
    </row>
    <row r="9" spans="1:6" ht="24.95" customHeight="1" thickBot="1" x14ac:dyDescent="0.3">
      <c r="A9" s="196" t="s">
        <v>457</v>
      </c>
      <c r="B9" s="200">
        <f>SUM(B8)</f>
        <v>399279966</v>
      </c>
      <c r="C9" s="249">
        <f>SUM(C8)</f>
        <v>549372027</v>
      </c>
      <c r="D9" s="200">
        <f>SUM(D8)</f>
        <v>576840628.35000002</v>
      </c>
      <c r="E9" s="200">
        <f>SUM(E8)</f>
        <v>605682659.76750004</v>
      </c>
    </row>
    <row r="10" spans="1:6" ht="27.95" customHeight="1" thickBot="1" x14ac:dyDescent="0.3">
      <c r="A10" s="1947" t="s">
        <v>653</v>
      </c>
      <c r="B10" s="2122"/>
      <c r="C10" s="2122"/>
      <c r="D10" s="1943"/>
      <c r="E10" s="1944"/>
    </row>
    <row r="11" spans="1:6" ht="15.75" thickBot="1" x14ac:dyDescent="0.3">
      <c r="A11" s="1941"/>
      <c r="B11" s="420" t="s">
        <v>503</v>
      </c>
      <c r="C11" s="421" t="s">
        <v>504</v>
      </c>
      <c r="D11" s="1945" t="s">
        <v>505</v>
      </c>
      <c r="E11" s="1946"/>
    </row>
    <row r="12" spans="1:6" ht="15.75" thickBot="1" x14ac:dyDescent="0.3">
      <c r="A12" s="1942"/>
      <c r="B12" s="797" t="s">
        <v>507</v>
      </c>
      <c r="C12" s="241" t="s">
        <v>974</v>
      </c>
      <c r="D12" s="797" t="s">
        <v>975</v>
      </c>
      <c r="E12" s="797" t="s">
        <v>978</v>
      </c>
    </row>
    <row r="13" spans="1:6" ht="15.75" thickBot="1" x14ac:dyDescent="0.3">
      <c r="A13" s="198" t="s">
        <v>654</v>
      </c>
      <c r="B13" s="199">
        <v>74050000</v>
      </c>
      <c r="C13" s="654">
        <f>TRANSPORT!J146</f>
        <v>15738710</v>
      </c>
      <c r="D13" s="199">
        <f>C13*5/100+C13</f>
        <v>16525645.5</v>
      </c>
      <c r="E13" s="265">
        <f>D13*5/100+D13</f>
        <v>17351927.774999999</v>
      </c>
    </row>
    <row r="14" spans="1:6" ht="15.75" thickBot="1" x14ac:dyDescent="0.3">
      <c r="A14" s="198" t="s">
        <v>655</v>
      </c>
      <c r="B14" s="199">
        <v>15002000</v>
      </c>
      <c r="C14" s="654">
        <f>TRANSPORT!K146</f>
        <v>16402400</v>
      </c>
      <c r="D14" s="199">
        <f>C14*5/100+C14</f>
        <v>17222520</v>
      </c>
      <c r="E14" s="265">
        <f>D14*5/100+D14</f>
        <v>18083646</v>
      </c>
    </row>
    <row r="15" spans="1:6" ht="30.95" customHeight="1" thickBot="1" x14ac:dyDescent="0.3">
      <c r="A15" s="1394" t="s">
        <v>541</v>
      </c>
      <c r="B15" s="1395">
        <f>SUM(B13:B14)</f>
        <v>89052000</v>
      </c>
      <c r="C15" s="1396">
        <f>SUM(C13:C14)</f>
        <v>32141110</v>
      </c>
      <c r="D15" s="1395">
        <f>SUM(D13:D14)</f>
        <v>33748165.5</v>
      </c>
      <c r="E15" s="1395">
        <f>SUM(E13:E14)</f>
        <v>35435573.774999999</v>
      </c>
    </row>
    <row r="16" spans="1:6" ht="15.75" thickBot="1" x14ac:dyDescent="0.3">
      <c r="A16" s="1917"/>
      <c r="B16" s="2049"/>
      <c r="C16" s="2049"/>
      <c r="D16" s="2049"/>
      <c r="E16" s="1918"/>
      <c r="F16" s="1382"/>
    </row>
    <row r="17" spans="1:6" ht="27.95" customHeight="1" thickBot="1" x14ac:dyDescent="0.3">
      <c r="A17" s="1962" t="s">
        <v>656</v>
      </c>
      <c r="B17" s="1862"/>
      <c r="C17" s="1862"/>
      <c r="D17" s="1963"/>
      <c r="E17" s="1964"/>
    </row>
    <row r="18" spans="1:6" ht="15.75" thickBot="1" x14ac:dyDescent="0.3">
      <c r="A18" s="1941"/>
      <c r="B18" s="420" t="s">
        <v>503</v>
      </c>
      <c r="C18" s="421" t="s">
        <v>504</v>
      </c>
      <c r="D18" s="1945" t="s">
        <v>505</v>
      </c>
      <c r="E18" s="1946"/>
    </row>
    <row r="19" spans="1:6" ht="15.75" thickBot="1" x14ac:dyDescent="0.3">
      <c r="A19" s="1942"/>
      <c r="B19" s="797" t="s">
        <v>507</v>
      </c>
      <c r="C19" s="241" t="s">
        <v>974</v>
      </c>
      <c r="D19" s="797" t="s">
        <v>975</v>
      </c>
      <c r="E19" s="797" t="s">
        <v>978</v>
      </c>
    </row>
    <row r="20" spans="1:6" ht="15.75" thickBot="1" x14ac:dyDescent="0.3">
      <c r="A20" s="549" t="s">
        <v>679</v>
      </c>
      <c r="B20" s="550"/>
      <c r="C20" s="655">
        <f>TRANSPORT!P146</f>
        <v>0</v>
      </c>
      <c r="D20" s="245">
        <f t="shared" ref="D20:E22" si="0">C20*5/100+C20</f>
        <v>0</v>
      </c>
      <c r="E20" s="245">
        <f t="shared" si="0"/>
        <v>0</v>
      </c>
    </row>
    <row r="21" spans="1:6" ht="30.75" thickBot="1" x14ac:dyDescent="0.3">
      <c r="A21" s="549" t="s">
        <v>680</v>
      </c>
      <c r="B21" s="551"/>
      <c r="C21" s="655">
        <f>TRANSPORT!Q146</f>
        <v>0</v>
      </c>
      <c r="D21" s="245">
        <f t="shared" si="0"/>
        <v>0</v>
      </c>
      <c r="E21" s="245">
        <f t="shared" si="0"/>
        <v>0</v>
      </c>
    </row>
    <row r="22" spans="1:6" ht="15.75" thickBot="1" x14ac:dyDescent="0.3">
      <c r="A22" s="212" t="s">
        <v>657</v>
      </c>
      <c r="B22" s="552">
        <v>107364037</v>
      </c>
      <c r="C22" s="724">
        <f>TRANSPORT!R146</f>
        <v>1885000</v>
      </c>
      <c r="D22" s="266">
        <f t="shared" si="0"/>
        <v>1979250</v>
      </c>
      <c r="E22" s="267">
        <f t="shared" si="0"/>
        <v>2078212.5</v>
      </c>
    </row>
    <row r="23" spans="1:6" ht="33" customHeight="1" thickBot="1" x14ac:dyDescent="0.3">
      <c r="A23" s="525" t="s">
        <v>466</v>
      </c>
      <c r="B23" s="553">
        <f>SUM(B20:B22)</f>
        <v>107364037</v>
      </c>
      <c r="C23" s="249">
        <f>SUM(C20:C22)</f>
        <v>1885000</v>
      </c>
      <c r="D23" s="200">
        <f>SUM(D20:D22)</f>
        <v>1979250</v>
      </c>
      <c r="E23" s="200">
        <f>SUM(E20:E22)</f>
        <v>2078212.5</v>
      </c>
    </row>
    <row r="24" spans="1:6" ht="32.1" customHeight="1" thickBot="1" x14ac:dyDescent="0.3">
      <c r="A24" s="196" t="s">
        <v>467</v>
      </c>
      <c r="B24" s="200">
        <f>SUM(B23+B15+B9)</f>
        <v>595696003</v>
      </c>
      <c r="C24" s="249">
        <f>SUM(C23+C15+C9)</f>
        <v>583398137</v>
      </c>
      <c r="D24" s="200">
        <f>SUM(D23+D15+D9)</f>
        <v>612568043.85000002</v>
      </c>
      <c r="E24" s="200">
        <f>SUM(E23+E15+E9)</f>
        <v>643196446.04250002</v>
      </c>
    </row>
    <row r="25" spans="1:6" ht="15.75" x14ac:dyDescent="0.25">
      <c r="A25" s="2118"/>
      <c r="B25" s="2118"/>
      <c r="C25" s="2118"/>
      <c r="D25" s="2118"/>
      <c r="E25" s="2118"/>
      <c r="F25" s="2118"/>
    </row>
    <row r="26" spans="1:6" ht="17.25" thickBot="1" x14ac:dyDescent="0.3">
      <c r="A26" s="179" t="s">
        <v>521</v>
      </c>
    </row>
    <row r="27" spans="1:6" ht="29.25" thickBot="1" x14ac:dyDescent="0.3">
      <c r="A27" s="1941" t="s">
        <v>468</v>
      </c>
      <c r="B27" s="422" t="s">
        <v>503</v>
      </c>
      <c r="C27" s="424" t="s">
        <v>504</v>
      </c>
      <c r="D27" s="1943" t="s">
        <v>505</v>
      </c>
      <c r="E27" s="1944"/>
    </row>
    <row r="28" spans="1:6" ht="15.75" thickBot="1" x14ac:dyDescent="0.3">
      <c r="A28" s="1942"/>
      <c r="B28" s="797" t="s">
        <v>507</v>
      </c>
      <c r="C28" s="241" t="s">
        <v>974</v>
      </c>
      <c r="D28" s="797" t="s">
        <v>975</v>
      </c>
      <c r="E28" s="797" t="s">
        <v>978</v>
      </c>
    </row>
    <row r="29" spans="1:6" ht="30" customHeight="1" thickBot="1" x14ac:dyDescent="0.3">
      <c r="A29" s="202" t="s">
        <v>469</v>
      </c>
      <c r="B29" s="1948"/>
      <c r="C29" s="1949"/>
      <c r="D29" s="1949"/>
      <c r="E29" s="1950"/>
    </row>
    <row r="30" spans="1:6" ht="15.75" thickBot="1" x14ac:dyDescent="0.3">
      <c r="A30" s="198" t="s">
        <v>470</v>
      </c>
      <c r="B30" s="203">
        <v>41276064</v>
      </c>
      <c r="C30" s="656">
        <f>TRANSPORT!AN17</f>
        <v>26502334</v>
      </c>
      <c r="D30" s="203">
        <f t="shared" ref="D30:E37" si="1">C30*5/100+C30</f>
        <v>27827450.699999999</v>
      </c>
      <c r="E30" s="203">
        <f t="shared" si="1"/>
        <v>29218823.234999999</v>
      </c>
    </row>
    <row r="31" spans="1:6" ht="15.75" thickBot="1" x14ac:dyDescent="0.3">
      <c r="A31" s="198" t="s">
        <v>471</v>
      </c>
      <c r="B31" s="203">
        <v>45765928</v>
      </c>
      <c r="C31" s="656">
        <f>TRANSPORT!AN116</f>
        <v>85716430</v>
      </c>
      <c r="D31" s="203">
        <f t="shared" si="1"/>
        <v>90002251.5</v>
      </c>
      <c r="E31" s="203">
        <f>D31*5/100+D31</f>
        <v>94502364.075000003</v>
      </c>
    </row>
    <row r="32" spans="1:6" ht="15.75" thickBot="1" x14ac:dyDescent="0.3">
      <c r="A32" s="198" t="s">
        <v>472</v>
      </c>
      <c r="B32" s="204">
        <v>0</v>
      </c>
      <c r="C32" s="657">
        <v>0</v>
      </c>
      <c r="D32" s="203">
        <f t="shared" si="1"/>
        <v>0</v>
      </c>
      <c r="E32" s="203">
        <f>D32*5/100+D32</f>
        <v>0</v>
      </c>
    </row>
    <row r="33" spans="1:6" ht="15.75" thickBot="1" x14ac:dyDescent="0.3">
      <c r="A33" s="198" t="s">
        <v>473</v>
      </c>
      <c r="B33" s="203">
        <v>18586750</v>
      </c>
      <c r="C33" s="656">
        <f>TRANSPORT!AN131</f>
        <v>12876500</v>
      </c>
      <c r="D33" s="203">
        <f t="shared" si="1"/>
        <v>13520325</v>
      </c>
      <c r="E33" s="203">
        <f>D33*5/100+D33</f>
        <v>14196341.25</v>
      </c>
    </row>
    <row r="34" spans="1:6" ht="27.95" customHeight="1" thickBot="1" x14ac:dyDescent="0.3">
      <c r="A34" s="196" t="s">
        <v>474</v>
      </c>
      <c r="B34" s="1951"/>
      <c r="C34" s="1952"/>
      <c r="D34" s="1952"/>
      <c r="E34" s="1953"/>
    </row>
    <row r="35" spans="1:6" ht="15.75" thickBot="1" x14ac:dyDescent="0.3">
      <c r="A35" s="198" t="s">
        <v>475</v>
      </c>
      <c r="B35" s="204">
        <v>0</v>
      </c>
      <c r="C35" s="657">
        <v>0</v>
      </c>
      <c r="D35" s="246">
        <f t="shared" si="1"/>
        <v>0</v>
      </c>
      <c r="E35" s="246">
        <f>D35*5/100+D35</f>
        <v>0</v>
      </c>
    </row>
    <row r="36" spans="1:6" ht="15.75" thickBot="1" x14ac:dyDescent="0.3">
      <c r="A36" s="198" t="s">
        <v>476</v>
      </c>
      <c r="B36" s="204">
        <v>0</v>
      </c>
      <c r="C36" s="657">
        <v>0</v>
      </c>
      <c r="D36" s="246">
        <f t="shared" si="1"/>
        <v>0</v>
      </c>
      <c r="E36" s="246">
        <f>D36*5/100+D36</f>
        <v>0</v>
      </c>
    </row>
    <row r="37" spans="1:6" ht="15.75" thickBot="1" x14ac:dyDescent="0.3">
      <c r="A37" s="198" t="s">
        <v>477</v>
      </c>
      <c r="B37" s="203">
        <v>490067261</v>
      </c>
      <c r="C37" s="656">
        <f>TRANSPORT!AN144</f>
        <v>459302873</v>
      </c>
      <c r="D37" s="246">
        <f t="shared" si="1"/>
        <v>482268016.64999998</v>
      </c>
      <c r="E37" s="246">
        <f>D37*5/100+D37</f>
        <v>506381417.48249996</v>
      </c>
    </row>
    <row r="38" spans="1:6" ht="27" customHeight="1" thickBot="1" x14ac:dyDescent="0.3">
      <c r="A38" s="196" t="s">
        <v>478</v>
      </c>
      <c r="B38" s="205">
        <f>SUM(B30+B31+B32+B33+B35+B36+B37)</f>
        <v>595696003</v>
      </c>
      <c r="C38" s="658">
        <f>SUM(C30+C31+C32+C33+C35+C36+C37)</f>
        <v>584398137</v>
      </c>
      <c r="D38" s="205">
        <f>SUM(D30+D31+D32+D33+D35+D36+D37)</f>
        <v>613618043.85000002</v>
      </c>
      <c r="E38" s="205">
        <f>SUM(E30+E31+E32+E33+E35+E36+E37)</f>
        <v>644298946.04250002</v>
      </c>
    </row>
    <row r="39" spans="1:6" ht="15.75" x14ac:dyDescent="0.25">
      <c r="A39" s="2118"/>
      <c r="B39" s="2118"/>
      <c r="C39" s="2118"/>
      <c r="D39" s="2118"/>
      <c r="E39" s="2118"/>
      <c r="F39" s="2118"/>
    </row>
    <row r="40" spans="1:6" ht="17.25" thickBot="1" x14ac:dyDescent="0.3">
      <c r="A40" s="179" t="s">
        <v>494</v>
      </c>
    </row>
    <row r="41" spans="1:6" ht="24" customHeight="1" thickBot="1" x14ac:dyDescent="0.3">
      <c r="A41" s="1941" t="s">
        <v>468</v>
      </c>
      <c r="B41" s="420" t="s">
        <v>503</v>
      </c>
      <c r="C41" s="421" t="s">
        <v>504</v>
      </c>
      <c r="D41" s="1945" t="s">
        <v>505</v>
      </c>
      <c r="E41" s="1946"/>
    </row>
    <row r="42" spans="1:6" ht="15.75" thickBot="1" x14ac:dyDescent="0.3">
      <c r="A42" s="1942"/>
      <c r="B42" s="797" t="s">
        <v>507</v>
      </c>
      <c r="C42" s="241" t="s">
        <v>974</v>
      </c>
      <c r="D42" s="797" t="s">
        <v>975</v>
      </c>
      <c r="E42" s="797" t="s">
        <v>978</v>
      </c>
    </row>
    <row r="43" spans="1:6" ht="27.95" customHeight="1" thickBot="1" x14ac:dyDescent="0.3">
      <c r="A43" s="1947" t="s">
        <v>480</v>
      </c>
      <c r="B43" s="1943"/>
      <c r="C43" s="1943"/>
      <c r="D43" s="1943"/>
      <c r="E43" s="1944"/>
    </row>
    <row r="44" spans="1:6" ht="27" customHeight="1" thickBot="1" x14ac:dyDescent="0.3">
      <c r="A44" s="239" t="s">
        <v>481</v>
      </c>
      <c r="B44" s="2119"/>
      <c r="C44" s="2120"/>
      <c r="D44" s="2120"/>
      <c r="E44" s="2121"/>
    </row>
    <row r="45" spans="1:6" ht="15.75" thickBot="1" x14ac:dyDescent="0.3">
      <c r="A45" s="198" t="s">
        <v>470</v>
      </c>
      <c r="B45" s="199">
        <v>41276064</v>
      </c>
      <c r="C45" s="654">
        <f>TRANSPORT!I17</f>
        <v>26502334</v>
      </c>
      <c r="D45" s="199">
        <f t="shared" ref="D45:E50" si="2">C45*5/100+C45</f>
        <v>27827450.699999999</v>
      </c>
      <c r="E45" s="199">
        <f t="shared" si="2"/>
        <v>29218823.234999999</v>
      </c>
    </row>
    <row r="46" spans="1:6" ht="15.75" thickBot="1" x14ac:dyDescent="0.3">
      <c r="A46" s="198" t="s">
        <v>471</v>
      </c>
      <c r="B46" s="199">
        <v>41715928</v>
      </c>
      <c r="C46" s="654">
        <f>TRANSPORT!I116</f>
        <v>65392720</v>
      </c>
      <c r="D46" s="199">
        <f t="shared" si="2"/>
        <v>68662356</v>
      </c>
      <c r="E46" s="199">
        <f>D46*5/100+D46</f>
        <v>72095473.799999997</v>
      </c>
    </row>
    <row r="47" spans="1:6" ht="15.75" thickBot="1" x14ac:dyDescent="0.3">
      <c r="A47" s="198" t="s">
        <v>472</v>
      </c>
      <c r="B47" s="197">
        <v>0</v>
      </c>
      <c r="C47" s="653">
        <v>0</v>
      </c>
      <c r="D47" s="199">
        <f t="shared" si="2"/>
        <v>0</v>
      </c>
      <c r="E47" s="199">
        <f>D47*5/100+D47</f>
        <v>0</v>
      </c>
    </row>
    <row r="48" spans="1:6" ht="15.75" thickBot="1" x14ac:dyDescent="0.3">
      <c r="A48" s="198" t="s">
        <v>473</v>
      </c>
      <c r="B48" s="199">
        <v>3584750</v>
      </c>
      <c r="C48" s="654">
        <f>TRANSPORT!I131</f>
        <v>174100</v>
      </c>
      <c r="D48" s="199">
        <f t="shared" si="2"/>
        <v>182805</v>
      </c>
      <c r="E48" s="199">
        <f>D48*5/100+D48</f>
        <v>191945.25</v>
      </c>
    </row>
    <row r="49" spans="1:6" ht="27" customHeight="1" thickBot="1" x14ac:dyDescent="0.3">
      <c r="A49" s="196" t="s">
        <v>474</v>
      </c>
      <c r="B49" s="1938"/>
      <c r="C49" s="1939"/>
      <c r="D49" s="1939"/>
      <c r="E49" s="1940"/>
    </row>
    <row r="50" spans="1:6" ht="15.75" thickBot="1" x14ac:dyDescent="0.3">
      <c r="A50" s="198" t="s">
        <v>475</v>
      </c>
      <c r="B50" s="197">
        <v>0</v>
      </c>
      <c r="C50" s="653">
        <v>0</v>
      </c>
      <c r="D50" s="245">
        <f t="shared" si="2"/>
        <v>0</v>
      </c>
      <c r="E50" s="245">
        <f>D50*5/100+D50</f>
        <v>0</v>
      </c>
    </row>
    <row r="51" spans="1:6" ht="15.75" thickBot="1" x14ac:dyDescent="0.3">
      <c r="A51" s="198" t="s">
        <v>482</v>
      </c>
      <c r="B51" s="197">
        <v>0</v>
      </c>
      <c r="C51" s="653">
        <v>0</v>
      </c>
      <c r="D51" s="245">
        <f>C51*5/100+C51</f>
        <v>0</v>
      </c>
      <c r="E51" s="245">
        <f>D51*5/100+D51</f>
        <v>0</v>
      </c>
    </row>
    <row r="52" spans="1:6" ht="15.75" thickBot="1" x14ac:dyDescent="0.3">
      <c r="A52" s="198" t="s">
        <v>477</v>
      </c>
      <c r="B52" s="199">
        <v>312703224</v>
      </c>
      <c r="C52" s="654">
        <f>TRANSPORT!I144</f>
        <v>457302873</v>
      </c>
      <c r="D52" s="245">
        <f>C52*5/100+C52</f>
        <v>480168016.64999998</v>
      </c>
      <c r="E52" s="245">
        <f>D52*5/100+D52</f>
        <v>504176417.48249996</v>
      </c>
    </row>
    <row r="53" spans="1:6" ht="35.1" customHeight="1" thickBot="1" x14ac:dyDescent="0.3">
      <c r="A53" s="1398" t="s">
        <v>483</v>
      </c>
      <c r="B53" s="1399">
        <f>SUM(B45+B46+B47+B48+B50+B51+B52)</f>
        <v>399279966</v>
      </c>
      <c r="C53" s="1396">
        <f>SUM(C45+C46+C47+C48+C50+C51+C52)</f>
        <v>549372027</v>
      </c>
      <c r="D53" s="1399">
        <f>SUM(D45+D46+D47+D48+D50+D51+D52)</f>
        <v>576840628.35000002</v>
      </c>
      <c r="E53" s="1399">
        <f>SUM(E45+E46+E47+E48+E50+E51+E52)</f>
        <v>605682659.76749992</v>
      </c>
    </row>
    <row r="54" spans="1:6" ht="15.75" thickBot="1" x14ac:dyDescent="0.3">
      <c r="A54" s="1766"/>
      <c r="B54" s="1785"/>
      <c r="C54" s="1785"/>
      <c r="D54" s="1785"/>
      <c r="E54" s="1767"/>
      <c r="F54" s="168"/>
    </row>
    <row r="55" spans="1:6" ht="33.950000000000003" customHeight="1" thickBot="1" x14ac:dyDescent="0.3">
      <c r="A55" s="1962" t="s">
        <v>484</v>
      </c>
      <c r="B55" s="1862"/>
      <c r="C55" s="1862"/>
      <c r="D55" s="1963"/>
      <c r="E55" s="1964"/>
    </row>
    <row r="56" spans="1:6" ht="15.75" thickBot="1" x14ac:dyDescent="0.3">
      <c r="A56" s="1941" t="s">
        <v>468</v>
      </c>
      <c r="B56" s="420" t="s">
        <v>503</v>
      </c>
      <c r="C56" s="554" t="s">
        <v>504</v>
      </c>
      <c r="D56" s="1945" t="s">
        <v>505</v>
      </c>
      <c r="E56" s="1946"/>
    </row>
    <row r="57" spans="1:6" ht="15.75" thickBot="1" x14ac:dyDescent="0.3">
      <c r="A57" s="1942"/>
      <c r="B57" s="797" t="s">
        <v>507</v>
      </c>
      <c r="C57" s="241" t="s">
        <v>974</v>
      </c>
      <c r="D57" s="797" t="s">
        <v>975</v>
      </c>
      <c r="E57" s="797" t="s">
        <v>978</v>
      </c>
    </row>
    <row r="58" spans="1:6" ht="30" customHeight="1" thickBot="1" x14ac:dyDescent="0.3">
      <c r="A58" s="196" t="s">
        <v>481</v>
      </c>
      <c r="B58" s="1981"/>
      <c r="C58" s="1982"/>
      <c r="D58" s="1982"/>
      <c r="E58" s="1983"/>
    </row>
    <row r="59" spans="1:6" ht="15.75" thickBot="1" x14ac:dyDescent="0.3">
      <c r="A59" s="208" t="s">
        <v>470</v>
      </c>
      <c r="B59" s="199">
        <v>41276064</v>
      </c>
      <c r="C59" s="654">
        <f>TRANSPORT!D17</f>
        <v>26502334</v>
      </c>
      <c r="D59" s="209">
        <f t="shared" ref="D59:E64" si="3">C59*5/100+C59</f>
        <v>27827450.699999999</v>
      </c>
      <c r="E59" s="209">
        <f t="shared" si="3"/>
        <v>29218823.234999999</v>
      </c>
    </row>
    <row r="60" spans="1:6" ht="15.75" thickBot="1" x14ac:dyDescent="0.3">
      <c r="A60" s="198" t="s">
        <v>471</v>
      </c>
      <c r="B60" s="199">
        <v>41715928</v>
      </c>
      <c r="C60" s="654">
        <f>TRANSPORT!D116</f>
        <v>65392720</v>
      </c>
      <c r="D60" s="209">
        <f t="shared" si="3"/>
        <v>68662356</v>
      </c>
      <c r="E60" s="209">
        <f>D60*5/100+D60</f>
        <v>72095473.799999997</v>
      </c>
    </row>
    <row r="61" spans="1:6" ht="15.75" thickBot="1" x14ac:dyDescent="0.3">
      <c r="A61" s="198" t="s">
        <v>472</v>
      </c>
      <c r="B61" s="197">
        <v>0</v>
      </c>
      <c r="C61" s="653">
        <v>0</v>
      </c>
      <c r="D61" s="209">
        <f t="shared" si="3"/>
        <v>0</v>
      </c>
      <c r="E61" s="209">
        <f>D61*5/100+D61</f>
        <v>0</v>
      </c>
    </row>
    <row r="62" spans="1:6" ht="15.75" thickBot="1" x14ac:dyDescent="0.3">
      <c r="A62" s="198" t="s">
        <v>473</v>
      </c>
      <c r="B62" s="199">
        <v>3584750</v>
      </c>
      <c r="C62" s="654">
        <f>TRANSPORT!D131</f>
        <v>174100</v>
      </c>
      <c r="D62" s="209">
        <f t="shared" si="3"/>
        <v>182805</v>
      </c>
      <c r="E62" s="209">
        <f>D62*5/100+D62</f>
        <v>191945.25</v>
      </c>
    </row>
    <row r="63" spans="1:6" ht="27" customHeight="1" thickBot="1" x14ac:dyDescent="0.3">
      <c r="A63" s="196" t="s">
        <v>474</v>
      </c>
      <c r="B63" s="1938"/>
      <c r="C63" s="1939"/>
      <c r="D63" s="1939"/>
      <c r="E63" s="1940"/>
    </row>
    <row r="64" spans="1:6" ht="15.75" thickBot="1" x14ac:dyDescent="0.3">
      <c r="A64" s="206" t="s">
        <v>475</v>
      </c>
      <c r="B64" s="210">
        <v>0</v>
      </c>
      <c r="C64" s="660">
        <v>0</v>
      </c>
      <c r="D64" s="250">
        <f t="shared" si="3"/>
        <v>0</v>
      </c>
      <c r="E64" s="250">
        <f>D64*5/100+D64</f>
        <v>0</v>
      </c>
    </row>
    <row r="65" spans="1:6" ht="15.75" thickBot="1" x14ac:dyDescent="0.3">
      <c r="A65" s="198" t="s">
        <v>482</v>
      </c>
      <c r="B65" s="197">
        <v>0</v>
      </c>
      <c r="C65" s="653">
        <v>0</v>
      </c>
      <c r="D65" s="250">
        <f>C65*5/100+C65</f>
        <v>0</v>
      </c>
      <c r="E65" s="250">
        <f>D65*5/100+D65</f>
        <v>0</v>
      </c>
    </row>
    <row r="66" spans="1:6" ht="15.75" thickBot="1" x14ac:dyDescent="0.3">
      <c r="A66" s="198" t="s">
        <v>477</v>
      </c>
      <c r="B66" s="199">
        <v>312703224</v>
      </c>
      <c r="C66" s="654">
        <f>TRANSPORT!D144</f>
        <v>457302873</v>
      </c>
      <c r="D66" s="250">
        <f>C66*5/100+C66</f>
        <v>480168016.64999998</v>
      </c>
      <c r="E66" s="250">
        <f>D66*5/100+D66</f>
        <v>504176417.48249996</v>
      </c>
    </row>
    <row r="67" spans="1:6" ht="27" customHeight="1" thickBot="1" x14ac:dyDescent="0.3">
      <c r="A67" s="1394" t="s">
        <v>483</v>
      </c>
      <c r="B67" s="1395">
        <f>SUM(B59+B60+B61+B62+B64+B65+B66)</f>
        <v>399279966</v>
      </c>
      <c r="C67" s="1396">
        <f>SUM(C59+C60+C61+C62+C64+C65+C66)</f>
        <v>549372027</v>
      </c>
      <c r="D67" s="1395">
        <f>SUM(D59+D60+D61+D62+D64+D65+D66)</f>
        <v>576840628.35000002</v>
      </c>
      <c r="E67" s="1395">
        <f>SUM(E59+E60+E61+E62+E64+E65+E66)</f>
        <v>605682659.76749992</v>
      </c>
    </row>
    <row r="68" spans="1:6" ht="15.75" thickBot="1" x14ac:dyDescent="0.3">
      <c r="A68" s="1917"/>
      <c r="B68" s="2049"/>
      <c r="C68" s="2049"/>
      <c r="D68" s="2049"/>
      <c r="E68" s="1918"/>
      <c r="F68" s="1382"/>
    </row>
    <row r="69" spans="1:6" ht="36.950000000000003" customHeight="1" thickBot="1" x14ac:dyDescent="0.3">
      <c r="A69" s="1962" t="s">
        <v>653</v>
      </c>
      <c r="B69" s="1862"/>
      <c r="C69" s="1862"/>
      <c r="D69" s="1963"/>
      <c r="E69" s="1964"/>
    </row>
    <row r="70" spans="1:6" ht="15.75" thickBot="1" x14ac:dyDescent="0.3">
      <c r="A70" s="1941" t="s">
        <v>468</v>
      </c>
      <c r="B70" s="420" t="s">
        <v>503</v>
      </c>
      <c r="C70" s="554" t="s">
        <v>504</v>
      </c>
      <c r="D70" s="1945" t="s">
        <v>505</v>
      </c>
      <c r="E70" s="1946"/>
    </row>
    <row r="71" spans="1:6" ht="15.75" thickBot="1" x14ac:dyDescent="0.3">
      <c r="A71" s="1942"/>
      <c r="B71" s="797" t="s">
        <v>507</v>
      </c>
      <c r="C71" s="241" t="s">
        <v>974</v>
      </c>
      <c r="D71" s="797" t="s">
        <v>975</v>
      </c>
      <c r="E71" s="797" t="s">
        <v>978</v>
      </c>
    </row>
    <row r="72" spans="1:6" ht="24" customHeight="1" thickBot="1" x14ac:dyDescent="0.3">
      <c r="A72" s="196" t="s">
        <v>481</v>
      </c>
      <c r="B72" s="1938"/>
      <c r="C72" s="1939"/>
      <c r="D72" s="1939"/>
      <c r="E72" s="1940"/>
    </row>
    <row r="73" spans="1:6" ht="15.75" thickBot="1" x14ac:dyDescent="0.3">
      <c r="A73" s="208" t="s">
        <v>470</v>
      </c>
      <c r="B73" s="211">
        <v>0</v>
      </c>
      <c r="C73" s="653">
        <f>TRANSPORT!O17</f>
        <v>0</v>
      </c>
      <c r="D73" s="247">
        <f t="shared" ref="D73:E78" si="4">C73*5/100+C73</f>
        <v>0</v>
      </c>
      <c r="E73" s="247">
        <f t="shared" si="4"/>
        <v>0</v>
      </c>
    </row>
    <row r="74" spans="1:6" ht="15.75" thickBot="1" x14ac:dyDescent="0.3">
      <c r="A74" s="198" t="s">
        <v>471</v>
      </c>
      <c r="B74" s="199">
        <v>4050000</v>
      </c>
      <c r="C74" s="654">
        <f>TRANSPORT!O116</f>
        <v>19738710</v>
      </c>
      <c r="D74" s="247">
        <f t="shared" si="4"/>
        <v>20725645.5</v>
      </c>
      <c r="E74" s="247">
        <f>D74*5/100+D74</f>
        <v>21761927.774999999</v>
      </c>
    </row>
    <row r="75" spans="1:6" ht="15.75" thickBot="1" x14ac:dyDescent="0.3">
      <c r="A75" s="198" t="s">
        <v>472</v>
      </c>
      <c r="B75" s="197">
        <v>0</v>
      </c>
      <c r="C75" s="653">
        <v>0</v>
      </c>
      <c r="D75" s="247">
        <f t="shared" si="4"/>
        <v>0</v>
      </c>
      <c r="E75" s="247">
        <f>D75*5/100+D75</f>
        <v>0</v>
      </c>
    </row>
    <row r="76" spans="1:6" ht="15.75" thickBot="1" x14ac:dyDescent="0.3">
      <c r="A76" s="198" t="s">
        <v>473</v>
      </c>
      <c r="B76" s="199">
        <v>15002000</v>
      </c>
      <c r="C76" s="654">
        <f>TRANSPORT!O131</f>
        <v>11402400</v>
      </c>
      <c r="D76" s="247">
        <f t="shared" si="4"/>
        <v>11972520</v>
      </c>
      <c r="E76" s="247">
        <f>D76*5/100+D76</f>
        <v>12571146</v>
      </c>
    </row>
    <row r="77" spans="1:6" ht="27.95" customHeight="1" thickBot="1" x14ac:dyDescent="0.3">
      <c r="A77" s="196" t="s">
        <v>474</v>
      </c>
      <c r="B77" s="1981"/>
      <c r="C77" s="1982"/>
      <c r="D77" s="1982"/>
      <c r="E77" s="1983"/>
    </row>
    <row r="78" spans="1:6" ht="15.75" thickBot="1" x14ac:dyDescent="0.3">
      <c r="A78" s="198" t="s">
        <v>475</v>
      </c>
      <c r="B78" s="197">
        <v>0</v>
      </c>
      <c r="C78" s="653">
        <v>0</v>
      </c>
      <c r="D78" s="245">
        <f t="shared" si="4"/>
        <v>0</v>
      </c>
      <c r="E78" s="245">
        <f>D78*5/100+D78</f>
        <v>0</v>
      </c>
    </row>
    <row r="79" spans="1:6" ht="15.75" thickBot="1" x14ac:dyDescent="0.3">
      <c r="A79" s="198" t="s">
        <v>482</v>
      </c>
      <c r="B79" s="197">
        <v>0</v>
      </c>
      <c r="C79" s="653">
        <v>0</v>
      </c>
      <c r="D79" s="245">
        <f>C79*5/100+C79</f>
        <v>0</v>
      </c>
      <c r="E79" s="245">
        <f>D79*5/100+D79</f>
        <v>0</v>
      </c>
    </row>
    <row r="80" spans="1:6" ht="15.75" thickBot="1" x14ac:dyDescent="0.3">
      <c r="A80" s="198" t="s">
        <v>477</v>
      </c>
      <c r="B80" s="199">
        <v>70000000</v>
      </c>
      <c r="C80" s="654">
        <f>TRANSPORT!O144</f>
        <v>2000000</v>
      </c>
      <c r="D80" s="245">
        <f>C80*5/100+C80</f>
        <v>2100000</v>
      </c>
      <c r="E80" s="245">
        <f>D80*5/100+D80</f>
        <v>2205000</v>
      </c>
    </row>
    <row r="81" spans="1:6" ht="29.1" customHeight="1" thickBot="1" x14ac:dyDescent="0.3">
      <c r="A81" s="1398" t="s">
        <v>483</v>
      </c>
      <c r="B81" s="1399">
        <f>SUM(B73+B74+B75+B76+B78+B79+B80)</f>
        <v>89052000</v>
      </c>
      <c r="C81" s="1396">
        <f>SUM(C73+C74+C75+C76+C78+C79+C80)</f>
        <v>33141110</v>
      </c>
      <c r="D81" s="1399">
        <f>SUM(D73+D74+D75+D76+D78+D79+D80)</f>
        <v>34798165.5</v>
      </c>
      <c r="E81" s="1399">
        <f>SUM(E73+E74+E75+E76+E78+E79+E80)</f>
        <v>36538073.774999999</v>
      </c>
    </row>
    <row r="82" spans="1:6" ht="15.75" thickBot="1" x14ac:dyDescent="0.3">
      <c r="A82" s="1766"/>
      <c r="B82" s="1785"/>
      <c r="C82" s="1785"/>
      <c r="D82" s="1785"/>
      <c r="E82" s="1767"/>
      <c r="F82" s="168"/>
    </row>
    <row r="83" spans="1:6" ht="24.95" customHeight="1" thickBot="1" x14ac:dyDescent="0.3">
      <c r="A83" s="1962" t="s">
        <v>654</v>
      </c>
      <c r="B83" s="1862"/>
      <c r="C83" s="1862"/>
      <c r="D83" s="1963"/>
      <c r="E83" s="1964"/>
    </row>
    <row r="84" spans="1:6" ht="15.75" thickBot="1" x14ac:dyDescent="0.3">
      <c r="A84" s="1941" t="s">
        <v>468</v>
      </c>
      <c r="B84" s="420" t="s">
        <v>503</v>
      </c>
      <c r="C84" s="421" t="s">
        <v>504</v>
      </c>
      <c r="D84" s="1945" t="s">
        <v>505</v>
      </c>
      <c r="E84" s="1946"/>
    </row>
    <row r="85" spans="1:6" ht="15.75" thickBot="1" x14ac:dyDescent="0.3">
      <c r="A85" s="1942"/>
      <c r="B85" s="797" t="s">
        <v>507</v>
      </c>
      <c r="C85" s="241" t="s">
        <v>974</v>
      </c>
      <c r="D85" s="797" t="s">
        <v>975</v>
      </c>
      <c r="E85" s="797" t="s">
        <v>978</v>
      </c>
    </row>
    <row r="86" spans="1:6" ht="27.95" customHeight="1" thickBot="1" x14ac:dyDescent="0.3">
      <c r="A86" s="196" t="s">
        <v>481</v>
      </c>
      <c r="B86" s="1981"/>
      <c r="C86" s="1982"/>
      <c r="D86" s="1982"/>
      <c r="E86" s="1983"/>
    </row>
    <row r="87" spans="1:6" ht="15.75" thickBot="1" x14ac:dyDescent="0.3">
      <c r="A87" s="198" t="s">
        <v>470</v>
      </c>
      <c r="B87" s="197">
        <v>0</v>
      </c>
      <c r="C87" s="653">
        <f>TRANSPORT!J17</f>
        <v>0</v>
      </c>
      <c r="D87" s="245">
        <f t="shared" ref="D87:E92" si="5">C87*5/100+C87</f>
        <v>0</v>
      </c>
      <c r="E87" s="245">
        <f t="shared" si="5"/>
        <v>0</v>
      </c>
    </row>
    <row r="88" spans="1:6" ht="15.75" thickBot="1" x14ac:dyDescent="0.3">
      <c r="A88" s="206" t="s">
        <v>471</v>
      </c>
      <c r="B88" s="210">
        <v>0</v>
      </c>
      <c r="C88" s="659">
        <f>TRANSPORT!J116</f>
        <v>15738710</v>
      </c>
      <c r="D88" s="245">
        <f t="shared" si="5"/>
        <v>16525645.5</v>
      </c>
      <c r="E88" s="245">
        <f>D88*5/100+D88</f>
        <v>17351927.774999999</v>
      </c>
    </row>
    <row r="89" spans="1:6" ht="15.75" thickBot="1" x14ac:dyDescent="0.3">
      <c r="A89" s="198" t="s">
        <v>472</v>
      </c>
      <c r="B89" s="197">
        <v>0</v>
      </c>
      <c r="C89" s="653">
        <v>0</v>
      </c>
      <c r="D89" s="245">
        <f t="shared" si="5"/>
        <v>0</v>
      </c>
      <c r="E89" s="245">
        <f>D89*5/100+D89</f>
        <v>0</v>
      </c>
    </row>
    <row r="90" spans="1:6" ht="15.75" thickBot="1" x14ac:dyDescent="0.3">
      <c r="A90" s="198" t="s">
        <v>473</v>
      </c>
      <c r="B90" s="199">
        <v>4050000</v>
      </c>
      <c r="C90" s="653">
        <f>TRANSPORT!J131</f>
        <v>0</v>
      </c>
      <c r="D90" s="245">
        <f t="shared" si="5"/>
        <v>0</v>
      </c>
      <c r="E90" s="245">
        <f>D90*5/100+D90</f>
        <v>0</v>
      </c>
    </row>
    <row r="91" spans="1:6" ht="24.95" customHeight="1" thickBot="1" x14ac:dyDescent="0.3">
      <c r="A91" s="196" t="s">
        <v>474</v>
      </c>
      <c r="B91" s="1981"/>
      <c r="C91" s="1982"/>
      <c r="D91" s="1982"/>
      <c r="E91" s="1983"/>
    </row>
    <row r="92" spans="1:6" ht="15.75" thickBot="1" x14ac:dyDescent="0.3">
      <c r="A92" s="198" t="s">
        <v>475</v>
      </c>
      <c r="B92" s="197">
        <v>0</v>
      </c>
      <c r="C92" s="653">
        <v>0</v>
      </c>
      <c r="D92" s="245">
        <f t="shared" si="5"/>
        <v>0</v>
      </c>
      <c r="E92" s="245">
        <f>D92*5/100+D92</f>
        <v>0</v>
      </c>
    </row>
    <row r="93" spans="1:6" ht="15.75" thickBot="1" x14ac:dyDescent="0.3">
      <c r="A93" s="198" t="s">
        <v>482</v>
      </c>
      <c r="B93" s="197">
        <v>0</v>
      </c>
      <c r="C93" s="653">
        <v>0</v>
      </c>
      <c r="D93" s="245">
        <f>C93*5/100+C93</f>
        <v>0</v>
      </c>
      <c r="E93" s="245">
        <f>D93*5/100+D93</f>
        <v>0</v>
      </c>
    </row>
    <row r="94" spans="1:6" ht="15.75" thickBot="1" x14ac:dyDescent="0.3">
      <c r="A94" s="198" t="s">
        <v>477</v>
      </c>
      <c r="B94" s="199">
        <v>70000000</v>
      </c>
      <c r="C94" s="654">
        <f>TRANSPORT!J144</f>
        <v>0</v>
      </c>
      <c r="D94" s="245">
        <f>C94*5/100+C94</f>
        <v>0</v>
      </c>
      <c r="E94" s="245">
        <f>D94*5/100+D94</f>
        <v>0</v>
      </c>
    </row>
    <row r="95" spans="1:6" ht="30" customHeight="1" thickBot="1" x14ac:dyDescent="0.3">
      <c r="A95" s="1394" t="s">
        <v>483</v>
      </c>
      <c r="B95" s="1395">
        <f>SUM(B87+B88+B89+B90+B92+B93+B94)</f>
        <v>74050000</v>
      </c>
      <c r="C95" s="1396">
        <f>SUM(C87+C88+C89+C90+C92+C93+C94)</f>
        <v>15738710</v>
      </c>
      <c r="D95" s="1395">
        <f>SUM(D87+D88+D89+D90+D92+D93+D94)</f>
        <v>16525645.5</v>
      </c>
      <c r="E95" s="1395">
        <f>SUM(E87+E88+E89+E90+E92+E93+E94)</f>
        <v>17351927.774999999</v>
      </c>
    </row>
    <row r="96" spans="1:6" ht="15.75" thickBot="1" x14ac:dyDescent="0.3">
      <c r="A96" s="2062"/>
      <c r="B96" s="2063"/>
      <c r="C96" s="2063"/>
      <c r="D96" s="2063"/>
      <c r="E96" s="2064"/>
      <c r="F96" s="1384"/>
    </row>
    <row r="97" spans="1:6" ht="26.1" customHeight="1" thickBot="1" x14ac:dyDescent="0.3">
      <c r="A97" s="1962" t="s">
        <v>655</v>
      </c>
      <c r="B97" s="1862"/>
      <c r="C97" s="1862"/>
      <c r="D97" s="1963"/>
      <c r="E97" s="1964"/>
    </row>
    <row r="98" spans="1:6" ht="15.75" thickBot="1" x14ac:dyDescent="0.3">
      <c r="A98" s="1941" t="s">
        <v>468</v>
      </c>
      <c r="B98" s="420" t="s">
        <v>503</v>
      </c>
      <c r="C98" s="554" t="s">
        <v>504</v>
      </c>
      <c r="D98" s="1945" t="s">
        <v>505</v>
      </c>
      <c r="E98" s="1946"/>
    </row>
    <row r="99" spans="1:6" ht="15.75" thickBot="1" x14ac:dyDescent="0.3">
      <c r="A99" s="1942"/>
      <c r="B99" s="797" t="s">
        <v>507</v>
      </c>
      <c r="C99" s="241" t="s">
        <v>974</v>
      </c>
      <c r="D99" s="797" t="s">
        <v>975</v>
      </c>
      <c r="E99" s="797" t="s">
        <v>978</v>
      </c>
    </row>
    <row r="100" spans="1:6" ht="27.95" customHeight="1" thickBot="1" x14ac:dyDescent="0.3">
      <c r="A100" s="196" t="s">
        <v>481</v>
      </c>
      <c r="B100" s="1981"/>
      <c r="C100" s="1982"/>
      <c r="D100" s="1982"/>
      <c r="E100" s="1983"/>
    </row>
    <row r="101" spans="1:6" ht="15.75" thickBot="1" x14ac:dyDescent="0.3">
      <c r="A101" s="198" t="s">
        <v>470</v>
      </c>
      <c r="B101" s="197">
        <v>0</v>
      </c>
      <c r="C101" s="655">
        <f>TRANSPORT!K17</f>
        <v>0</v>
      </c>
      <c r="D101" s="245">
        <f t="shared" ref="D101:E106" si="6">C101*5/100+C101</f>
        <v>0</v>
      </c>
      <c r="E101" s="245">
        <f t="shared" si="6"/>
        <v>0</v>
      </c>
    </row>
    <row r="102" spans="1:6" ht="15.75" thickBot="1" x14ac:dyDescent="0.3">
      <c r="A102" s="198" t="s">
        <v>471</v>
      </c>
      <c r="B102" s="197">
        <v>0</v>
      </c>
      <c r="C102" s="655">
        <f>TRANSPORT!K116</f>
        <v>4000000</v>
      </c>
      <c r="D102" s="245">
        <f t="shared" si="6"/>
        <v>4200000</v>
      </c>
      <c r="E102" s="245">
        <f>D102*5/100+D102</f>
        <v>4410000</v>
      </c>
    </row>
    <row r="103" spans="1:6" ht="15.75" thickBot="1" x14ac:dyDescent="0.3">
      <c r="A103" s="198" t="s">
        <v>472</v>
      </c>
      <c r="B103" s="197">
        <v>0</v>
      </c>
      <c r="C103" s="655">
        <v>0</v>
      </c>
      <c r="D103" s="245">
        <f t="shared" si="6"/>
        <v>0</v>
      </c>
      <c r="E103" s="245">
        <f>D103*5/100+D103</f>
        <v>0</v>
      </c>
    </row>
    <row r="104" spans="1:6" ht="15.75" thickBot="1" x14ac:dyDescent="0.3">
      <c r="A104" s="198" t="s">
        <v>473</v>
      </c>
      <c r="B104" s="199">
        <v>15002000</v>
      </c>
      <c r="C104" s="655">
        <f>TRANSPORT!K131</f>
        <v>11402400</v>
      </c>
      <c r="D104" s="245">
        <f t="shared" si="6"/>
        <v>11972520</v>
      </c>
      <c r="E104" s="245">
        <f>D104*5/100+D104</f>
        <v>12571146</v>
      </c>
    </row>
    <row r="105" spans="1:6" ht="23.1" customHeight="1" thickBot="1" x14ac:dyDescent="0.3">
      <c r="A105" s="196" t="s">
        <v>474</v>
      </c>
      <c r="B105" s="1981"/>
      <c r="C105" s="1982"/>
      <c r="D105" s="1982"/>
      <c r="E105" s="1983"/>
    </row>
    <row r="106" spans="1:6" ht="15.75" thickBot="1" x14ac:dyDescent="0.3">
      <c r="A106" s="198" t="s">
        <v>475</v>
      </c>
      <c r="B106" s="197">
        <v>0</v>
      </c>
      <c r="C106" s="653">
        <v>0</v>
      </c>
      <c r="D106" s="197">
        <f t="shared" si="6"/>
        <v>0</v>
      </c>
      <c r="E106" s="197">
        <f t="shared" si="6"/>
        <v>0</v>
      </c>
    </row>
    <row r="107" spans="1:6" ht="15.75" thickBot="1" x14ac:dyDescent="0.3">
      <c r="A107" s="198" t="s">
        <v>482</v>
      </c>
      <c r="B107" s="197">
        <v>0</v>
      </c>
      <c r="C107" s="653">
        <v>0</v>
      </c>
      <c r="D107" s="197">
        <f>C107*5/100+C107</f>
        <v>0</v>
      </c>
      <c r="E107" s="197">
        <f>D107*5/100+D107</f>
        <v>0</v>
      </c>
    </row>
    <row r="108" spans="1:6" ht="15.75" thickBot="1" x14ac:dyDescent="0.3">
      <c r="A108" s="206" t="s">
        <v>477</v>
      </c>
      <c r="B108" s="250">
        <v>0</v>
      </c>
      <c r="C108" s="718">
        <f>TRANSPORT!K144</f>
        <v>1000000</v>
      </c>
      <c r="D108" s="245">
        <f>C108*5/100+C108</f>
        <v>1050000</v>
      </c>
      <c r="E108" s="245">
        <f>D108*5/100+D108</f>
        <v>1102500</v>
      </c>
    </row>
    <row r="109" spans="1:6" ht="30" customHeight="1" thickBot="1" x14ac:dyDescent="0.3">
      <c r="A109" s="1394" t="s">
        <v>483</v>
      </c>
      <c r="B109" s="1395">
        <f>SUM(B101+B102+B103+B104+B106+B107+B108)</f>
        <v>15002000</v>
      </c>
      <c r="C109" s="1396">
        <f>SUM(C101+C102+C103+C104+C106+C107+C108)</f>
        <v>16402400</v>
      </c>
      <c r="D109" s="1395">
        <f>SUM(D101+D102+D103+D104+D106+D107+D108)</f>
        <v>17222520</v>
      </c>
      <c r="E109" s="1395">
        <f>SUM(E101+E102+E103+E104+E106+E107+E108)</f>
        <v>18083646</v>
      </c>
    </row>
    <row r="110" spans="1:6" ht="15.75" thickBot="1" x14ac:dyDescent="0.3">
      <c r="A110" s="1917"/>
      <c r="B110" s="2049"/>
      <c r="C110" s="2049"/>
      <c r="D110" s="2049"/>
      <c r="E110" s="1918"/>
      <c r="F110" s="1382"/>
    </row>
    <row r="111" spans="1:6" ht="29.1" customHeight="1" thickBot="1" x14ac:dyDescent="0.3">
      <c r="A111" s="1917" t="s">
        <v>656</v>
      </c>
      <c r="B111" s="2049"/>
      <c r="C111" s="2049"/>
      <c r="D111" s="2049"/>
      <c r="E111" s="1918"/>
      <c r="F111" s="168"/>
    </row>
    <row r="112" spans="1:6" ht="15.75" thickBot="1" x14ac:dyDescent="0.3">
      <c r="A112" s="2052" t="s">
        <v>468</v>
      </c>
      <c r="B112" s="420" t="s">
        <v>503</v>
      </c>
      <c r="C112" s="554" t="s">
        <v>504</v>
      </c>
      <c r="D112" s="2050" t="s">
        <v>505</v>
      </c>
      <c r="E112" s="2051"/>
    </row>
    <row r="113" spans="1:6" ht="15.75" thickBot="1" x14ac:dyDescent="0.3">
      <c r="A113" s="1942"/>
      <c r="B113" s="797" t="s">
        <v>507</v>
      </c>
      <c r="C113" s="241" t="s">
        <v>974</v>
      </c>
      <c r="D113" s="797" t="s">
        <v>975</v>
      </c>
      <c r="E113" s="797" t="s">
        <v>978</v>
      </c>
    </row>
    <row r="114" spans="1:6" ht="24" customHeight="1" thickBot="1" x14ac:dyDescent="0.3">
      <c r="A114" s="196" t="s">
        <v>481</v>
      </c>
      <c r="B114" s="1938"/>
      <c r="C114" s="1939"/>
      <c r="D114" s="1939"/>
      <c r="E114" s="1940"/>
    </row>
    <row r="115" spans="1:6" ht="15.75" thickBot="1" x14ac:dyDescent="0.3">
      <c r="A115" s="198" t="s">
        <v>470</v>
      </c>
      <c r="B115" s="197">
        <v>0</v>
      </c>
      <c r="C115" s="655">
        <f>TRANSPORT!U17</f>
        <v>0</v>
      </c>
      <c r="D115" s="245">
        <f t="shared" ref="D115:E120" si="7">C115*5/100+C115</f>
        <v>0</v>
      </c>
      <c r="E115" s="245">
        <f t="shared" si="7"/>
        <v>0</v>
      </c>
    </row>
    <row r="116" spans="1:6" ht="15.75" thickBot="1" x14ac:dyDescent="0.3">
      <c r="A116" s="198" t="s">
        <v>471</v>
      </c>
      <c r="B116" s="197">
        <v>0</v>
      </c>
      <c r="C116" s="655">
        <f>TRANSPORT!U116</f>
        <v>585000</v>
      </c>
      <c r="D116" s="245">
        <f t="shared" si="7"/>
        <v>614250</v>
      </c>
      <c r="E116" s="245">
        <f>D116*5/100+D116</f>
        <v>644962.5</v>
      </c>
    </row>
    <row r="117" spans="1:6" ht="15.75" thickBot="1" x14ac:dyDescent="0.3">
      <c r="A117" s="198" t="s">
        <v>472</v>
      </c>
      <c r="B117" s="197">
        <v>0</v>
      </c>
      <c r="C117" s="655">
        <v>0</v>
      </c>
      <c r="D117" s="245">
        <f t="shared" si="7"/>
        <v>0</v>
      </c>
      <c r="E117" s="245">
        <f>D117*5/100+D117</f>
        <v>0</v>
      </c>
    </row>
    <row r="118" spans="1:6" ht="15.75" thickBot="1" x14ac:dyDescent="0.3">
      <c r="A118" s="198" t="s">
        <v>473</v>
      </c>
      <c r="B118" s="197">
        <v>0</v>
      </c>
      <c r="C118" s="655">
        <f>TRANSPORT!U131</f>
        <v>1300000</v>
      </c>
      <c r="D118" s="245">
        <f t="shared" si="7"/>
        <v>1365000</v>
      </c>
      <c r="E118" s="245">
        <f>D118*5/100+D118</f>
        <v>1433250</v>
      </c>
    </row>
    <row r="119" spans="1:6" ht="27" customHeight="1" thickBot="1" x14ac:dyDescent="0.3">
      <c r="A119" s="196" t="s">
        <v>474</v>
      </c>
      <c r="B119" s="1938"/>
      <c r="C119" s="1939"/>
      <c r="D119" s="1939"/>
      <c r="E119" s="1940"/>
    </row>
    <row r="120" spans="1:6" ht="15.75" thickBot="1" x14ac:dyDescent="0.3">
      <c r="A120" s="198" t="s">
        <v>475</v>
      </c>
      <c r="B120" s="197">
        <v>0</v>
      </c>
      <c r="C120" s="653">
        <v>0</v>
      </c>
      <c r="D120" s="197">
        <f t="shared" si="7"/>
        <v>0</v>
      </c>
      <c r="E120" s="197">
        <f t="shared" si="7"/>
        <v>0</v>
      </c>
    </row>
    <row r="121" spans="1:6" ht="15.75" thickBot="1" x14ac:dyDescent="0.3">
      <c r="A121" s="198" t="s">
        <v>482</v>
      </c>
      <c r="B121" s="197">
        <v>0</v>
      </c>
      <c r="C121" s="653">
        <v>0</v>
      </c>
      <c r="D121" s="197">
        <f>C121*5/100+C121</f>
        <v>0</v>
      </c>
      <c r="E121" s="197">
        <f>D121*5/100+D121</f>
        <v>0</v>
      </c>
    </row>
    <row r="122" spans="1:6" ht="15.75" thickBot="1" x14ac:dyDescent="0.3">
      <c r="A122" s="198" t="s">
        <v>477</v>
      </c>
      <c r="B122" s="199">
        <v>107364037</v>
      </c>
      <c r="C122" s="653">
        <f>TRANSPORT!U144</f>
        <v>0</v>
      </c>
      <c r="D122" s="197">
        <f>C122*5/100+C122</f>
        <v>0</v>
      </c>
      <c r="E122" s="197">
        <f>D122*5/100+D122</f>
        <v>0</v>
      </c>
    </row>
    <row r="123" spans="1:6" ht="29.1" customHeight="1" thickBot="1" x14ac:dyDescent="0.3">
      <c r="A123" s="1394" t="s">
        <v>483</v>
      </c>
      <c r="B123" s="1395">
        <f>SUM(B115+B116+B117+B118+B120+B121+B122)</f>
        <v>107364037</v>
      </c>
      <c r="C123" s="1396">
        <f>SUM(C115+C116+C117+C118+C120+C121+C122)</f>
        <v>1885000</v>
      </c>
      <c r="D123" s="1395">
        <f>SUM(D115+D116+D117+D118+D120+D121+D122)</f>
        <v>1979250</v>
      </c>
      <c r="E123" s="1395">
        <f>SUM(E115+E116+E117+E118+E120+E121+E122)</f>
        <v>2078212.5</v>
      </c>
    </row>
    <row r="124" spans="1:6" ht="15.75" thickBot="1" x14ac:dyDescent="0.3">
      <c r="A124" s="1917"/>
      <c r="B124" s="2049"/>
      <c r="C124" s="2049"/>
      <c r="D124" s="2049"/>
      <c r="E124" s="1918"/>
      <c r="F124" s="1382"/>
    </row>
    <row r="125" spans="1:6" ht="29.1" customHeight="1" thickBot="1" x14ac:dyDescent="0.3">
      <c r="A125" s="1962" t="s">
        <v>684</v>
      </c>
      <c r="B125" s="1862"/>
      <c r="C125" s="1862"/>
      <c r="D125" s="1963"/>
      <c r="E125" s="1964"/>
    </row>
    <row r="126" spans="1:6" ht="15.75" thickBot="1" x14ac:dyDescent="0.3">
      <c r="A126" s="1941" t="s">
        <v>468</v>
      </c>
      <c r="B126" s="420" t="s">
        <v>503</v>
      </c>
      <c r="C126" s="554" t="s">
        <v>504</v>
      </c>
      <c r="D126" s="1945" t="s">
        <v>505</v>
      </c>
      <c r="E126" s="1946"/>
    </row>
    <row r="127" spans="1:6" ht="15.75" thickBot="1" x14ac:dyDescent="0.3">
      <c r="A127" s="1942"/>
      <c r="B127" s="797" t="s">
        <v>507</v>
      </c>
      <c r="C127" s="241" t="s">
        <v>974</v>
      </c>
      <c r="D127" s="797" t="s">
        <v>975</v>
      </c>
      <c r="E127" s="797" t="s">
        <v>978</v>
      </c>
    </row>
    <row r="128" spans="1:6" ht="24.95" customHeight="1" thickBot="1" x14ac:dyDescent="0.3">
      <c r="A128" s="196" t="s">
        <v>481</v>
      </c>
      <c r="B128" s="1981"/>
      <c r="C128" s="1982"/>
      <c r="D128" s="1982"/>
      <c r="E128" s="1983"/>
    </row>
    <row r="129" spans="1:6" ht="15.75" thickBot="1" x14ac:dyDescent="0.3">
      <c r="A129" s="198" t="s">
        <v>470</v>
      </c>
      <c r="B129" s="197">
        <v>0</v>
      </c>
      <c r="C129" s="653">
        <f>TRANSPORT!P17</f>
        <v>0</v>
      </c>
      <c r="D129" s="197">
        <f t="shared" ref="D129:E134" si="8">C129*5/100+C129</f>
        <v>0</v>
      </c>
      <c r="E129" s="197">
        <f t="shared" si="8"/>
        <v>0</v>
      </c>
    </row>
    <row r="130" spans="1:6" ht="15.75" thickBot="1" x14ac:dyDescent="0.3">
      <c r="A130" s="198" t="s">
        <v>471</v>
      </c>
      <c r="B130" s="197">
        <v>0</v>
      </c>
      <c r="C130" s="653">
        <f>TRANSPORT!P116</f>
        <v>0</v>
      </c>
      <c r="D130" s="197">
        <f t="shared" si="8"/>
        <v>0</v>
      </c>
      <c r="E130" s="197">
        <f>D130*5/100+D130</f>
        <v>0</v>
      </c>
    </row>
    <row r="131" spans="1:6" ht="15.75" thickBot="1" x14ac:dyDescent="0.3">
      <c r="A131" s="198" t="s">
        <v>472</v>
      </c>
      <c r="B131" s="197">
        <v>0</v>
      </c>
      <c r="C131" s="653">
        <v>0</v>
      </c>
      <c r="D131" s="197">
        <f t="shared" si="8"/>
        <v>0</v>
      </c>
      <c r="E131" s="197">
        <f>D131*5/100+D131</f>
        <v>0</v>
      </c>
    </row>
    <row r="132" spans="1:6" ht="15.75" thickBot="1" x14ac:dyDescent="0.3">
      <c r="A132" s="198" t="s">
        <v>473</v>
      </c>
      <c r="B132" s="197">
        <v>0</v>
      </c>
      <c r="C132" s="653">
        <f>TRANSPORT!P131</f>
        <v>0</v>
      </c>
      <c r="D132" s="197">
        <f t="shared" si="8"/>
        <v>0</v>
      </c>
      <c r="E132" s="197">
        <f>D132*5/100+D132</f>
        <v>0</v>
      </c>
    </row>
    <row r="133" spans="1:6" ht="24.95" customHeight="1" thickBot="1" x14ac:dyDescent="0.3">
      <c r="A133" s="220" t="s">
        <v>474</v>
      </c>
      <c r="B133" s="2119"/>
      <c r="C133" s="2120"/>
      <c r="D133" s="2120"/>
      <c r="E133" s="2121"/>
    </row>
    <row r="134" spans="1:6" ht="15.75" thickBot="1" x14ac:dyDescent="0.3">
      <c r="A134" s="198" t="s">
        <v>475</v>
      </c>
      <c r="B134" s="197">
        <v>0</v>
      </c>
      <c r="C134" s="655">
        <v>0</v>
      </c>
      <c r="D134" s="245">
        <f t="shared" si="8"/>
        <v>0</v>
      </c>
      <c r="E134" s="245">
        <f>D134*5/100+D134</f>
        <v>0</v>
      </c>
    </row>
    <row r="135" spans="1:6" ht="15.75" thickBot="1" x14ac:dyDescent="0.3">
      <c r="A135" s="198" t="s">
        <v>482</v>
      </c>
      <c r="B135" s="197">
        <v>0</v>
      </c>
      <c r="C135" s="655">
        <v>0</v>
      </c>
      <c r="D135" s="245">
        <f>C135*5/100+C135</f>
        <v>0</v>
      </c>
      <c r="E135" s="245">
        <f>D135*5/100+D135</f>
        <v>0</v>
      </c>
    </row>
    <row r="136" spans="1:6" ht="15.75" thickBot="1" x14ac:dyDescent="0.3">
      <c r="A136" s="198" t="s">
        <v>477</v>
      </c>
      <c r="B136" s="199">
        <v>0</v>
      </c>
      <c r="C136" s="655">
        <f>TRANSPORT!P144</f>
        <v>0</v>
      </c>
      <c r="D136" s="245">
        <f>C136*5/100+C136</f>
        <v>0</v>
      </c>
      <c r="E136" s="245">
        <f>D136*5/100+D136</f>
        <v>0</v>
      </c>
    </row>
    <row r="137" spans="1:6" ht="24.95" customHeight="1" thickBot="1" x14ac:dyDescent="0.3">
      <c r="A137" s="1394" t="s">
        <v>483</v>
      </c>
      <c r="B137" s="1395">
        <f>SUM(B129+B130+B131+B132+B134+B135+B136)</f>
        <v>0</v>
      </c>
      <c r="C137" s="1396">
        <f>SUM(C129+C130+C131+C132+C134+C135+C136)</f>
        <v>0</v>
      </c>
      <c r="D137" s="1395">
        <f>SUM(D129+D130+D131+D132+D134+D135+D136)</f>
        <v>0</v>
      </c>
      <c r="E137" s="1395">
        <f>SUM(E129+E130+E131+E132+E134+E135+E136)</f>
        <v>0</v>
      </c>
    </row>
    <row r="138" spans="1:6" ht="15.75" thickBot="1" x14ac:dyDescent="0.3">
      <c r="A138" s="2124"/>
      <c r="B138" s="2125"/>
      <c r="C138" s="2125"/>
      <c r="D138" s="2125"/>
      <c r="E138" s="1824"/>
      <c r="F138" s="1389"/>
    </row>
    <row r="139" spans="1:6" ht="27.95" customHeight="1" thickBot="1" x14ac:dyDescent="0.3">
      <c r="A139" s="1962" t="s">
        <v>685</v>
      </c>
      <c r="B139" s="1862"/>
      <c r="C139" s="1862"/>
      <c r="D139" s="1963"/>
      <c r="E139" s="1964"/>
    </row>
    <row r="140" spans="1:6" ht="15.75" thickBot="1" x14ac:dyDescent="0.3">
      <c r="A140" s="1941" t="s">
        <v>468</v>
      </c>
      <c r="B140" s="420" t="s">
        <v>503</v>
      </c>
      <c r="C140" s="554" t="s">
        <v>504</v>
      </c>
      <c r="D140" s="1945" t="s">
        <v>505</v>
      </c>
      <c r="E140" s="1946"/>
    </row>
    <row r="141" spans="1:6" ht="15.75" thickBot="1" x14ac:dyDescent="0.3">
      <c r="A141" s="1942"/>
      <c r="B141" s="797" t="s">
        <v>507</v>
      </c>
      <c r="C141" s="241" t="s">
        <v>974</v>
      </c>
      <c r="D141" s="797" t="s">
        <v>975</v>
      </c>
      <c r="E141" s="797" t="s">
        <v>978</v>
      </c>
    </row>
    <row r="142" spans="1:6" ht="24.95" customHeight="1" thickBot="1" x14ac:dyDescent="0.3">
      <c r="A142" s="252" t="s">
        <v>481</v>
      </c>
      <c r="B142" s="1981"/>
      <c r="C142" s="1982"/>
      <c r="D142" s="1982"/>
      <c r="E142" s="1983"/>
    </row>
    <row r="143" spans="1:6" ht="15.75" thickBot="1" x14ac:dyDescent="0.3">
      <c r="A143" s="198" t="s">
        <v>470</v>
      </c>
      <c r="B143" s="197">
        <v>0</v>
      </c>
      <c r="C143" s="653">
        <f>TRANSPORT!Q17</f>
        <v>0</v>
      </c>
      <c r="D143" s="197">
        <f t="shared" ref="D143:E150" si="9">C143*5/100+C143</f>
        <v>0</v>
      </c>
      <c r="E143" s="197">
        <f t="shared" si="9"/>
        <v>0</v>
      </c>
    </row>
    <row r="144" spans="1:6" ht="15.75" thickBot="1" x14ac:dyDescent="0.3">
      <c r="A144" s="198" t="s">
        <v>471</v>
      </c>
      <c r="B144" s="197">
        <v>0</v>
      </c>
      <c r="C144" s="653">
        <f>TRANSPORT!Q116</f>
        <v>0</v>
      </c>
      <c r="D144" s="197">
        <f>C144*5/100+C144</f>
        <v>0</v>
      </c>
      <c r="E144" s="197">
        <f t="shared" si="9"/>
        <v>0</v>
      </c>
    </row>
    <row r="145" spans="1:7" ht="15.75" thickBot="1" x14ac:dyDescent="0.3">
      <c r="A145" s="198" t="s">
        <v>472</v>
      </c>
      <c r="B145" s="197">
        <v>0</v>
      </c>
      <c r="C145" s="653">
        <v>0</v>
      </c>
      <c r="D145" s="197">
        <f>C145*5/100+C145</f>
        <v>0</v>
      </c>
      <c r="E145" s="197">
        <f t="shared" si="9"/>
        <v>0</v>
      </c>
    </row>
    <row r="146" spans="1:7" ht="15.75" thickBot="1" x14ac:dyDescent="0.3">
      <c r="A146" s="198" t="s">
        <v>473</v>
      </c>
      <c r="B146" s="197">
        <v>0</v>
      </c>
      <c r="C146" s="653">
        <f>TRANSPORT!Q131</f>
        <v>0</v>
      </c>
      <c r="D146" s="197">
        <f>C146*5/100+C146</f>
        <v>0</v>
      </c>
      <c r="E146" s="197">
        <f t="shared" si="9"/>
        <v>0</v>
      </c>
    </row>
    <row r="147" spans="1:7" ht="24.95" customHeight="1" thickBot="1" x14ac:dyDescent="0.3">
      <c r="A147" s="253" t="s">
        <v>474</v>
      </c>
      <c r="B147" s="2119"/>
      <c r="C147" s="2120"/>
      <c r="D147" s="2120"/>
      <c r="E147" s="2121"/>
    </row>
    <row r="148" spans="1:7" ht="15.75" thickBot="1" x14ac:dyDescent="0.3">
      <c r="A148" s="198" t="s">
        <v>475</v>
      </c>
      <c r="B148" s="197">
        <v>0</v>
      </c>
      <c r="C148" s="653">
        <v>0</v>
      </c>
      <c r="D148" s="197">
        <f>C148*5/100+C148</f>
        <v>0</v>
      </c>
      <c r="E148" s="197">
        <f t="shared" si="9"/>
        <v>0</v>
      </c>
    </row>
    <row r="149" spans="1:7" ht="15.75" thickBot="1" x14ac:dyDescent="0.3">
      <c r="A149" s="198" t="s">
        <v>482</v>
      </c>
      <c r="B149" s="197">
        <v>0</v>
      </c>
      <c r="C149" s="653">
        <v>0</v>
      </c>
      <c r="D149" s="197">
        <f>C149*5/100+C149</f>
        <v>0</v>
      </c>
      <c r="E149" s="197">
        <f t="shared" si="9"/>
        <v>0</v>
      </c>
    </row>
    <row r="150" spans="1:7" ht="15.75" thickBot="1" x14ac:dyDescent="0.3">
      <c r="A150" s="198" t="s">
        <v>477</v>
      </c>
      <c r="B150" s="199">
        <v>0</v>
      </c>
      <c r="C150" s="653">
        <f>TRANSPORT!Q144</f>
        <v>0</v>
      </c>
      <c r="D150" s="197">
        <f>C150*5/100+C150</f>
        <v>0</v>
      </c>
      <c r="E150" s="197">
        <f t="shared" si="9"/>
        <v>0</v>
      </c>
    </row>
    <row r="151" spans="1:7" ht="30" customHeight="1" thickBot="1" x14ac:dyDescent="0.3">
      <c r="A151" s="1394" t="s">
        <v>483</v>
      </c>
      <c r="B151" s="1395">
        <f>SUM(B143+B144+B145+B146+B148+B149+B150)</f>
        <v>0</v>
      </c>
      <c r="C151" s="1396">
        <f>SUM(C143+C144+C145+C146+C148+C149+C150)</f>
        <v>0</v>
      </c>
      <c r="D151" s="1395">
        <f>SUM(D143+D144+D145+D146+D148+D149+D150)</f>
        <v>0</v>
      </c>
      <c r="E151" s="1395">
        <f>SUM(E143+E144+E145+E146+E148+E149+E150)</f>
        <v>0</v>
      </c>
    </row>
    <row r="152" spans="1:7" ht="15.75" thickBot="1" x14ac:dyDescent="0.3">
      <c r="A152" s="2126"/>
      <c r="B152" s="2127"/>
      <c r="C152" s="2127"/>
      <c r="D152" s="2127"/>
      <c r="E152" s="2128"/>
      <c r="F152" s="1388"/>
      <c r="G152" s="1388"/>
    </row>
    <row r="153" spans="1:7" ht="29.1" customHeight="1" thickBot="1" x14ac:dyDescent="0.3">
      <c r="A153" s="1962" t="s">
        <v>686</v>
      </c>
      <c r="B153" s="1862"/>
      <c r="C153" s="1862"/>
      <c r="D153" s="1963"/>
      <c r="E153" s="1964"/>
    </row>
    <row r="154" spans="1:7" ht="15.75" thickBot="1" x14ac:dyDescent="0.3">
      <c r="A154" s="1941" t="s">
        <v>468</v>
      </c>
      <c r="B154" s="420" t="s">
        <v>503</v>
      </c>
      <c r="C154" s="554" t="s">
        <v>504</v>
      </c>
      <c r="D154" s="1945" t="s">
        <v>505</v>
      </c>
      <c r="E154" s="1946"/>
    </row>
    <row r="155" spans="1:7" ht="15.75" thickBot="1" x14ac:dyDescent="0.3">
      <c r="A155" s="1942"/>
      <c r="B155" s="797" t="s">
        <v>507</v>
      </c>
      <c r="C155" s="241" t="s">
        <v>974</v>
      </c>
      <c r="D155" s="797" t="s">
        <v>975</v>
      </c>
      <c r="E155" s="797" t="s">
        <v>978</v>
      </c>
    </row>
    <row r="156" spans="1:7" ht="23.1" customHeight="1" thickBot="1" x14ac:dyDescent="0.3">
      <c r="A156" s="252" t="s">
        <v>481</v>
      </c>
      <c r="B156" s="1981"/>
      <c r="C156" s="1982"/>
      <c r="D156" s="1982"/>
      <c r="E156" s="1983"/>
    </row>
    <row r="157" spans="1:7" ht="15.75" thickBot="1" x14ac:dyDescent="0.3">
      <c r="A157" s="198" t="s">
        <v>470</v>
      </c>
      <c r="B157" s="197">
        <v>0</v>
      </c>
      <c r="C157" s="655">
        <f>TRANSPORT!R17</f>
        <v>0</v>
      </c>
      <c r="D157" s="245">
        <f t="shared" ref="D157:E164" si="10">C157*5/100+C157</f>
        <v>0</v>
      </c>
      <c r="E157" s="245">
        <f t="shared" si="10"/>
        <v>0</v>
      </c>
    </row>
    <row r="158" spans="1:7" ht="15.75" thickBot="1" x14ac:dyDescent="0.3">
      <c r="A158" s="198" t="s">
        <v>471</v>
      </c>
      <c r="B158" s="197">
        <v>0</v>
      </c>
      <c r="C158" s="655">
        <f>TRANSPORT!R116</f>
        <v>585000</v>
      </c>
      <c r="D158" s="245">
        <f>C158*5/100+C158</f>
        <v>614250</v>
      </c>
      <c r="E158" s="245">
        <f t="shared" si="10"/>
        <v>644962.5</v>
      </c>
    </row>
    <row r="159" spans="1:7" ht="15.75" thickBot="1" x14ac:dyDescent="0.3">
      <c r="A159" s="198" t="s">
        <v>472</v>
      </c>
      <c r="B159" s="197">
        <v>0</v>
      </c>
      <c r="C159" s="655">
        <v>0</v>
      </c>
      <c r="D159" s="245">
        <f>C159*5/100+C159</f>
        <v>0</v>
      </c>
      <c r="E159" s="245">
        <f t="shared" si="10"/>
        <v>0</v>
      </c>
    </row>
    <row r="160" spans="1:7" ht="15.75" thickBot="1" x14ac:dyDescent="0.3">
      <c r="A160" s="198" t="s">
        <v>473</v>
      </c>
      <c r="B160" s="197">
        <v>0</v>
      </c>
      <c r="C160" s="655">
        <f>TRANSPORT!R131</f>
        <v>1300000</v>
      </c>
      <c r="D160" s="245">
        <f>C160*5/100+C160</f>
        <v>1365000</v>
      </c>
      <c r="E160" s="245">
        <f t="shared" si="10"/>
        <v>1433250</v>
      </c>
    </row>
    <row r="161" spans="1:5" ht="24.95" customHeight="1" thickBot="1" x14ac:dyDescent="0.3">
      <c r="A161" s="253" t="s">
        <v>474</v>
      </c>
      <c r="B161" s="2119"/>
      <c r="C161" s="2120"/>
      <c r="D161" s="2120"/>
      <c r="E161" s="2121"/>
    </row>
    <row r="162" spans="1:5" ht="15.75" thickBot="1" x14ac:dyDescent="0.3">
      <c r="A162" s="198" t="s">
        <v>475</v>
      </c>
      <c r="B162" s="197">
        <v>0</v>
      </c>
      <c r="C162" s="655">
        <v>0</v>
      </c>
      <c r="D162" s="245">
        <f>C162*5/100+C162</f>
        <v>0</v>
      </c>
      <c r="E162" s="245">
        <f t="shared" si="10"/>
        <v>0</v>
      </c>
    </row>
    <row r="163" spans="1:5" ht="15.75" thickBot="1" x14ac:dyDescent="0.3">
      <c r="A163" s="198" t="s">
        <v>482</v>
      </c>
      <c r="B163" s="197">
        <v>0</v>
      </c>
      <c r="C163" s="655">
        <v>0</v>
      </c>
      <c r="D163" s="245">
        <f>C163*5/100+C163</f>
        <v>0</v>
      </c>
      <c r="E163" s="245">
        <f t="shared" si="10"/>
        <v>0</v>
      </c>
    </row>
    <row r="164" spans="1:5" ht="15.75" thickBot="1" x14ac:dyDescent="0.3">
      <c r="A164" s="198" t="s">
        <v>477</v>
      </c>
      <c r="B164" s="199">
        <v>107364037</v>
      </c>
      <c r="C164" s="655">
        <f>TRANSPORT!R144</f>
        <v>0</v>
      </c>
      <c r="D164" s="245">
        <f>C164*5/100+C164</f>
        <v>0</v>
      </c>
      <c r="E164" s="245">
        <f t="shared" si="10"/>
        <v>0</v>
      </c>
    </row>
    <row r="165" spans="1:5" ht="29.1" customHeight="1" thickBot="1" x14ac:dyDescent="0.3">
      <c r="A165" s="252" t="s">
        <v>483</v>
      </c>
      <c r="B165" s="200">
        <f>SUM(B157+B158+B159+B160+B162+B163+B164)</f>
        <v>107364037</v>
      </c>
      <c r="C165" s="249">
        <f>SUM(C157+C158+C159+C160+C162+C163+C164)</f>
        <v>1885000</v>
      </c>
      <c r="D165" s="200">
        <f>SUM(D157+D158+D159+D160+D162+D163+D164)</f>
        <v>1979250</v>
      </c>
      <c r="E165" s="200">
        <f>SUM(E157+E158+E159+E160+E162+E163+E164)</f>
        <v>2078212.5</v>
      </c>
    </row>
  </sheetData>
  <mergeCells count="72">
    <mergeCell ref="A82:E82"/>
    <mergeCell ref="A68:E68"/>
    <mergeCell ref="A54:E54"/>
    <mergeCell ref="A138:E138"/>
    <mergeCell ref="A152:E152"/>
    <mergeCell ref="A139:E139"/>
    <mergeCell ref="A140:A141"/>
    <mergeCell ref="D140:E140"/>
    <mergeCell ref="B142:E142"/>
    <mergeCell ref="B147:E147"/>
    <mergeCell ref="A126:A127"/>
    <mergeCell ref="D126:E126"/>
    <mergeCell ref="D84:E84"/>
    <mergeCell ref="B86:E86"/>
    <mergeCell ref="B91:E91"/>
    <mergeCell ref="A98:A99"/>
    <mergeCell ref="A153:E153"/>
    <mergeCell ref="A154:A155"/>
    <mergeCell ref="D154:E154"/>
    <mergeCell ref="B156:E156"/>
    <mergeCell ref="B161:E161"/>
    <mergeCell ref="D98:E98"/>
    <mergeCell ref="A124:E124"/>
    <mergeCell ref="A110:E110"/>
    <mergeCell ref="A96:E96"/>
    <mergeCell ref="A41:A42"/>
    <mergeCell ref="D41:E41"/>
    <mergeCell ref="A55:E55"/>
    <mergeCell ref="A69:E69"/>
    <mergeCell ref="A83:E83"/>
    <mergeCell ref="A97:E97"/>
    <mergeCell ref="D56:E56"/>
    <mergeCell ref="A56:A57"/>
    <mergeCell ref="B58:E58"/>
    <mergeCell ref="B63:E63"/>
    <mergeCell ref="D70:E70"/>
    <mergeCell ref="A70:A71"/>
    <mergeCell ref="A3:B3"/>
    <mergeCell ref="A4:A5"/>
    <mergeCell ref="D4:E4"/>
    <mergeCell ref="A6:E6"/>
    <mergeCell ref="A10:E10"/>
    <mergeCell ref="B7:E7"/>
    <mergeCell ref="D3:E3"/>
    <mergeCell ref="A11:A12"/>
    <mergeCell ref="D11:E11"/>
    <mergeCell ref="A17:E17"/>
    <mergeCell ref="A18:A19"/>
    <mergeCell ref="D18:E18"/>
    <mergeCell ref="B44:E44"/>
    <mergeCell ref="B49:E49"/>
    <mergeCell ref="A27:A28"/>
    <mergeCell ref="D27:E27"/>
    <mergeCell ref="B29:E29"/>
    <mergeCell ref="B34:E34"/>
    <mergeCell ref="A43:E43"/>
    <mergeCell ref="A25:F25"/>
    <mergeCell ref="A39:F39"/>
    <mergeCell ref="A16:E16"/>
    <mergeCell ref="B128:E128"/>
    <mergeCell ref="B133:E133"/>
    <mergeCell ref="B100:E100"/>
    <mergeCell ref="B105:E105"/>
    <mergeCell ref="A112:A113"/>
    <mergeCell ref="D112:E112"/>
    <mergeCell ref="B114:E114"/>
    <mergeCell ref="A125:E125"/>
    <mergeCell ref="A111:E111"/>
    <mergeCell ref="B119:E119"/>
    <mergeCell ref="B72:E72"/>
    <mergeCell ref="B77:E77"/>
    <mergeCell ref="A84:A85"/>
  </mergeCells>
  <phoneticPr fontId="27" type="noConversion"/>
  <hyperlinks>
    <hyperlink ref="A6" r:id="rId1" location="Sheet1!_ftn1" xr:uid="{00000000-0004-0000-1500-000000000000}"/>
  </hyperlink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Q156"/>
  <sheetViews>
    <sheetView tabSelected="1" view="pageBreakPreview" zoomScale="142" zoomScaleNormal="150" zoomScaleSheetLayoutView="142" zoomScalePageLayoutView="150" workbookViewId="0">
      <pane xSplit="2" topLeftCell="O1" activePane="topRight" state="frozen"/>
      <selection activeCell="B25" sqref="B25"/>
      <selection pane="topRight" activeCell="Q3" sqref="Q3"/>
    </sheetView>
  </sheetViews>
  <sheetFormatPr defaultColWidth="11" defaultRowHeight="12" x14ac:dyDescent="0.2"/>
  <cols>
    <col min="1" max="1" width="8" style="1095" customWidth="1"/>
    <col min="2" max="2" width="21.140625" style="580" customWidth="1"/>
    <col min="3" max="3" width="14.28515625" style="580" hidden="1" customWidth="1"/>
    <col min="4" max="4" width="15.5703125" style="580" hidden="1" customWidth="1"/>
    <col min="5" max="5" width="13.5703125" style="580" hidden="1" customWidth="1"/>
    <col min="6" max="8" width="11" style="580" hidden="1" customWidth="1"/>
    <col min="9" max="9" width="19.7109375" style="580" customWidth="1"/>
    <col min="10" max="10" width="13.7109375" style="580" hidden="1" customWidth="1"/>
    <col min="11" max="12" width="9" style="580" hidden="1" customWidth="1"/>
    <col min="13" max="13" width="9.5703125" style="580" hidden="1" customWidth="1"/>
    <col min="14" max="14" width="9.7109375" style="580" hidden="1" customWidth="1"/>
    <col min="15" max="15" width="14.85546875" style="580" customWidth="1"/>
    <col min="16" max="16" width="13.140625" style="580" customWidth="1"/>
    <col min="17" max="17" width="17" style="2192" customWidth="1"/>
    <col min="18" max="18" width="13.42578125" style="580" customWidth="1"/>
    <col min="19" max="20" width="11" style="580" hidden="1" customWidth="1"/>
    <col min="21" max="21" width="13" style="580" customWidth="1"/>
    <col min="22" max="39" width="11" style="580" hidden="1" customWidth="1"/>
    <col min="40" max="40" width="14.42578125" style="579" customWidth="1"/>
    <col min="41" max="41" width="12.5703125" style="580" customWidth="1"/>
    <col min="42" max="16384" width="11" style="580"/>
  </cols>
  <sheetData>
    <row r="1" spans="1:43" s="1109" customFormat="1" ht="27" x14ac:dyDescent="0.35">
      <c r="A1" s="2129" t="s">
        <v>778</v>
      </c>
      <c r="B1" s="2129"/>
      <c r="C1" s="2129"/>
      <c r="D1" s="2129"/>
      <c r="E1" s="2129"/>
      <c r="F1" s="2129"/>
      <c r="G1" s="2129"/>
      <c r="H1" s="2129"/>
      <c r="I1" s="2129"/>
      <c r="J1" s="2129"/>
      <c r="K1" s="2129"/>
      <c r="L1" s="2129"/>
      <c r="M1" s="2129"/>
      <c r="N1" s="2129"/>
      <c r="O1" s="2129"/>
      <c r="P1" s="2129"/>
      <c r="Q1" s="2129"/>
      <c r="R1" s="2129"/>
      <c r="S1" s="2129"/>
      <c r="T1" s="2129"/>
      <c r="U1" s="2129"/>
      <c r="V1" s="2129"/>
      <c r="W1" s="2129"/>
      <c r="X1" s="2129"/>
      <c r="Y1" s="2129"/>
      <c r="Z1" s="2129"/>
      <c r="AA1" s="2129"/>
      <c r="AB1" s="2129"/>
      <c r="AC1" s="2129"/>
      <c r="AD1" s="2129"/>
      <c r="AE1" s="2129"/>
      <c r="AF1" s="2129"/>
      <c r="AG1" s="2129"/>
      <c r="AH1" s="2129"/>
      <c r="AI1" s="2129"/>
      <c r="AJ1" s="2129"/>
      <c r="AK1" s="2129"/>
      <c r="AL1" s="2129"/>
      <c r="AM1" s="2129"/>
      <c r="AN1" s="2129"/>
    </row>
    <row r="2" spans="1:43" ht="25.5" x14ac:dyDescent="0.2">
      <c r="A2" s="1277" t="s">
        <v>0</v>
      </c>
      <c r="B2" s="767" t="s">
        <v>1</v>
      </c>
      <c r="C2" s="767" t="s">
        <v>799</v>
      </c>
      <c r="D2" s="2131" t="s">
        <v>251</v>
      </c>
      <c r="E2" s="2131"/>
      <c r="F2" s="2131"/>
      <c r="G2" s="2131"/>
      <c r="H2" s="2131"/>
      <c r="I2" s="767" t="s">
        <v>2</v>
      </c>
      <c r="J2" s="2131" t="s">
        <v>252</v>
      </c>
      <c r="K2" s="2131"/>
      <c r="L2" s="2131"/>
      <c r="M2" s="2131"/>
      <c r="N2" s="2131"/>
      <c r="O2" s="767" t="s">
        <v>2</v>
      </c>
      <c r="P2" s="2131" t="s">
        <v>253</v>
      </c>
      <c r="Q2" s="2131"/>
      <c r="R2" s="2131"/>
      <c r="S2" s="2131"/>
      <c r="T2" s="2131"/>
      <c r="U2" s="767" t="s">
        <v>2</v>
      </c>
      <c r="V2" s="2130" t="s">
        <v>254</v>
      </c>
      <c r="W2" s="2130"/>
      <c r="X2" s="2130"/>
      <c r="Y2" s="2130"/>
      <c r="Z2" s="2130"/>
      <c r="AA2" s="767" t="s">
        <v>2</v>
      </c>
      <c r="AB2" s="2130" t="s">
        <v>3</v>
      </c>
      <c r="AC2" s="2130"/>
      <c r="AD2" s="2130"/>
      <c r="AE2" s="2130"/>
      <c r="AF2" s="2130"/>
      <c r="AG2" s="767" t="s">
        <v>2</v>
      </c>
      <c r="AH2" s="2130" t="s">
        <v>4</v>
      </c>
      <c r="AI2" s="2130"/>
      <c r="AJ2" s="2130"/>
      <c r="AK2" s="2130"/>
      <c r="AL2" s="2130"/>
      <c r="AM2" s="767" t="s">
        <v>2</v>
      </c>
      <c r="AN2" s="1049" t="s">
        <v>5</v>
      </c>
      <c r="AO2" s="580" t="s">
        <v>5</v>
      </c>
    </row>
    <row r="3" spans="1:43" ht="63.75" x14ac:dyDescent="0.2">
      <c r="A3" s="1277" t="s">
        <v>0</v>
      </c>
      <c r="B3" s="767" t="s">
        <v>1</v>
      </c>
      <c r="C3" s="594"/>
      <c r="D3" s="581" t="s">
        <v>255</v>
      </c>
      <c r="E3" s="3" t="s">
        <v>256</v>
      </c>
      <c r="F3" s="595" t="s">
        <v>7</v>
      </c>
      <c r="G3" s="595" t="s">
        <v>8</v>
      </c>
      <c r="H3" s="595" t="s">
        <v>12</v>
      </c>
      <c r="I3" s="750" t="s">
        <v>801</v>
      </c>
      <c r="J3" s="3" t="s">
        <v>257</v>
      </c>
      <c r="K3" s="595" t="s">
        <v>18</v>
      </c>
      <c r="L3" s="595" t="s">
        <v>7</v>
      </c>
      <c r="M3" s="595" t="s">
        <v>8</v>
      </c>
      <c r="N3" s="595" t="s">
        <v>12</v>
      </c>
      <c r="O3" s="767" t="s">
        <v>1336</v>
      </c>
      <c r="P3" s="1278" t="s">
        <v>258</v>
      </c>
      <c r="Q3" s="2188" t="s">
        <v>1539</v>
      </c>
      <c r="R3" s="581" t="s">
        <v>922</v>
      </c>
      <c r="S3" s="595" t="s">
        <v>8</v>
      </c>
      <c r="T3" s="595" t="s">
        <v>12</v>
      </c>
      <c r="U3" s="767" t="s">
        <v>819</v>
      </c>
      <c r="V3" s="761" t="s">
        <v>17</v>
      </c>
      <c r="W3" s="761" t="s">
        <v>18</v>
      </c>
      <c r="X3" s="761" t="s">
        <v>7</v>
      </c>
      <c r="Y3" s="761" t="s">
        <v>8</v>
      </c>
      <c r="Z3" s="761" t="s">
        <v>12</v>
      </c>
      <c r="AA3" s="761"/>
      <c r="AB3" s="761" t="s">
        <v>17</v>
      </c>
      <c r="AC3" s="761" t="s">
        <v>18</v>
      </c>
      <c r="AD3" s="761" t="s">
        <v>7</v>
      </c>
      <c r="AE3" s="761" t="s">
        <v>8</v>
      </c>
      <c r="AF3" s="761" t="s">
        <v>12</v>
      </c>
      <c r="AG3" s="761"/>
      <c r="AH3" s="761" t="s">
        <v>17</v>
      </c>
      <c r="AI3" s="761" t="s">
        <v>18</v>
      </c>
      <c r="AJ3" s="761" t="s">
        <v>7</v>
      </c>
      <c r="AK3" s="761" t="s">
        <v>8</v>
      </c>
      <c r="AL3" s="761" t="s">
        <v>12</v>
      </c>
      <c r="AM3" s="761"/>
      <c r="AN3" s="1074" t="s">
        <v>259</v>
      </c>
      <c r="AO3" s="751" t="s">
        <v>259</v>
      </c>
      <c r="AP3" s="751"/>
      <c r="AQ3" s="751"/>
    </row>
    <row r="4" spans="1:43" ht="25.5" x14ac:dyDescent="0.2">
      <c r="A4" s="1069"/>
      <c r="B4" s="595" t="s">
        <v>20</v>
      </c>
      <c r="C4" s="594"/>
      <c r="D4" s="44"/>
      <c r="E4" s="44"/>
      <c r="F4" s="595"/>
      <c r="G4" s="595"/>
      <c r="H4" s="595"/>
      <c r="I4" s="595"/>
      <c r="J4" s="44"/>
      <c r="K4" s="595"/>
      <c r="L4" s="595"/>
      <c r="M4" s="595"/>
      <c r="N4" s="595"/>
      <c r="O4" s="595"/>
      <c r="P4" s="44"/>
      <c r="Q4" s="2189"/>
      <c r="R4" s="595"/>
      <c r="S4" s="595"/>
      <c r="T4" s="595"/>
      <c r="U4" s="595"/>
      <c r="V4" s="123"/>
      <c r="W4" s="43"/>
      <c r="X4" s="43"/>
      <c r="Y4" s="43"/>
      <c r="Z4" s="43"/>
      <c r="AA4" s="761"/>
      <c r="AB4" s="123"/>
      <c r="AC4" s="43"/>
      <c r="AD4" s="43"/>
      <c r="AE4" s="43"/>
      <c r="AF4" s="43"/>
      <c r="AG4" s="761"/>
      <c r="AH4" s="123"/>
      <c r="AI4" s="43"/>
      <c r="AJ4" s="43"/>
      <c r="AK4" s="43"/>
      <c r="AL4" s="43"/>
      <c r="AM4" s="761"/>
      <c r="AN4" s="27"/>
    </row>
    <row r="5" spans="1:43" ht="12.75" x14ac:dyDescent="0.2">
      <c r="A5" s="1070">
        <v>2110101</v>
      </c>
      <c r="B5" s="44" t="s">
        <v>21</v>
      </c>
      <c r="C5" s="44">
        <v>17330586</v>
      </c>
      <c r="D5" s="44">
        <v>2747554</v>
      </c>
      <c r="E5" s="44">
        <v>0</v>
      </c>
      <c r="F5" s="581"/>
      <c r="G5" s="581"/>
      <c r="H5" s="581"/>
      <c r="I5" s="581">
        <f>SUM(D5)</f>
        <v>2747554</v>
      </c>
      <c r="J5" s="44">
        <v>0</v>
      </c>
      <c r="K5" s="581"/>
      <c r="L5" s="581"/>
      <c r="M5" s="581"/>
      <c r="N5" s="581"/>
      <c r="O5" s="581">
        <f>SUM(J5)</f>
        <v>0</v>
      </c>
      <c r="P5" s="44">
        <v>0</v>
      </c>
      <c r="Q5" s="2190">
        <v>0</v>
      </c>
      <c r="R5" s="44">
        <v>0</v>
      </c>
      <c r="S5" s="581"/>
      <c r="T5" s="581"/>
      <c r="U5" s="595">
        <f>SUM(P5:R5)</f>
        <v>0</v>
      </c>
      <c r="V5" s="123"/>
      <c r="W5" s="124"/>
      <c r="X5" s="124"/>
      <c r="Y5" s="124"/>
      <c r="Z5" s="124"/>
      <c r="AA5" s="767">
        <f>SUM(V5:Z5)</f>
        <v>0</v>
      </c>
      <c r="AB5" s="123"/>
      <c r="AC5" s="124"/>
      <c r="AD5" s="124"/>
      <c r="AE5" s="124"/>
      <c r="AF5" s="124"/>
      <c r="AG5" s="767">
        <f>SUM(AB5:AF5)</f>
        <v>0</v>
      </c>
      <c r="AH5" s="123"/>
      <c r="AI5" s="124"/>
      <c r="AJ5" s="124"/>
      <c r="AK5" s="124"/>
      <c r="AL5" s="124"/>
      <c r="AM5" s="767">
        <v>0</v>
      </c>
      <c r="AN5" s="583">
        <f>SUM(U5+O5+I5)</f>
        <v>2747554</v>
      </c>
      <c r="AO5" s="580">
        <v>2747554</v>
      </c>
      <c r="AP5" s="580">
        <f>SUM(AN5-AO5)</f>
        <v>0</v>
      </c>
    </row>
    <row r="6" spans="1:43" ht="25.5" x14ac:dyDescent="0.2">
      <c r="A6" s="1070">
        <v>2110101</v>
      </c>
      <c r="B6" s="581" t="s">
        <v>1011</v>
      </c>
      <c r="C6" s="44"/>
      <c r="D6" s="44"/>
      <c r="E6" s="44"/>
      <c r="F6" s="581"/>
      <c r="G6" s="581"/>
      <c r="H6" s="581"/>
      <c r="I6" s="581"/>
      <c r="J6" s="44"/>
      <c r="K6" s="581"/>
      <c r="L6" s="581"/>
      <c r="M6" s="581"/>
      <c r="N6" s="581"/>
      <c r="O6" s="581"/>
      <c r="P6" s="44"/>
      <c r="Q6" s="2190">
        <v>3000000</v>
      </c>
      <c r="R6" s="44"/>
      <c r="S6" s="581"/>
      <c r="T6" s="581"/>
      <c r="U6" s="581">
        <f>SUM(P6:R6)</f>
        <v>3000000</v>
      </c>
      <c r="V6" s="123"/>
      <c r="W6" s="124"/>
      <c r="X6" s="124"/>
      <c r="Y6" s="124"/>
      <c r="Z6" s="124"/>
      <c r="AA6" s="767"/>
      <c r="AB6" s="123"/>
      <c r="AC6" s="124"/>
      <c r="AD6" s="124"/>
      <c r="AE6" s="124"/>
      <c r="AF6" s="124"/>
      <c r="AG6" s="767"/>
      <c r="AH6" s="123"/>
      <c r="AI6" s="124"/>
      <c r="AJ6" s="124"/>
      <c r="AK6" s="124"/>
      <c r="AL6" s="124"/>
      <c r="AM6" s="767"/>
      <c r="AN6" s="583">
        <f t="shared" ref="AN6:AN14" si="0">SUM(U6+O6+I6)</f>
        <v>3000000</v>
      </c>
      <c r="AO6" s="580">
        <v>3000000</v>
      </c>
      <c r="AP6" s="580">
        <f t="shared" ref="AP6:AP69" si="1">SUM(AN6-AO6)</f>
        <v>0</v>
      </c>
    </row>
    <row r="7" spans="1:43" ht="12.75" hidden="1" x14ac:dyDescent="0.2">
      <c r="A7" s="1070">
        <v>2710102</v>
      </c>
      <c r="B7" s="44" t="s">
        <v>22</v>
      </c>
      <c r="C7" s="44">
        <v>0</v>
      </c>
      <c r="D7" s="44"/>
      <c r="E7" s="44">
        <v>0</v>
      </c>
      <c r="F7" s="581"/>
      <c r="G7" s="581"/>
      <c r="H7" s="581"/>
      <c r="I7" s="581">
        <f t="shared" ref="I7:I16" si="2">SUM(D7)</f>
        <v>0</v>
      </c>
      <c r="J7" s="44">
        <v>0</v>
      </c>
      <c r="K7" s="581"/>
      <c r="L7" s="581"/>
      <c r="M7" s="581"/>
      <c r="N7" s="581"/>
      <c r="O7" s="581">
        <f t="shared" ref="O7:O17" si="3">SUM(J7)</f>
        <v>0</v>
      </c>
      <c r="P7" s="44">
        <v>0</v>
      </c>
      <c r="Q7" s="2190">
        <v>0</v>
      </c>
      <c r="R7" s="44">
        <v>0</v>
      </c>
      <c r="S7" s="581"/>
      <c r="T7" s="581"/>
      <c r="U7" s="595">
        <f>SUM(P7:R7)</f>
        <v>0</v>
      </c>
      <c r="V7" s="123"/>
      <c r="W7" s="124"/>
      <c r="X7" s="124"/>
      <c r="Y7" s="124"/>
      <c r="Z7" s="124"/>
      <c r="AA7" s="767">
        <f t="shared" ref="AA7:AA17" si="4">SUM(V7:Z7)</f>
        <v>0</v>
      </c>
      <c r="AB7" s="123"/>
      <c r="AC7" s="124"/>
      <c r="AD7" s="124"/>
      <c r="AE7" s="124"/>
      <c r="AF7" s="124"/>
      <c r="AG7" s="767">
        <f t="shared" ref="AG7:AG17" si="5">SUM(AB7:AF7)</f>
        <v>0</v>
      </c>
      <c r="AH7" s="123"/>
      <c r="AI7" s="124"/>
      <c r="AJ7" s="124"/>
      <c r="AK7" s="124"/>
      <c r="AL7" s="124"/>
      <c r="AM7" s="767">
        <f t="shared" ref="AM7:AM17" si="6">SUM(AH7:AL7)</f>
        <v>0</v>
      </c>
      <c r="AN7" s="583">
        <f t="shared" si="0"/>
        <v>0</v>
      </c>
      <c r="AO7" s="580">
        <v>0</v>
      </c>
      <c r="AP7" s="580">
        <f t="shared" si="1"/>
        <v>0</v>
      </c>
    </row>
    <row r="8" spans="1:43" ht="12.75" hidden="1" x14ac:dyDescent="0.2">
      <c r="A8" s="1070"/>
      <c r="B8" s="44" t="s">
        <v>23</v>
      </c>
      <c r="C8" s="44">
        <v>0</v>
      </c>
      <c r="D8" s="44"/>
      <c r="E8" s="44">
        <v>0</v>
      </c>
      <c r="F8" s="581"/>
      <c r="G8" s="581"/>
      <c r="H8" s="581"/>
      <c r="I8" s="581">
        <f t="shared" si="2"/>
        <v>0</v>
      </c>
      <c r="J8" s="44">
        <v>0</v>
      </c>
      <c r="K8" s="581"/>
      <c r="L8" s="581"/>
      <c r="M8" s="581"/>
      <c r="N8" s="581"/>
      <c r="O8" s="581">
        <f t="shared" si="3"/>
        <v>0</v>
      </c>
      <c r="P8" s="44">
        <v>0</v>
      </c>
      <c r="Q8" s="2190">
        <v>0</v>
      </c>
      <c r="R8" s="44">
        <v>0</v>
      </c>
      <c r="S8" s="581"/>
      <c r="T8" s="581"/>
      <c r="U8" s="595">
        <f>SUM(P8:R8)</f>
        <v>0</v>
      </c>
      <c r="V8" s="123"/>
      <c r="W8" s="124"/>
      <c r="X8" s="124"/>
      <c r="Y8" s="124"/>
      <c r="Z8" s="124"/>
      <c r="AA8" s="767">
        <f t="shared" si="4"/>
        <v>0</v>
      </c>
      <c r="AB8" s="123"/>
      <c r="AC8" s="124"/>
      <c r="AD8" s="124"/>
      <c r="AE8" s="124"/>
      <c r="AF8" s="124"/>
      <c r="AG8" s="767">
        <f t="shared" si="5"/>
        <v>0</v>
      </c>
      <c r="AH8" s="123"/>
      <c r="AI8" s="124"/>
      <c r="AJ8" s="124"/>
      <c r="AK8" s="124"/>
      <c r="AL8" s="124"/>
      <c r="AM8" s="767">
        <f t="shared" si="6"/>
        <v>0</v>
      </c>
      <c r="AN8" s="583">
        <f t="shared" si="0"/>
        <v>0</v>
      </c>
      <c r="AO8" s="580">
        <v>0</v>
      </c>
      <c r="AP8" s="580">
        <f t="shared" si="1"/>
        <v>0</v>
      </c>
    </row>
    <row r="9" spans="1:43" ht="25.5" hidden="1" x14ac:dyDescent="0.2">
      <c r="A9" s="1070"/>
      <c r="B9" s="581" t="s">
        <v>24</v>
      </c>
      <c r="C9" s="44">
        <v>0</v>
      </c>
      <c r="D9" s="44"/>
      <c r="E9" s="44">
        <v>0</v>
      </c>
      <c r="F9" s="581"/>
      <c r="G9" s="581"/>
      <c r="H9" s="581"/>
      <c r="I9" s="581">
        <f t="shared" si="2"/>
        <v>0</v>
      </c>
      <c r="J9" s="44">
        <v>0</v>
      </c>
      <c r="K9" s="581"/>
      <c r="L9" s="581"/>
      <c r="M9" s="581"/>
      <c r="N9" s="581"/>
      <c r="O9" s="581">
        <f t="shared" si="3"/>
        <v>0</v>
      </c>
      <c r="P9" s="44">
        <v>0</v>
      </c>
      <c r="Q9" s="2190">
        <v>0</v>
      </c>
      <c r="R9" s="44">
        <v>0</v>
      </c>
      <c r="S9" s="581"/>
      <c r="T9" s="581"/>
      <c r="U9" s="595">
        <f>SUM(P9:R9)</f>
        <v>0</v>
      </c>
      <c r="V9" s="123"/>
      <c r="W9" s="124"/>
      <c r="X9" s="124"/>
      <c r="Y9" s="124"/>
      <c r="Z9" s="124"/>
      <c r="AA9" s="767">
        <f t="shared" si="4"/>
        <v>0</v>
      </c>
      <c r="AB9" s="123"/>
      <c r="AC9" s="124"/>
      <c r="AD9" s="124"/>
      <c r="AE9" s="124"/>
      <c r="AF9" s="124"/>
      <c r="AG9" s="767">
        <f t="shared" si="5"/>
        <v>0</v>
      </c>
      <c r="AH9" s="123"/>
      <c r="AI9" s="124"/>
      <c r="AJ9" s="124"/>
      <c r="AK9" s="124"/>
      <c r="AL9" s="124"/>
      <c r="AM9" s="767">
        <f t="shared" si="6"/>
        <v>0</v>
      </c>
      <c r="AN9" s="583">
        <f t="shared" si="0"/>
        <v>0</v>
      </c>
      <c r="AO9" s="580">
        <v>0</v>
      </c>
      <c r="AP9" s="580">
        <f t="shared" si="1"/>
        <v>0</v>
      </c>
    </row>
    <row r="10" spans="1:43" ht="12.75" hidden="1" x14ac:dyDescent="0.2">
      <c r="A10" s="1070">
        <v>2110309</v>
      </c>
      <c r="B10" s="581" t="s">
        <v>25</v>
      </c>
      <c r="C10" s="44">
        <v>0</v>
      </c>
      <c r="D10" s="44"/>
      <c r="E10" s="44">
        <v>0</v>
      </c>
      <c r="F10" s="581"/>
      <c r="G10" s="581"/>
      <c r="H10" s="581"/>
      <c r="I10" s="581">
        <f t="shared" si="2"/>
        <v>0</v>
      </c>
      <c r="J10" s="44">
        <v>0</v>
      </c>
      <c r="K10" s="581"/>
      <c r="L10" s="581"/>
      <c r="M10" s="581"/>
      <c r="N10" s="581"/>
      <c r="O10" s="581">
        <f t="shared" si="3"/>
        <v>0</v>
      </c>
      <c r="P10" s="44">
        <v>0</v>
      </c>
      <c r="Q10" s="2190">
        <v>0</v>
      </c>
      <c r="R10" s="44">
        <v>0</v>
      </c>
      <c r="S10" s="581"/>
      <c r="T10" s="581"/>
      <c r="U10" s="595">
        <f t="shared" ref="U10:U17" si="7">SUM(P10:R10)</f>
        <v>0</v>
      </c>
      <c r="V10" s="123"/>
      <c r="W10" s="124"/>
      <c r="X10" s="124"/>
      <c r="Y10" s="124"/>
      <c r="Z10" s="124"/>
      <c r="AA10" s="767">
        <f t="shared" si="4"/>
        <v>0</v>
      </c>
      <c r="AB10" s="123"/>
      <c r="AC10" s="124"/>
      <c r="AD10" s="124"/>
      <c r="AE10" s="124"/>
      <c r="AF10" s="124"/>
      <c r="AG10" s="767">
        <f t="shared" si="5"/>
        <v>0</v>
      </c>
      <c r="AH10" s="123"/>
      <c r="AI10" s="124"/>
      <c r="AJ10" s="124"/>
      <c r="AK10" s="124"/>
      <c r="AL10" s="124"/>
      <c r="AM10" s="767">
        <f t="shared" si="6"/>
        <v>0</v>
      </c>
      <c r="AN10" s="583">
        <f t="shared" si="0"/>
        <v>0</v>
      </c>
      <c r="AO10" s="580">
        <v>0</v>
      </c>
      <c r="AP10" s="580">
        <f t="shared" si="1"/>
        <v>0</v>
      </c>
    </row>
    <row r="11" spans="1:43" ht="12.75" x14ac:dyDescent="0.2">
      <c r="A11" s="1070">
        <v>2110301</v>
      </c>
      <c r="B11" s="44" t="s">
        <v>26</v>
      </c>
      <c r="C11" s="44">
        <v>1621500</v>
      </c>
      <c r="D11" s="44">
        <v>1786650</v>
      </c>
      <c r="E11" s="44">
        <v>0</v>
      </c>
      <c r="F11" s="581"/>
      <c r="G11" s="581"/>
      <c r="H11" s="581"/>
      <c r="I11" s="581">
        <f t="shared" si="2"/>
        <v>1786650</v>
      </c>
      <c r="J11" s="44">
        <v>0</v>
      </c>
      <c r="K11" s="581"/>
      <c r="L11" s="581"/>
      <c r="M11" s="581"/>
      <c r="N11" s="581"/>
      <c r="O11" s="581">
        <f t="shared" si="3"/>
        <v>0</v>
      </c>
      <c r="P11" s="44">
        <v>0</v>
      </c>
      <c r="Q11" s="2190">
        <v>0</v>
      </c>
      <c r="R11" s="44">
        <v>0</v>
      </c>
      <c r="S11" s="581"/>
      <c r="T11" s="581"/>
      <c r="U11" s="595">
        <f t="shared" si="7"/>
        <v>0</v>
      </c>
      <c r="V11" s="123"/>
      <c r="W11" s="124"/>
      <c r="X11" s="124"/>
      <c r="Y11" s="124"/>
      <c r="Z11" s="124"/>
      <c r="AA11" s="767">
        <f t="shared" si="4"/>
        <v>0</v>
      </c>
      <c r="AB11" s="123"/>
      <c r="AC11" s="124"/>
      <c r="AD11" s="124"/>
      <c r="AE11" s="124"/>
      <c r="AF11" s="124"/>
      <c r="AG11" s="767">
        <f t="shared" si="5"/>
        <v>0</v>
      </c>
      <c r="AH11" s="123"/>
      <c r="AI11" s="124"/>
      <c r="AJ11" s="124"/>
      <c r="AK11" s="124"/>
      <c r="AL11" s="124"/>
      <c r="AM11" s="767">
        <f t="shared" si="6"/>
        <v>0</v>
      </c>
      <c r="AN11" s="583">
        <f t="shared" si="0"/>
        <v>1786650</v>
      </c>
      <c r="AO11" s="580">
        <v>1786650</v>
      </c>
      <c r="AP11" s="580">
        <f t="shared" si="1"/>
        <v>0</v>
      </c>
    </row>
    <row r="12" spans="1:43" ht="12.75" x14ac:dyDescent="0.2">
      <c r="A12" s="1070">
        <v>2110320</v>
      </c>
      <c r="B12" s="44" t="s">
        <v>27</v>
      </c>
      <c r="C12" s="44">
        <v>116400</v>
      </c>
      <c r="D12" s="44">
        <v>128040</v>
      </c>
      <c r="E12" s="44">
        <v>0</v>
      </c>
      <c r="F12" s="581"/>
      <c r="G12" s="581"/>
      <c r="H12" s="581"/>
      <c r="I12" s="581">
        <f t="shared" si="2"/>
        <v>128040</v>
      </c>
      <c r="J12" s="44">
        <v>0</v>
      </c>
      <c r="K12" s="581"/>
      <c r="L12" s="581"/>
      <c r="M12" s="581"/>
      <c r="N12" s="581"/>
      <c r="O12" s="581">
        <f t="shared" si="3"/>
        <v>0</v>
      </c>
      <c r="P12" s="44">
        <v>0</v>
      </c>
      <c r="Q12" s="2190">
        <v>0</v>
      </c>
      <c r="R12" s="44">
        <v>0</v>
      </c>
      <c r="S12" s="581"/>
      <c r="T12" s="581"/>
      <c r="U12" s="595">
        <f t="shared" si="7"/>
        <v>0</v>
      </c>
      <c r="V12" s="123"/>
      <c r="W12" s="124"/>
      <c r="X12" s="124"/>
      <c r="Y12" s="124"/>
      <c r="Z12" s="124"/>
      <c r="AA12" s="767">
        <f t="shared" si="4"/>
        <v>0</v>
      </c>
      <c r="AB12" s="123"/>
      <c r="AC12" s="124"/>
      <c r="AD12" s="124"/>
      <c r="AE12" s="124"/>
      <c r="AF12" s="124"/>
      <c r="AG12" s="767">
        <f t="shared" si="5"/>
        <v>0</v>
      </c>
      <c r="AH12" s="123"/>
      <c r="AI12" s="124"/>
      <c r="AJ12" s="124"/>
      <c r="AK12" s="124"/>
      <c r="AL12" s="124"/>
      <c r="AM12" s="767">
        <f t="shared" si="6"/>
        <v>0</v>
      </c>
      <c r="AN12" s="583">
        <f t="shared" si="0"/>
        <v>128040</v>
      </c>
      <c r="AO12" s="580">
        <v>128040</v>
      </c>
      <c r="AP12" s="580">
        <f t="shared" si="1"/>
        <v>0</v>
      </c>
    </row>
    <row r="13" spans="1:43" ht="25.5" x14ac:dyDescent="0.2">
      <c r="A13" s="1070">
        <v>2110314</v>
      </c>
      <c r="B13" s="581" t="s">
        <v>28</v>
      </c>
      <c r="C13" s="44">
        <v>1244860</v>
      </c>
      <c r="D13" s="44">
        <v>1369346</v>
      </c>
      <c r="E13" s="44">
        <v>0</v>
      </c>
      <c r="F13" s="581"/>
      <c r="G13" s="581"/>
      <c r="H13" s="581"/>
      <c r="I13" s="581">
        <f t="shared" si="2"/>
        <v>1369346</v>
      </c>
      <c r="J13" s="44">
        <v>0</v>
      </c>
      <c r="K13" s="581"/>
      <c r="L13" s="581"/>
      <c r="M13" s="581"/>
      <c r="N13" s="581"/>
      <c r="O13" s="581">
        <f t="shared" si="3"/>
        <v>0</v>
      </c>
      <c r="P13" s="44">
        <v>0</v>
      </c>
      <c r="Q13" s="2190">
        <v>0</v>
      </c>
      <c r="R13" s="44">
        <v>0</v>
      </c>
      <c r="S13" s="581"/>
      <c r="T13" s="581"/>
      <c r="U13" s="595">
        <f t="shared" si="7"/>
        <v>0</v>
      </c>
      <c r="V13" s="123"/>
      <c r="W13" s="124"/>
      <c r="X13" s="124"/>
      <c r="Y13" s="124"/>
      <c r="Z13" s="124"/>
      <c r="AA13" s="767">
        <f t="shared" si="4"/>
        <v>0</v>
      </c>
      <c r="AB13" s="123"/>
      <c r="AC13" s="124"/>
      <c r="AD13" s="124"/>
      <c r="AE13" s="124"/>
      <c r="AF13" s="124"/>
      <c r="AG13" s="767">
        <f t="shared" si="5"/>
        <v>0</v>
      </c>
      <c r="AH13" s="123"/>
      <c r="AI13" s="124"/>
      <c r="AJ13" s="124"/>
      <c r="AK13" s="124"/>
      <c r="AL13" s="124"/>
      <c r="AM13" s="767">
        <f t="shared" si="6"/>
        <v>0</v>
      </c>
      <c r="AN13" s="583">
        <f t="shared" si="0"/>
        <v>1369346</v>
      </c>
      <c r="AO13" s="580">
        <v>1369346</v>
      </c>
      <c r="AP13" s="580">
        <f t="shared" si="1"/>
        <v>0</v>
      </c>
    </row>
    <row r="14" spans="1:43" ht="12.75" hidden="1" x14ac:dyDescent="0.2">
      <c r="A14" s="1070">
        <v>2110322</v>
      </c>
      <c r="B14" s="44" t="s">
        <v>29</v>
      </c>
      <c r="C14" s="44">
        <v>0</v>
      </c>
      <c r="D14" s="44"/>
      <c r="E14" s="44">
        <v>0</v>
      </c>
      <c r="F14" s="581"/>
      <c r="G14" s="581"/>
      <c r="H14" s="581"/>
      <c r="I14" s="767">
        <f t="shared" si="2"/>
        <v>0</v>
      </c>
      <c r="J14" s="44">
        <v>0</v>
      </c>
      <c r="K14" s="581"/>
      <c r="L14" s="581"/>
      <c r="M14" s="581"/>
      <c r="N14" s="581"/>
      <c r="O14" s="767">
        <f t="shared" si="3"/>
        <v>0</v>
      </c>
      <c r="P14" s="44">
        <v>0</v>
      </c>
      <c r="Q14" s="2190">
        <v>0</v>
      </c>
      <c r="R14" s="44">
        <v>0</v>
      </c>
      <c r="S14" s="581"/>
      <c r="T14" s="581"/>
      <c r="U14" s="761">
        <f t="shared" si="7"/>
        <v>0</v>
      </c>
      <c r="V14" s="123"/>
      <c r="W14" s="124"/>
      <c r="X14" s="124"/>
      <c r="Y14" s="124"/>
      <c r="Z14" s="124"/>
      <c r="AA14" s="767">
        <f t="shared" si="4"/>
        <v>0</v>
      </c>
      <c r="AB14" s="123"/>
      <c r="AC14" s="124"/>
      <c r="AD14" s="124"/>
      <c r="AE14" s="124"/>
      <c r="AF14" s="124"/>
      <c r="AG14" s="767">
        <f t="shared" si="5"/>
        <v>0</v>
      </c>
      <c r="AH14" s="123"/>
      <c r="AI14" s="124"/>
      <c r="AJ14" s="124"/>
      <c r="AK14" s="124"/>
      <c r="AL14" s="124"/>
      <c r="AM14" s="767">
        <f t="shared" si="6"/>
        <v>0</v>
      </c>
      <c r="AN14" s="583">
        <f t="shared" si="0"/>
        <v>0</v>
      </c>
      <c r="AO14" s="580">
        <v>0</v>
      </c>
      <c r="AP14" s="580">
        <f t="shared" si="1"/>
        <v>0</v>
      </c>
    </row>
    <row r="15" spans="1:43" ht="12.75" hidden="1" x14ac:dyDescent="0.2">
      <c r="A15" s="1070">
        <v>2110318</v>
      </c>
      <c r="B15" s="44" t="s">
        <v>30</v>
      </c>
      <c r="C15" s="44">
        <v>0</v>
      </c>
      <c r="D15" s="44"/>
      <c r="E15" s="44">
        <v>0</v>
      </c>
      <c r="F15" s="581"/>
      <c r="G15" s="581"/>
      <c r="H15" s="581"/>
      <c r="I15" s="767">
        <f t="shared" si="2"/>
        <v>0</v>
      </c>
      <c r="J15" s="44">
        <v>0</v>
      </c>
      <c r="K15" s="581"/>
      <c r="L15" s="581"/>
      <c r="M15" s="581"/>
      <c r="N15" s="581"/>
      <c r="O15" s="767">
        <f t="shared" si="3"/>
        <v>0</v>
      </c>
      <c r="P15" s="44">
        <v>0</v>
      </c>
      <c r="Q15" s="2190">
        <v>0</v>
      </c>
      <c r="R15" s="44">
        <v>0</v>
      </c>
      <c r="S15" s="581"/>
      <c r="T15" s="581"/>
      <c r="U15" s="761">
        <f t="shared" si="7"/>
        <v>0</v>
      </c>
      <c r="V15" s="123"/>
      <c r="W15" s="124"/>
      <c r="X15" s="124"/>
      <c r="Y15" s="124"/>
      <c r="Z15" s="124"/>
      <c r="AA15" s="767">
        <f t="shared" si="4"/>
        <v>0</v>
      </c>
      <c r="AB15" s="123"/>
      <c r="AC15" s="124"/>
      <c r="AD15" s="124"/>
      <c r="AE15" s="124"/>
      <c r="AF15" s="124"/>
      <c r="AG15" s="767">
        <f t="shared" si="5"/>
        <v>0</v>
      </c>
      <c r="AH15" s="123"/>
      <c r="AI15" s="124"/>
      <c r="AJ15" s="124"/>
      <c r="AK15" s="124"/>
      <c r="AL15" s="124"/>
      <c r="AM15" s="767">
        <f t="shared" si="6"/>
        <v>0</v>
      </c>
      <c r="AN15" s="583">
        <f>SUM(U15+O15+I15)</f>
        <v>0</v>
      </c>
      <c r="AO15" s="580">
        <v>0</v>
      </c>
      <c r="AP15" s="580">
        <f t="shared" si="1"/>
        <v>0</v>
      </c>
    </row>
    <row r="16" spans="1:43" ht="12.75" hidden="1" x14ac:dyDescent="0.2">
      <c r="A16" s="1070">
        <v>2110315</v>
      </c>
      <c r="B16" s="581" t="s">
        <v>31</v>
      </c>
      <c r="C16" s="44">
        <v>0</v>
      </c>
      <c r="D16" s="44"/>
      <c r="E16" s="44">
        <v>0</v>
      </c>
      <c r="F16" s="581"/>
      <c r="G16" s="581"/>
      <c r="H16" s="581"/>
      <c r="I16" s="767">
        <f t="shared" si="2"/>
        <v>0</v>
      </c>
      <c r="J16" s="44">
        <v>0</v>
      </c>
      <c r="K16" s="581"/>
      <c r="L16" s="581"/>
      <c r="M16" s="581"/>
      <c r="N16" s="581"/>
      <c r="O16" s="767">
        <f t="shared" si="3"/>
        <v>0</v>
      </c>
      <c r="P16" s="44">
        <v>0</v>
      </c>
      <c r="Q16" s="2190">
        <v>0</v>
      </c>
      <c r="R16" s="44">
        <v>0</v>
      </c>
      <c r="S16" s="581"/>
      <c r="T16" s="581"/>
      <c r="U16" s="761">
        <f t="shared" si="7"/>
        <v>0</v>
      </c>
      <c r="V16" s="123"/>
      <c r="W16" s="124"/>
      <c r="X16" s="124"/>
      <c r="Y16" s="124"/>
      <c r="Z16" s="124"/>
      <c r="AA16" s="767">
        <f t="shared" si="4"/>
        <v>0</v>
      </c>
      <c r="AB16" s="123"/>
      <c r="AC16" s="124"/>
      <c r="AD16" s="124"/>
      <c r="AE16" s="124"/>
      <c r="AF16" s="124"/>
      <c r="AG16" s="767">
        <f t="shared" si="5"/>
        <v>0</v>
      </c>
      <c r="AH16" s="123"/>
      <c r="AI16" s="124"/>
      <c r="AJ16" s="124"/>
      <c r="AK16" s="124"/>
      <c r="AL16" s="124"/>
      <c r="AM16" s="767">
        <f t="shared" si="6"/>
        <v>0</v>
      </c>
      <c r="AN16" s="583">
        <f>SUM(U16+O16+I16)</f>
        <v>0</v>
      </c>
      <c r="AO16" s="580">
        <v>0</v>
      </c>
      <c r="AP16" s="580">
        <f t="shared" si="1"/>
        <v>0</v>
      </c>
    </row>
    <row r="17" spans="1:43" ht="12.75" hidden="1" x14ac:dyDescent="0.2">
      <c r="A17" s="1070">
        <v>8</v>
      </c>
      <c r="B17" s="581" t="s">
        <v>32</v>
      </c>
      <c r="C17" s="594">
        <v>0</v>
      </c>
      <c r="D17" s="44"/>
      <c r="E17" s="44">
        <v>0</v>
      </c>
      <c r="F17" s="581"/>
      <c r="G17" s="581"/>
      <c r="H17" s="581"/>
      <c r="I17" s="767">
        <f>SUM(D17:E17)</f>
        <v>0</v>
      </c>
      <c r="J17" s="44">
        <v>0</v>
      </c>
      <c r="K17" s="581"/>
      <c r="L17" s="581"/>
      <c r="M17" s="581"/>
      <c r="N17" s="581"/>
      <c r="O17" s="767">
        <f t="shared" si="3"/>
        <v>0</v>
      </c>
      <c r="P17" s="44">
        <v>0</v>
      </c>
      <c r="Q17" s="2190">
        <v>0</v>
      </c>
      <c r="R17" s="44">
        <v>0</v>
      </c>
      <c r="S17" s="581"/>
      <c r="T17" s="581"/>
      <c r="U17" s="761">
        <f t="shared" si="7"/>
        <v>0</v>
      </c>
      <c r="V17" s="123"/>
      <c r="W17" s="124"/>
      <c r="X17" s="124"/>
      <c r="Y17" s="124"/>
      <c r="Z17" s="124"/>
      <c r="AA17" s="767">
        <f t="shared" si="4"/>
        <v>0</v>
      </c>
      <c r="AB17" s="123"/>
      <c r="AC17" s="124"/>
      <c r="AD17" s="124"/>
      <c r="AE17" s="124"/>
      <c r="AF17" s="124"/>
      <c r="AG17" s="767">
        <f t="shared" si="5"/>
        <v>0</v>
      </c>
      <c r="AH17" s="123"/>
      <c r="AI17" s="124"/>
      <c r="AJ17" s="124"/>
      <c r="AK17" s="124"/>
      <c r="AL17" s="124"/>
      <c r="AM17" s="767">
        <f t="shared" si="6"/>
        <v>0</v>
      </c>
      <c r="AN17" s="583">
        <f>SUM(U17+O17+I17)</f>
        <v>0</v>
      </c>
      <c r="AO17" s="580">
        <v>0</v>
      </c>
      <c r="AP17" s="580">
        <f t="shared" si="1"/>
        <v>0</v>
      </c>
    </row>
    <row r="18" spans="1:43" ht="12.75" x14ac:dyDescent="0.2">
      <c r="A18" s="1076"/>
      <c r="B18" s="762" t="s">
        <v>33</v>
      </c>
      <c r="C18" s="762">
        <f>SUM(C5:C17)</f>
        <v>20313346</v>
      </c>
      <c r="D18" s="762">
        <f t="shared" ref="D18:AN18" si="8">SUM(D5:D17)</f>
        <v>6031590</v>
      </c>
      <c r="E18" s="762">
        <f t="shared" si="8"/>
        <v>0</v>
      </c>
      <c r="F18" s="762">
        <f t="shared" si="8"/>
        <v>0</v>
      </c>
      <c r="G18" s="762">
        <f t="shared" si="8"/>
        <v>0</v>
      </c>
      <c r="H18" s="762">
        <f t="shared" si="8"/>
        <v>0</v>
      </c>
      <c r="I18" s="762">
        <f t="shared" si="8"/>
        <v>6031590</v>
      </c>
      <c r="J18" s="762">
        <f t="shared" si="8"/>
        <v>0</v>
      </c>
      <c r="K18" s="762">
        <f t="shared" si="8"/>
        <v>0</v>
      </c>
      <c r="L18" s="762">
        <f t="shared" si="8"/>
        <v>0</v>
      </c>
      <c r="M18" s="762">
        <f t="shared" si="8"/>
        <v>0</v>
      </c>
      <c r="N18" s="762">
        <f t="shared" si="8"/>
        <v>0</v>
      </c>
      <c r="O18" s="762">
        <f t="shared" si="8"/>
        <v>0</v>
      </c>
      <c r="P18" s="762">
        <f t="shared" si="8"/>
        <v>0</v>
      </c>
      <c r="Q18" s="2189">
        <f t="shared" si="8"/>
        <v>3000000</v>
      </c>
      <c r="R18" s="762">
        <f t="shared" si="8"/>
        <v>0</v>
      </c>
      <c r="S18" s="762">
        <f t="shared" si="8"/>
        <v>0</v>
      </c>
      <c r="T18" s="762">
        <f t="shared" si="8"/>
        <v>0</v>
      </c>
      <c r="U18" s="762">
        <f t="shared" si="8"/>
        <v>3000000</v>
      </c>
      <c r="V18" s="762">
        <f t="shared" si="8"/>
        <v>0</v>
      </c>
      <c r="W18" s="762">
        <f t="shared" si="8"/>
        <v>0</v>
      </c>
      <c r="X18" s="762">
        <f t="shared" si="8"/>
        <v>0</v>
      </c>
      <c r="Y18" s="762">
        <f t="shared" si="8"/>
        <v>0</v>
      </c>
      <c r="Z18" s="762">
        <f t="shared" si="8"/>
        <v>0</v>
      </c>
      <c r="AA18" s="762">
        <f t="shared" si="8"/>
        <v>0</v>
      </c>
      <c r="AB18" s="762">
        <f t="shared" si="8"/>
        <v>0</v>
      </c>
      <c r="AC18" s="762">
        <f t="shared" si="8"/>
        <v>0</v>
      </c>
      <c r="AD18" s="762">
        <f t="shared" si="8"/>
        <v>0</v>
      </c>
      <c r="AE18" s="762">
        <f t="shared" si="8"/>
        <v>0</v>
      </c>
      <c r="AF18" s="762">
        <f t="shared" si="8"/>
        <v>0</v>
      </c>
      <c r="AG18" s="762">
        <f t="shared" si="8"/>
        <v>0</v>
      </c>
      <c r="AH18" s="762">
        <f t="shared" si="8"/>
        <v>0</v>
      </c>
      <c r="AI18" s="762">
        <f t="shared" si="8"/>
        <v>0</v>
      </c>
      <c r="AJ18" s="762">
        <f t="shared" si="8"/>
        <v>0</v>
      </c>
      <c r="AK18" s="762">
        <f t="shared" si="8"/>
        <v>0</v>
      </c>
      <c r="AL18" s="762">
        <f t="shared" si="8"/>
        <v>0</v>
      </c>
      <c r="AM18" s="762">
        <f t="shared" si="8"/>
        <v>0</v>
      </c>
      <c r="AN18" s="1074">
        <f t="shared" si="8"/>
        <v>9031590</v>
      </c>
      <c r="AO18" s="580">
        <v>9031590</v>
      </c>
      <c r="AP18" s="580">
        <f t="shared" si="1"/>
        <v>0</v>
      </c>
      <c r="AQ18" s="1021"/>
    </row>
    <row r="19" spans="1:43" ht="25.5" x14ac:dyDescent="0.2">
      <c r="A19" s="897"/>
      <c r="B19" s="595" t="s">
        <v>34</v>
      </c>
      <c r="C19" s="44"/>
      <c r="D19" s="44"/>
      <c r="E19" s="581"/>
      <c r="F19" s="581"/>
      <c r="G19" s="581"/>
      <c r="H19" s="581"/>
      <c r="I19" s="581"/>
      <c r="J19" s="44"/>
      <c r="K19" s="581"/>
      <c r="L19" s="581"/>
      <c r="M19" s="581"/>
      <c r="N19" s="581"/>
      <c r="O19" s="581"/>
      <c r="P19" s="44"/>
      <c r="Q19" s="2191"/>
      <c r="R19" s="581"/>
      <c r="S19" s="581"/>
      <c r="T19" s="581"/>
      <c r="U19" s="581"/>
      <c r="V19" s="123"/>
      <c r="W19" s="124"/>
      <c r="X19" s="124"/>
      <c r="Y19" s="124"/>
      <c r="Z19" s="124"/>
      <c r="AA19" s="767"/>
      <c r="AB19" s="123"/>
      <c r="AC19" s="124"/>
      <c r="AD19" s="124"/>
      <c r="AE19" s="124"/>
      <c r="AF19" s="124"/>
      <c r="AG19" s="767"/>
      <c r="AH19" s="123"/>
      <c r="AI19" s="124"/>
      <c r="AJ19" s="124"/>
      <c r="AK19" s="124"/>
      <c r="AL19" s="124"/>
      <c r="AM19" s="767"/>
      <c r="AN19" s="27"/>
    </row>
    <row r="20" spans="1:43" ht="12.75" x14ac:dyDescent="0.2">
      <c r="A20" s="1077">
        <v>2110201</v>
      </c>
      <c r="B20" s="581" t="s">
        <v>35</v>
      </c>
      <c r="C20" s="44">
        <v>8000000</v>
      </c>
      <c r="D20" s="44">
        <v>3000000</v>
      </c>
      <c r="E20" s="44">
        <v>0</v>
      </c>
      <c r="F20" s="581"/>
      <c r="G20" s="581"/>
      <c r="H20" s="581"/>
      <c r="I20" s="581">
        <f>SUM(D20)</f>
        <v>3000000</v>
      </c>
      <c r="J20" s="44">
        <v>0</v>
      </c>
      <c r="K20" s="581"/>
      <c r="L20" s="581"/>
      <c r="M20" s="581"/>
      <c r="N20" s="581"/>
      <c r="O20" s="581">
        <f>SUM(J20)</f>
        <v>0</v>
      </c>
      <c r="P20" s="44">
        <v>0</v>
      </c>
      <c r="Q20" s="2190">
        <v>0</v>
      </c>
      <c r="R20" s="44">
        <v>0</v>
      </c>
      <c r="S20" s="581"/>
      <c r="T20" s="581"/>
      <c r="U20" s="581">
        <f>SUM(P20:R20)</f>
        <v>0</v>
      </c>
      <c r="V20" s="123"/>
      <c r="W20" s="124"/>
      <c r="X20" s="124"/>
      <c r="Y20" s="124"/>
      <c r="Z20" s="124"/>
      <c r="AA20" s="767"/>
      <c r="AB20" s="123"/>
      <c r="AC20" s="124"/>
      <c r="AD20" s="124"/>
      <c r="AE20" s="124"/>
      <c r="AF20" s="124"/>
      <c r="AG20" s="767"/>
      <c r="AH20" s="123"/>
      <c r="AI20" s="124"/>
      <c r="AJ20" s="124"/>
      <c r="AK20" s="124"/>
      <c r="AL20" s="124"/>
      <c r="AM20" s="767"/>
      <c r="AN20" s="27">
        <f>SUM(U20+O20+I20)</f>
        <v>3000000</v>
      </c>
      <c r="AO20" s="580">
        <v>3000000</v>
      </c>
      <c r="AP20" s="580">
        <f t="shared" si="1"/>
        <v>0</v>
      </c>
    </row>
    <row r="21" spans="1:43" ht="12.75" x14ac:dyDescent="0.2">
      <c r="A21" s="897">
        <v>2110202</v>
      </c>
      <c r="B21" s="44" t="s">
        <v>36</v>
      </c>
      <c r="C21" s="44">
        <v>0</v>
      </c>
      <c r="D21" s="44">
        <v>1000000</v>
      </c>
      <c r="E21" s="44">
        <v>0</v>
      </c>
      <c r="F21" s="581"/>
      <c r="G21" s="581"/>
      <c r="H21" s="581"/>
      <c r="I21" s="581">
        <f t="shared" ref="I21:I85" si="9">SUM(D21)</f>
        <v>1000000</v>
      </c>
      <c r="J21" s="44">
        <v>0</v>
      </c>
      <c r="K21" s="581"/>
      <c r="L21" s="581"/>
      <c r="M21" s="581"/>
      <c r="N21" s="581"/>
      <c r="O21" s="581">
        <f t="shared" ref="O21:O85" si="10">SUM(J21)</f>
        <v>0</v>
      </c>
      <c r="P21" s="44">
        <v>0</v>
      </c>
      <c r="Q21" s="2190">
        <v>0</v>
      </c>
      <c r="R21" s="44">
        <v>0</v>
      </c>
      <c r="S21" s="581"/>
      <c r="T21" s="581"/>
      <c r="U21" s="581">
        <f t="shared" ref="U21:U85" si="11">SUM(P21:R21)</f>
        <v>0</v>
      </c>
      <c r="V21" s="123"/>
      <c r="W21" s="124"/>
      <c r="X21" s="124"/>
      <c r="Y21" s="124"/>
      <c r="Z21" s="124"/>
      <c r="AA21" s="767"/>
      <c r="AB21" s="123"/>
      <c r="AC21" s="124"/>
      <c r="AD21" s="124"/>
      <c r="AE21" s="124"/>
      <c r="AF21" s="124"/>
      <c r="AG21" s="767"/>
      <c r="AH21" s="123"/>
      <c r="AI21" s="124"/>
      <c r="AJ21" s="124"/>
      <c r="AK21" s="124"/>
      <c r="AL21" s="124"/>
      <c r="AM21" s="767"/>
      <c r="AN21" s="27">
        <f t="shared" ref="AN21:AN84" si="12">SUM(U21+O21+I21)</f>
        <v>1000000</v>
      </c>
      <c r="AO21" s="580">
        <v>1000000</v>
      </c>
      <c r="AP21" s="580">
        <f t="shared" si="1"/>
        <v>0</v>
      </c>
    </row>
    <row r="22" spans="1:43" ht="12.75" hidden="1" x14ac:dyDescent="0.2">
      <c r="A22" s="897">
        <v>2110302</v>
      </c>
      <c r="B22" s="44" t="s">
        <v>37</v>
      </c>
      <c r="C22" s="44">
        <v>0</v>
      </c>
      <c r="D22" s="44"/>
      <c r="E22" s="44">
        <v>0</v>
      </c>
      <c r="F22" s="581"/>
      <c r="G22" s="581"/>
      <c r="H22" s="581"/>
      <c r="I22" s="581">
        <f t="shared" si="9"/>
        <v>0</v>
      </c>
      <c r="J22" s="44">
        <v>0</v>
      </c>
      <c r="K22" s="581"/>
      <c r="L22" s="581"/>
      <c r="M22" s="581"/>
      <c r="N22" s="581"/>
      <c r="O22" s="581">
        <f t="shared" si="10"/>
        <v>0</v>
      </c>
      <c r="P22" s="44">
        <v>0</v>
      </c>
      <c r="Q22" s="2190">
        <v>0</v>
      </c>
      <c r="R22" s="44">
        <v>0</v>
      </c>
      <c r="S22" s="581"/>
      <c r="T22" s="581"/>
      <c r="U22" s="581">
        <f t="shared" si="11"/>
        <v>0</v>
      </c>
      <c r="V22" s="123"/>
      <c r="W22" s="124"/>
      <c r="X22" s="124"/>
      <c r="Y22" s="124"/>
      <c r="Z22" s="124"/>
      <c r="AA22" s="767"/>
      <c r="AB22" s="123"/>
      <c r="AC22" s="124"/>
      <c r="AD22" s="124"/>
      <c r="AE22" s="124"/>
      <c r="AF22" s="124"/>
      <c r="AG22" s="767"/>
      <c r="AH22" s="123"/>
      <c r="AI22" s="124"/>
      <c r="AJ22" s="124"/>
      <c r="AK22" s="124"/>
      <c r="AL22" s="124"/>
      <c r="AM22" s="767"/>
      <c r="AN22" s="27">
        <f t="shared" si="12"/>
        <v>0</v>
      </c>
      <c r="AO22" s="580">
        <v>0</v>
      </c>
      <c r="AP22" s="580">
        <f t="shared" si="1"/>
        <v>0</v>
      </c>
    </row>
    <row r="23" spans="1:43" ht="25.5" hidden="1" x14ac:dyDescent="0.2">
      <c r="A23" s="1077">
        <v>2110312</v>
      </c>
      <c r="B23" s="581" t="s">
        <v>38</v>
      </c>
      <c r="C23" s="44">
        <v>0</v>
      </c>
      <c r="D23" s="44"/>
      <c r="E23" s="44">
        <v>0</v>
      </c>
      <c r="F23" s="581"/>
      <c r="G23" s="581"/>
      <c r="H23" s="581"/>
      <c r="I23" s="581">
        <f t="shared" si="9"/>
        <v>0</v>
      </c>
      <c r="J23" s="44">
        <v>0</v>
      </c>
      <c r="K23" s="581"/>
      <c r="L23" s="581"/>
      <c r="M23" s="581"/>
      <c r="N23" s="581"/>
      <c r="O23" s="581">
        <f t="shared" si="10"/>
        <v>0</v>
      </c>
      <c r="P23" s="44">
        <v>0</v>
      </c>
      <c r="Q23" s="2190">
        <v>0</v>
      </c>
      <c r="R23" s="44">
        <v>0</v>
      </c>
      <c r="S23" s="581"/>
      <c r="T23" s="581"/>
      <c r="U23" s="581">
        <f t="shared" si="11"/>
        <v>0</v>
      </c>
      <c r="V23" s="123"/>
      <c r="W23" s="124"/>
      <c r="X23" s="124"/>
      <c r="Y23" s="124"/>
      <c r="Z23" s="124"/>
      <c r="AA23" s="767"/>
      <c r="AB23" s="123"/>
      <c r="AC23" s="124"/>
      <c r="AD23" s="124"/>
      <c r="AE23" s="124"/>
      <c r="AF23" s="124"/>
      <c r="AG23" s="767"/>
      <c r="AH23" s="123"/>
      <c r="AI23" s="124"/>
      <c r="AJ23" s="124"/>
      <c r="AK23" s="124"/>
      <c r="AL23" s="124"/>
      <c r="AM23" s="767"/>
      <c r="AN23" s="27">
        <f t="shared" si="12"/>
        <v>0</v>
      </c>
      <c r="AO23" s="580">
        <v>0</v>
      </c>
      <c r="AP23" s="580">
        <f t="shared" si="1"/>
        <v>0</v>
      </c>
    </row>
    <row r="24" spans="1:43" ht="12.75" hidden="1" x14ac:dyDescent="0.2">
      <c r="A24" s="897">
        <v>2110314</v>
      </c>
      <c r="B24" s="44" t="s">
        <v>39</v>
      </c>
      <c r="C24" s="44">
        <v>0</v>
      </c>
      <c r="D24" s="44"/>
      <c r="E24" s="44">
        <v>0</v>
      </c>
      <c r="F24" s="581"/>
      <c r="G24" s="581"/>
      <c r="H24" s="581"/>
      <c r="I24" s="581">
        <f t="shared" si="9"/>
        <v>0</v>
      </c>
      <c r="J24" s="44">
        <v>0</v>
      </c>
      <c r="K24" s="581"/>
      <c r="L24" s="581"/>
      <c r="M24" s="581"/>
      <c r="N24" s="581"/>
      <c r="O24" s="581">
        <f t="shared" si="10"/>
        <v>0</v>
      </c>
      <c r="P24" s="44">
        <v>0</v>
      </c>
      <c r="Q24" s="2190">
        <v>0</v>
      </c>
      <c r="R24" s="44">
        <v>0</v>
      </c>
      <c r="S24" s="581"/>
      <c r="T24" s="581"/>
      <c r="U24" s="581">
        <f t="shared" si="11"/>
        <v>0</v>
      </c>
      <c r="V24" s="123"/>
      <c r="W24" s="124"/>
      <c r="X24" s="124"/>
      <c r="Y24" s="124"/>
      <c r="Z24" s="124"/>
      <c r="AA24" s="767"/>
      <c r="AB24" s="123"/>
      <c r="AC24" s="124"/>
      <c r="AD24" s="124"/>
      <c r="AE24" s="124"/>
      <c r="AF24" s="124"/>
      <c r="AG24" s="767"/>
      <c r="AH24" s="123"/>
      <c r="AI24" s="124"/>
      <c r="AJ24" s="124"/>
      <c r="AK24" s="124"/>
      <c r="AL24" s="124"/>
      <c r="AM24" s="767"/>
      <c r="AN24" s="27">
        <f t="shared" si="12"/>
        <v>0</v>
      </c>
      <c r="AO24" s="580">
        <v>0</v>
      </c>
      <c r="AP24" s="580">
        <f t="shared" si="1"/>
        <v>0</v>
      </c>
    </row>
    <row r="25" spans="1:43" ht="12.75" hidden="1" x14ac:dyDescent="0.2">
      <c r="A25" s="897">
        <v>2110316</v>
      </c>
      <c r="B25" s="44" t="s">
        <v>40</v>
      </c>
      <c r="C25" s="44">
        <v>0</v>
      </c>
      <c r="D25" s="44"/>
      <c r="E25" s="44">
        <v>0</v>
      </c>
      <c r="F25" s="581"/>
      <c r="G25" s="581"/>
      <c r="H25" s="581"/>
      <c r="I25" s="581">
        <f t="shared" si="9"/>
        <v>0</v>
      </c>
      <c r="J25" s="44">
        <v>0</v>
      </c>
      <c r="K25" s="581"/>
      <c r="L25" s="581"/>
      <c r="M25" s="581"/>
      <c r="N25" s="581"/>
      <c r="O25" s="581">
        <f t="shared" si="10"/>
        <v>0</v>
      </c>
      <c r="P25" s="44">
        <v>0</v>
      </c>
      <c r="Q25" s="2190">
        <v>0</v>
      </c>
      <c r="R25" s="44">
        <v>0</v>
      </c>
      <c r="S25" s="581"/>
      <c r="T25" s="581"/>
      <c r="U25" s="581">
        <f t="shared" si="11"/>
        <v>0</v>
      </c>
      <c r="V25" s="123"/>
      <c r="W25" s="124"/>
      <c r="X25" s="124"/>
      <c r="Y25" s="124"/>
      <c r="Z25" s="124"/>
      <c r="AA25" s="767"/>
      <c r="AB25" s="123"/>
      <c r="AC25" s="124"/>
      <c r="AD25" s="124"/>
      <c r="AE25" s="124"/>
      <c r="AF25" s="124"/>
      <c r="AG25" s="767"/>
      <c r="AH25" s="123"/>
      <c r="AI25" s="124"/>
      <c r="AJ25" s="124"/>
      <c r="AK25" s="124"/>
      <c r="AL25" s="124"/>
      <c r="AM25" s="767"/>
      <c r="AN25" s="27">
        <f t="shared" si="12"/>
        <v>0</v>
      </c>
      <c r="AO25" s="580">
        <v>0</v>
      </c>
      <c r="AP25" s="580">
        <f t="shared" si="1"/>
        <v>0</v>
      </c>
    </row>
    <row r="26" spans="1:43" ht="12.75" x14ac:dyDescent="0.2">
      <c r="A26" s="1077">
        <v>2120103</v>
      </c>
      <c r="B26" s="44" t="s">
        <v>41</v>
      </c>
      <c r="C26" s="44">
        <v>220000</v>
      </c>
      <c r="D26" s="44">
        <v>220000</v>
      </c>
      <c r="E26" s="44">
        <v>0</v>
      </c>
      <c r="F26" s="581"/>
      <c r="G26" s="581"/>
      <c r="H26" s="581"/>
      <c r="I26" s="581">
        <f t="shared" si="9"/>
        <v>220000</v>
      </c>
      <c r="J26" s="44">
        <v>0</v>
      </c>
      <c r="K26" s="581"/>
      <c r="L26" s="581"/>
      <c r="M26" s="581"/>
      <c r="N26" s="581"/>
      <c r="O26" s="581">
        <f t="shared" si="10"/>
        <v>0</v>
      </c>
      <c r="P26" s="44">
        <v>0</v>
      </c>
      <c r="Q26" s="2190">
        <v>0</v>
      </c>
      <c r="R26" s="44">
        <v>0</v>
      </c>
      <c r="S26" s="581"/>
      <c r="T26" s="581"/>
      <c r="U26" s="581">
        <f t="shared" si="11"/>
        <v>0</v>
      </c>
      <c r="V26" s="123"/>
      <c r="W26" s="124"/>
      <c r="X26" s="124"/>
      <c r="Y26" s="124"/>
      <c r="Z26" s="124"/>
      <c r="AA26" s="767"/>
      <c r="AB26" s="123"/>
      <c r="AC26" s="124"/>
      <c r="AD26" s="124"/>
      <c r="AE26" s="124"/>
      <c r="AF26" s="124"/>
      <c r="AG26" s="767"/>
      <c r="AH26" s="123"/>
      <c r="AI26" s="124"/>
      <c r="AJ26" s="124"/>
      <c r="AK26" s="124"/>
      <c r="AL26" s="124"/>
      <c r="AM26" s="767"/>
      <c r="AN26" s="27">
        <f t="shared" si="12"/>
        <v>220000</v>
      </c>
      <c r="AO26" s="580">
        <v>220000</v>
      </c>
      <c r="AP26" s="580">
        <f t="shared" si="1"/>
        <v>0</v>
      </c>
    </row>
    <row r="27" spans="1:43" ht="12.75" x14ac:dyDescent="0.2">
      <c r="A27" s="897">
        <v>2210101</v>
      </c>
      <c r="B27" s="44" t="s">
        <v>42</v>
      </c>
      <c r="C27" s="44">
        <v>200000</v>
      </c>
      <c r="D27" s="44">
        <v>50000</v>
      </c>
      <c r="E27" s="44">
        <v>0</v>
      </c>
      <c r="F27" s="581"/>
      <c r="G27" s="581"/>
      <c r="H27" s="581"/>
      <c r="I27" s="581">
        <f t="shared" si="9"/>
        <v>50000</v>
      </c>
      <c r="J27" s="44">
        <v>0</v>
      </c>
      <c r="K27" s="581"/>
      <c r="L27" s="581"/>
      <c r="M27" s="581"/>
      <c r="N27" s="581"/>
      <c r="O27" s="581">
        <f t="shared" si="10"/>
        <v>0</v>
      </c>
      <c r="P27" s="44">
        <v>0</v>
      </c>
      <c r="Q27" s="2190">
        <v>0</v>
      </c>
      <c r="R27" s="44">
        <v>0</v>
      </c>
      <c r="S27" s="581"/>
      <c r="T27" s="581"/>
      <c r="U27" s="581">
        <f t="shared" si="11"/>
        <v>0</v>
      </c>
      <c r="V27" s="123"/>
      <c r="W27" s="124"/>
      <c r="X27" s="124"/>
      <c r="Y27" s="124"/>
      <c r="Z27" s="124"/>
      <c r="AA27" s="767"/>
      <c r="AB27" s="123"/>
      <c r="AC27" s="124"/>
      <c r="AD27" s="124"/>
      <c r="AE27" s="124"/>
      <c r="AF27" s="124"/>
      <c r="AG27" s="767"/>
      <c r="AH27" s="123"/>
      <c r="AI27" s="124"/>
      <c r="AJ27" s="124"/>
      <c r="AK27" s="124"/>
      <c r="AL27" s="124"/>
      <c r="AM27" s="767"/>
      <c r="AN27" s="27">
        <f t="shared" si="12"/>
        <v>50000</v>
      </c>
      <c r="AO27" s="580">
        <v>100000</v>
      </c>
      <c r="AP27" s="580">
        <f t="shared" si="1"/>
        <v>-50000</v>
      </c>
    </row>
    <row r="28" spans="1:43" ht="25.5" x14ac:dyDescent="0.2">
      <c r="A28" s="1077">
        <v>2210102</v>
      </c>
      <c r="B28" s="581" t="s">
        <v>43</v>
      </c>
      <c r="C28" s="44">
        <v>200000</v>
      </c>
      <c r="D28" s="44">
        <v>20000</v>
      </c>
      <c r="E28" s="44">
        <v>0</v>
      </c>
      <c r="F28" s="581"/>
      <c r="G28" s="581"/>
      <c r="H28" s="581"/>
      <c r="I28" s="581">
        <f t="shared" si="9"/>
        <v>20000</v>
      </c>
      <c r="J28" s="44">
        <v>0</v>
      </c>
      <c r="K28" s="581"/>
      <c r="L28" s="581"/>
      <c r="M28" s="581"/>
      <c r="N28" s="581"/>
      <c r="O28" s="581">
        <f t="shared" si="10"/>
        <v>0</v>
      </c>
      <c r="P28" s="44">
        <v>0</v>
      </c>
      <c r="Q28" s="2190">
        <v>0</v>
      </c>
      <c r="R28" s="44">
        <v>0</v>
      </c>
      <c r="S28" s="581"/>
      <c r="T28" s="581"/>
      <c r="U28" s="581">
        <f t="shared" si="11"/>
        <v>0</v>
      </c>
      <c r="V28" s="124"/>
      <c r="W28" s="124"/>
      <c r="X28" s="124"/>
      <c r="Y28" s="124"/>
      <c r="Z28" s="124"/>
      <c r="AA28" s="767"/>
      <c r="AB28" s="124"/>
      <c r="AC28" s="124"/>
      <c r="AD28" s="124"/>
      <c r="AE28" s="124"/>
      <c r="AF28" s="124"/>
      <c r="AG28" s="767"/>
      <c r="AH28" s="124"/>
      <c r="AI28" s="124"/>
      <c r="AJ28" s="124"/>
      <c r="AK28" s="124"/>
      <c r="AL28" s="124"/>
      <c r="AM28" s="767"/>
      <c r="AN28" s="27">
        <f t="shared" si="12"/>
        <v>20000</v>
      </c>
      <c r="AO28" s="580">
        <v>50000</v>
      </c>
      <c r="AP28" s="580">
        <f t="shared" si="1"/>
        <v>-30000</v>
      </c>
    </row>
    <row r="29" spans="1:43" ht="12.75" x14ac:dyDescent="0.2">
      <c r="A29" s="897">
        <v>2210103</v>
      </c>
      <c r="B29" s="44" t="s">
        <v>44</v>
      </c>
      <c r="C29" s="44">
        <v>15000</v>
      </c>
      <c r="D29" s="44">
        <v>0</v>
      </c>
      <c r="E29" s="44">
        <v>0</v>
      </c>
      <c r="F29" s="581"/>
      <c r="G29" s="581"/>
      <c r="H29" s="581"/>
      <c r="I29" s="581">
        <f t="shared" si="9"/>
        <v>0</v>
      </c>
      <c r="J29" s="44">
        <v>0</v>
      </c>
      <c r="K29" s="581"/>
      <c r="L29" s="581"/>
      <c r="M29" s="581"/>
      <c r="N29" s="581"/>
      <c r="O29" s="581">
        <f t="shared" si="10"/>
        <v>0</v>
      </c>
      <c r="P29" s="44">
        <v>0</v>
      </c>
      <c r="Q29" s="2190">
        <v>0</v>
      </c>
      <c r="R29" s="44">
        <v>0</v>
      </c>
      <c r="S29" s="581"/>
      <c r="T29" s="581"/>
      <c r="U29" s="581">
        <f t="shared" si="11"/>
        <v>0</v>
      </c>
      <c r="V29" s="123"/>
      <c r="W29" s="124"/>
      <c r="X29" s="124"/>
      <c r="Y29" s="124"/>
      <c r="Z29" s="124"/>
      <c r="AA29" s="767"/>
      <c r="AB29" s="123"/>
      <c r="AC29" s="124"/>
      <c r="AD29" s="124"/>
      <c r="AE29" s="124"/>
      <c r="AF29" s="124"/>
      <c r="AG29" s="767"/>
      <c r="AH29" s="123"/>
      <c r="AI29" s="124"/>
      <c r="AJ29" s="124"/>
      <c r="AK29" s="124"/>
      <c r="AL29" s="124"/>
      <c r="AM29" s="767"/>
      <c r="AN29" s="27">
        <f t="shared" si="12"/>
        <v>0</v>
      </c>
      <c r="AO29" s="580">
        <v>0</v>
      </c>
      <c r="AP29" s="580">
        <f t="shared" si="1"/>
        <v>0</v>
      </c>
    </row>
    <row r="30" spans="1:43" ht="25.5" hidden="1" x14ac:dyDescent="0.2">
      <c r="A30" s="1077">
        <v>2210104</v>
      </c>
      <c r="B30" s="581" t="s">
        <v>45</v>
      </c>
      <c r="C30" s="44">
        <v>36000</v>
      </c>
      <c r="D30" s="44">
        <v>0</v>
      </c>
      <c r="E30" s="44">
        <v>0</v>
      </c>
      <c r="F30" s="581"/>
      <c r="G30" s="581"/>
      <c r="H30" s="581"/>
      <c r="I30" s="581">
        <f t="shared" si="9"/>
        <v>0</v>
      </c>
      <c r="J30" s="44">
        <v>0</v>
      </c>
      <c r="K30" s="581"/>
      <c r="L30" s="581"/>
      <c r="M30" s="581"/>
      <c r="N30" s="581"/>
      <c r="O30" s="581">
        <f t="shared" si="10"/>
        <v>0</v>
      </c>
      <c r="P30" s="44">
        <v>0</v>
      </c>
      <c r="Q30" s="2190">
        <v>0</v>
      </c>
      <c r="R30" s="44">
        <v>0</v>
      </c>
      <c r="S30" s="581"/>
      <c r="T30" s="581"/>
      <c r="U30" s="581">
        <f t="shared" si="11"/>
        <v>0</v>
      </c>
      <c r="V30" s="123"/>
      <c r="W30" s="124"/>
      <c r="X30" s="124"/>
      <c r="Y30" s="124"/>
      <c r="Z30" s="124"/>
      <c r="AA30" s="767"/>
      <c r="AB30" s="123"/>
      <c r="AC30" s="124"/>
      <c r="AD30" s="124"/>
      <c r="AE30" s="124"/>
      <c r="AF30" s="124"/>
      <c r="AG30" s="767"/>
      <c r="AH30" s="123"/>
      <c r="AI30" s="124"/>
      <c r="AJ30" s="124"/>
      <c r="AK30" s="124"/>
      <c r="AL30" s="124"/>
      <c r="AM30" s="767"/>
      <c r="AN30" s="27">
        <f t="shared" si="12"/>
        <v>0</v>
      </c>
      <c r="AO30" s="580">
        <v>0</v>
      </c>
      <c r="AP30" s="580">
        <f t="shared" si="1"/>
        <v>0</v>
      </c>
    </row>
    <row r="31" spans="1:43" ht="12.75" hidden="1" x14ac:dyDescent="0.2">
      <c r="A31" s="1077">
        <v>2210105</v>
      </c>
      <c r="B31" s="44" t="s">
        <v>46</v>
      </c>
      <c r="C31" s="44">
        <v>36000</v>
      </c>
      <c r="D31" s="44">
        <v>0</v>
      </c>
      <c r="E31" s="44">
        <v>0</v>
      </c>
      <c r="F31" s="581"/>
      <c r="G31" s="581"/>
      <c r="H31" s="581"/>
      <c r="I31" s="581">
        <f t="shared" si="9"/>
        <v>0</v>
      </c>
      <c r="J31" s="44">
        <v>0</v>
      </c>
      <c r="K31" s="581"/>
      <c r="L31" s="581"/>
      <c r="M31" s="581"/>
      <c r="N31" s="581"/>
      <c r="O31" s="581">
        <f t="shared" si="10"/>
        <v>0</v>
      </c>
      <c r="P31" s="44">
        <v>0</v>
      </c>
      <c r="Q31" s="2190">
        <v>0</v>
      </c>
      <c r="R31" s="44">
        <v>0</v>
      </c>
      <c r="S31" s="581"/>
      <c r="T31" s="581"/>
      <c r="U31" s="581">
        <f t="shared" si="11"/>
        <v>0</v>
      </c>
      <c r="V31" s="123"/>
      <c r="W31" s="124"/>
      <c r="X31" s="124"/>
      <c r="Y31" s="124"/>
      <c r="Z31" s="124"/>
      <c r="AA31" s="767"/>
      <c r="AB31" s="123"/>
      <c r="AC31" s="124"/>
      <c r="AD31" s="124"/>
      <c r="AE31" s="124"/>
      <c r="AF31" s="124"/>
      <c r="AG31" s="767"/>
      <c r="AH31" s="123"/>
      <c r="AI31" s="124"/>
      <c r="AJ31" s="124"/>
      <c r="AK31" s="124"/>
      <c r="AL31" s="124"/>
      <c r="AM31" s="767"/>
      <c r="AN31" s="27">
        <f t="shared" si="12"/>
        <v>0</v>
      </c>
      <c r="AO31" s="580">
        <v>0</v>
      </c>
      <c r="AP31" s="580">
        <f t="shared" si="1"/>
        <v>0</v>
      </c>
    </row>
    <row r="32" spans="1:43" ht="12.75" hidden="1" x14ac:dyDescent="0.2">
      <c r="A32" s="1077">
        <v>2210106</v>
      </c>
      <c r="B32" s="581" t="s">
        <v>47</v>
      </c>
      <c r="C32" s="44">
        <v>0</v>
      </c>
      <c r="D32" s="44"/>
      <c r="E32" s="44">
        <v>0</v>
      </c>
      <c r="F32" s="581"/>
      <c r="G32" s="581"/>
      <c r="H32" s="581"/>
      <c r="I32" s="581">
        <f t="shared" si="9"/>
        <v>0</v>
      </c>
      <c r="J32" s="44">
        <v>0</v>
      </c>
      <c r="K32" s="581"/>
      <c r="L32" s="581"/>
      <c r="M32" s="581"/>
      <c r="N32" s="581"/>
      <c r="O32" s="581">
        <f t="shared" si="10"/>
        <v>0</v>
      </c>
      <c r="P32" s="44">
        <v>0</v>
      </c>
      <c r="Q32" s="2190">
        <v>0</v>
      </c>
      <c r="R32" s="44">
        <v>0</v>
      </c>
      <c r="S32" s="581"/>
      <c r="T32" s="581"/>
      <c r="U32" s="581">
        <f t="shared" si="11"/>
        <v>0</v>
      </c>
      <c r="V32" s="123"/>
      <c r="W32" s="124"/>
      <c r="X32" s="124"/>
      <c r="Y32" s="124"/>
      <c r="Z32" s="124"/>
      <c r="AA32" s="767"/>
      <c r="AB32" s="123"/>
      <c r="AC32" s="124"/>
      <c r="AD32" s="124"/>
      <c r="AE32" s="124"/>
      <c r="AF32" s="124"/>
      <c r="AG32" s="767"/>
      <c r="AH32" s="123"/>
      <c r="AI32" s="124"/>
      <c r="AJ32" s="124"/>
      <c r="AK32" s="124"/>
      <c r="AL32" s="124"/>
      <c r="AM32" s="767"/>
      <c r="AN32" s="27">
        <f t="shared" si="12"/>
        <v>0</v>
      </c>
      <c r="AO32" s="580">
        <v>0</v>
      </c>
      <c r="AP32" s="580">
        <f t="shared" si="1"/>
        <v>0</v>
      </c>
    </row>
    <row r="33" spans="1:42" ht="38.25" x14ac:dyDescent="0.2">
      <c r="A33" s="1077">
        <v>2210201</v>
      </c>
      <c r="B33" s="581" t="s">
        <v>48</v>
      </c>
      <c r="C33" s="44">
        <v>500000</v>
      </c>
      <c r="D33" s="44">
        <v>1000</v>
      </c>
      <c r="E33" s="44">
        <v>0</v>
      </c>
      <c r="F33" s="581"/>
      <c r="G33" s="581"/>
      <c r="H33" s="581"/>
      <c r="I33" s="581">
        <f t="shared" si="9"/>
        <v>1000</v>
      </c>
      <c r="J33" s="44">
        <v>0</v>
      </c>
      <c r="K33" s="581"/>
      <c r="L33" s="581"/>
      <c r="M33" s="581"/>
      <c r="N33" s="581"/>
      <c r="O33" s="581">
        <f t="shared" si="10"/>
        <v>0</v>
      </c>
      <c r="P33" s="44">
        <v>0</v>
      </c>
      <c r="Q33" s="2190">
        <v>0</v>
      </c>
      <c r="R33" s="44">
        <v>0</v>
      </c>
      <c r="S33" s="581"/>
      <c r="T33" s="581"/>
      <c r="U33" s="581">
        <f t="shared" si="11"/>
        <v>0</v>
      </c>
      <c r="V33" s="123"/>
      <c r="W33" s="124"/>
      <c r="X33" s="124"/>
      <c r="Y33" s="124"/>
      <c r="Z33" s="124"/>
      <c r="AA33" s="767"/>
      <c r="AB33" s="123"/>
      <c r="AC33" s="124"/>
      <c r="AD33" s="124"/>
      <c r="AE33" s="124"/>
      <c r="AF33" s="124"/>
      <c r="AG33" s="767"/>
      <c r="AH33" s="123"/>
      <c r="AI33" s="124"/>
      <c r="AJ33" s="124"/>
      <c r="AK33" s="124"/>
      <c r="AL33" s="124"/>
      <c r="AM33" s="767"/>
      <c r="AN33" s="27">
        <f t="shared" si="12"/>
        <v>1000</v>
      </c>
      <c r="AO33" s="580">
        <v>20000</v>
      </c>
      <c r="AP33" s="580">
        <f t="shared" si="1"/>
        <v>-19000</v>
      </c>
    </row>
    <row r="34" spans="1:42" ht="12.75" hidden="1" x14ac:dyDescent="0.2">
      <c r="A34" s="897">
        <v>2210202</v>
      </c>
      <c r="B34" s="44" t="s">
        <v>49</v>
      </c>
      <c r="C34" s="44">
        <v>200000</v>
      </c>
      <c r="D34" s="44">
        <v>0</v>
      </c>
      <c r="E34" s="44">
        <v>0</v>
      </c>
      <c r="F34" s="775"/>
      <c r="G34" s="775"/>
      <c r="H34" s="775"/>
      <c r="I34" s="581">
        <f t="shared" si="9"/>
        <v>0</v>
      </c>
      <c r="J34" s="44">
        <v>0</v>
      </c>
      <c r="K34" s="775"/>
      <c r="L34" s="775"/>
      <c r="M34" s="775"/>
      <c r="N34" s="775"/>
      <c r="O34" s="581">
        <f t="shared" si="10"/>
        <v>0</v>
      </c>
      <c r="P34" s="44">
        <v>0</v>
      </c>
      <c r="Q34" s="2190">
        <v>0</v>
      </c>
      <c r="R34" s="44">
        <v>0</v>
      </c>
      <c r="S34" s="775"/>
      <c r="T34" s="775"/>
      <c r="U34" s="581">
        <f t="shared" si="11"/>
        <v>0</v>
      </c>
      <c r="V34" s="123"/>
      <c r="W34" s="1091"/>
      <c r="X34" s="1091"/>
      <c r="Y34" s="1091"/>
      <c r="Z34" s="1091"/>
      <c r="AA34" s="1092"/>
      <c r="AB34" s="123"/>
      <c r="AC34" s="1091"/>
      <c r="AD34" s="1091"/>
      <c r="AE34" s="1091"/>
      <c r="AF34" s="1091"/>
      <c r="AG34" s="1092"/>
      <c r="AH34" s="123"/>
      <c r="AI34" s="1091"/>
      <c r="AJ34" s="1091"/>
      <c r="AK34" s="1091"/>
      <c r="AL34" s="1091"/>
      <c r="AM34" s="1092"/>
      <c r="AN34" s="27">
        <f t="shared" si="12"/>
        <v>0</v>
      </c>
      <c r="AO34" s="580">
        <v>0</v>
      </c>
      <c r="AP34" s="580">
        <f t="shared" si="1"/>
        <v>0</v>
      </c>
    </row>
    <row r="35" spans="1:42" ht="25.5" hidden="1" x14ac:dyDescent="0.2">
      <c r="A35" s="1077">
        <v>2210203</v>
      </c>
      <c r="B35" s="581" t="s">
        <v>50</v>
      </c>
      <c r="C35" s="44">
        <v>20000</v>
      </c>
      <c r="D35" s="44">
        <v>0</v>
      </c>
      <c r="E35" s="44">
        <v>0</v>
      </c>
      <c r="F35" s="581"/>
      <c r="G35" s="581"/>
      <c r="H35" s="581"/>
      <c r="I35" s="581">
        <f t="shared" si="9"/>
        <v>0</v>
      </c>
      <c r="J35" s="44">
        <v>0</v>
      </c>
      <c r="K35" s="581"/>
      <c r="L35" s="581"/>
      <c r="M35" s="581"/>
      <c r="N35" s="581"/>
      <c r="O35" s="581">
        <f t="shared" si="10"/>
        <v>0</v>
      </c>
      <c r="P35" s="44">
        <v>0</v>
      </c>
      <c r="Q35" s="2190">
        <v>0</v>
      </c>
      <c r="R35" s="44">
        <v>0</v>
      </c>
      <c r="S35" s="581"/>
      <c r="T35" s="581"/>
      <c r="U35" s="581">
        <f t="shared" si="11"/>
        <v>0</v>
      </c>
      <c r="V35" s="123"/>
      <c r="W35" s="124"/>
      <c r="X35" s="124"/>
      <c r="Y35" s="124"/>
      <c r="Z35" s="124"/>
      <c r="AA35" s="767"/>
      <c r="AB35" s="123"/>
      <c r="AC35" s="124"/>
      <c r="AD35" s="124"/>
      <c r="AE35" s="124"/>
      <c r="AF35" s="124"/>
      <c r="AG35" s="767"/>
      <c r="AH35" s="123"/>
      <c r="AI35" s="124"/>
      <c r="AJ35" s="124"/>
      <c r="AK35" s="124"/>
      <c r="AL35" s="124"/>
      <c r="AM35" s="767"/>
      <c r="AN35" s="27">
        <f t="shared" si="12"/>
        <v>0</v>
      </c>
      <c r="AO35" s="580">
        <v>20000</v>
      </c>
      <c r="AP35" s="580">
        <f t="shared" si="1"/>
        <v>-20000</v>
      </c>
    </row>
    <row r="36" spans="1:42" ht="25.5" x14ac:dyDescent="0.2">
      <c r="A36" s="1077">
        <v>2210207</v>
      </c>
      <c r="B36" s="581" t="s">
        <v>51</v>
      </c>
      <c r="C36" s="44">
        <v>60000</v>
      </c>
      <c r="D36" s="44">
        <v>10000</v>
      </c>
      <c r="E36" s="44">
        <v>0</v>
      </c>
      <c r="F36" s="581"/>
      <c r="G36" s="581"/>
      <c r="H36" s="581"/>
      <c r="I36" s="581">
        <f t="shared" si="9"/>
        <v>10000</v>
      </c>
      <c r="J36" s="44">
        <v>0</v>
      </c>
      <c r="K36" s="581"/>
      <c r="L36" s="581"/>
      <c r="M36" s="581"/>
      <c r="N36" s="581"/>
      <c r="O36" s="581">
        <f t="shared" si="10"/>
        <v>0</v>
      </c>
      <c r="P36" s="44">
        <v>0</v>
      </c>
      <c r="Q36" s="2190">
        <v>0</v>
      </c>
      <c r="R36" s="44">
        <v>0</v>
      </c>
      <c r="S36" s="581"/>
      <c r="T36" s="581"/>
      <c r="U36" s="581">
        <f t="shared" si="11"/>
        <v>0</v>
      </c>
      <c r="V36" s="123"/>
      <c r="W36" s="124"/>
      <c r="X36" s="124"/>
      <c r="Y36" s="124"/>
      <c r="Z36" s="124"/>
      <c r="AA36" s="767"/>
      <c r="AB36" s="123"/>
      <c r="AC36" s="124"/>
      <c r="AD36" s="124"/>
      <c r="AE36" s="124"/>
      <c r="AF36" s="124"/>
      <c r="AG36" s="767"/>
      <c r="AH36" s="123"/>
      <c r="AI36" s="124"/>
      <c r="AJ36" s="124"/>
      <c r="AK36" s="124"/>
      <c r="AL36" s="124"/>
      <c r="AM36" s="767"/>
      <c r="AN36" s="27">
        <f t="shared" si="12"/>
        <v>10000</v>
      </c>
      <c r="AO36" s="580">
        <v>30000</v>
      </c>
      <c r="AP36" s="580">
        <f t="shared" si="1"/>
        <v>-20000</v>
      </c>
    </row>
    <row r="37" spans="1:42" ht="38.25" x14ac:dyDescent="0.2">
      <c r="A37" s="1077">
        <v>2210301</v>
      </c>
      <c r="B37" s="581" t="s">
        <v>52</v>
      </c>
      <c r="C37" s="44">
        <v>1605600</v>
      </c>
      <c r="D37" s="44">
        <v>1500000</v>
      </c>
      <c r="E37" s="44">
        <v>0</v>
      </c>
      <c r="F37" s="581"/>
      <c r="G37" s="581"/>
      <c r="H37" s="581"/>
      <c r="I37" s="581">
        <f t="shared" si="9"/>
        <v>1500000</v>
      </c>
      <c r="J37" s="44">
        <v>0</v>
      </c>
      <c r="K37" s="581"/>
      <c r="L37" s="581"/>
      <c r="M37" s="581"/>
      <c r="N37" s="581"/>
      <c r="O37" s="581">
        <f t="shared" si="10"/>
        <v>0</v>
      </c>
      <c r="P37" s="44">
        <v>0</v>
      </c>
      <c r="Q37" s="2190">
        <v>0</v>
      </c>
      <c r="R37" s="44">
        <v>0</v>
      </c>
      <c r="S37" s="581"/>
      <c r="T37" s="581"/>
      <c r="U37" s="581">
        <f t="shared" si="11"/>
        <v>0</v>
      </c>
      <c r="V37" s="123"/>
      <c r="W37" s="124"/>
      <c r="X37" s="124"/>
      <c r="Y37" s="124"/>
      <c r="Z37" s="124"/>
      <c r="AA37" s="767"/>
      <c r="AB37" s="123"/>
      <c r="AC37" s="124"/>
      <c r="AD37" s="124"/>
      <c r="AE37" s="124"/>
      <c r="AF37" s="124"/>
      <c r="AG37" s="767"/>
      <c r="AH37" s="123"/>
      <c r="AI37" s="124"/>
      <c r="AJ37" s="124"/>
      <c r="AK37" s="124"/>
      <c r="AL37" s="124"/>
      <c r="AM37" s="767"/>
      <c r="AN37" s="27">
        <f t="shared" si="12"/>
        <v>1500000</v>
      </c>
      <c r="AO37" s="580">
        <v>1500000</v>
      </c>
      <c r="AP37" s="580">
        <f t="shared" si="1"/>
        <v>0</v>
      </c>
    </row>
    <row r="38" spans="1:42" ht="25.5" x14ac:dyDescent="0.2">
      <c r="A38" s="1077">
        <v>2210302</v>
      </c>
      <c r="B38" s="581" t="s">
        <v>53</v>
      </c>
      <c r="C38" s="44">
        <v>3000000</v>
      </c>
      <c r="D38" s="44">
        <v>2000000</v>
      </c>
      <c r="E38" s="44">
        <v>0</v>
      </c>
      <c r="F38" s="581"/>
      <c r="G38" s="581"/>
      <c r="H38" s="581"/>
      <c r="I38" s="581">
        <f t="shared" si="9"/>
        <v>2000000</v>
      </c>
      <c r="J38" s="44">
        <v>0</v>
      </c>
      <c r="K38" s="581"/>
      <c r="L38" s="581"/>
      <c r="M38" s="581"/>
      <c r="N38" s="581"/>
      <c r="O38" s="581">
        <f t="shared" si="10"/>
        <v>0</v>
      </c>
      <c r="P38" s="44">
        <v>0</v>
      </c>
      <c r="Q38" s="2190">
        <v>0</v>
      </c>
      <c r="R38" s="44">
        <v>0</v>
      </c>
      <c r="S38" s="581"/>
      <c r="T38" s="581"/>
      <c r="U38" s="581">
        <f t="shared" si="11"/>
        <v>0</v>
      </c>
      <c r="V38" s="123"/>
      <c r="W38" s="124"/>
      <c r="X38" s="124"/>
      <c r="Y38" s="124"/>
      <c r="Z38" s="124"/>
      <c r="AA38" s="767"/>
      <c r="AB38" s="123"/>
      <c r="AC38" s="124"/>
      <c r="AD38" s="124"/>
      <c r="AE38" s="124"/>
      <c r="AF38" s="124"/>
      <c r="AG38" s="767"/>
      <c r="AH38" s="123"/>
      <c r="AI38" s="124"/>
      <c r="AJ38" s="124"/>
      <c r="AK38" s="124"/>
      <c r="AL38" s="124"/>
      <c r="AM38" s="767"/>
      <c r="AN38" s="27">
        <f t="shared" si="12"/>
        <v>2000000</v>
      </c>
      <c r="AO38" s="580">
        <v>2000000</v>
      </c>
      <c r="AP38" s="580">
        <f t="shared" si="1"/>
        <v>0</v>
      </c>
    </row>
    <row r="39" spans="1:42" ht="25.5" x14ac:dyDescent="0.2">
      <c r="A39" s="1077">
        <v>2210303</v>
      </c>
      <c r="B39" s="581" t="s">
        <v>54</v>
      </c>
      <c r="C39" s="44">
        <v>3000000</v>
      </c>
      <c r="D39" s="44">
        <v>3521480</v>
      </c>
      <c r="E39" s="44">
        <v>0</v>
      </c>
      <c r="F39" s="581"/>
      <c r="G39" s="581"/>
      <c r="H39" s="581"/>
      <c r="I39" s="581">
        <f t="shared" si="9"/>
        <v>3521480</v>
      </c>
      <c r="J39" s="44">
        <v>0</v>
      </c>
      <c r="K39" s="581"/>
      <c r="L39" s="581"/>
      <c r="M39" s="581"/>
      <c r="N39" s="581"/>
      <c r="O39" s="581">
        <f t="shared" si="10"/>
        <v>0</v>
      </c>
      <c r="P39" s="44">
        <v>0</v>
      </c>
      <c r="Q39" s="2190">
        <v>0</v>
      </c>
      <c r="R39" s="44">
        <v>0</v>
      </c>
      <c r="S39" s="581"/>
      <c r="T39" s="581"/>
      <c r="U39" s="581">
        <f t="shared" si="11"/>
        <v>0</v>
      </c>
      <c r="V39" s="123"/>
      <c r="W39" s="124"/>
      <c r="X39" s="124"/>
      <c r="Y39" s="124"/>
      <c r="Z39" s="124"/>
      <c r="AA39" s="767"/>
      <c r="AB39" s="123"/>
      <c r="AC39" s="124"/>
      <c r="AD39" s="124"/>
      <c r="AE39" s="124"/>
      <c r="AF39" s="124"/>
      <c r="AG39" s="767"/>
      <c r="AH39" s="123"/>
      <c r="AI39" s="124"/>
      <c r="AJ39" s="124"/>
      <c r="AK39" s="124"/>
      <c r="AL39" s="124"/>
      <c r="AM39" s="767"/>
      <c r="AN39" s="27">
        <f t="shared" si="12"/>
        <v>3521480</v>
      </c>
      <c r="AO39" s="580">
        <v>3521480</v>
      </c>
      <c r="AP39" s="580">
        <f t="shared" si="1"/>
        <v>0</v>
      </c>
    </row>
    <row r="40" spans="1:42" ht="25.5" x14ac:dyDescent="0.2">
      <c r="A40" s="1077">
        <v>2210304</v>
      </c>
      <c r="B40" s="581" t="s">
        <v>55</v>
      </c>
      <c r="C40" s="44">
        <v>0</v>
      </c>
      <c r="D40" s="44"/>
      <c r="E40" s="44">
        <v>0</v>
      </c>
      <c r="F40" s="581"/>
      <c r="G40" s="581"/>
      <c r="H40" s="581"/>
      <c r="I40" s="581">
        <f t="shared" si="9"/>
        <v>0</v>
      </c>
      <c r="J40" s="44">
        <v>0</v>
      </c>
      <c r="K40" s="581"/>
      <c r="L40" s="581"/>
      <c r="M40" s="581"/>
      <c r="N40" s="581"/>
      <c r="O40" s="581">
        <f t="shared" si="10"/>
        <v>0</v>
      </c>
      <c r="P40" s="44">
        <v>0</v>
      </c>
      <c r="Q40" s="2190">
        <v>0</v>
      </c>
      <c r="R40" s="44">
        <v>0</v>
      </c>
      <c r="S40" s="581"/>
      <c r="T40" s="581"/>
      <c r="U40" s="581">
        <f t="shared" si="11"/>
        <v>0</v>
      </c>
      <c r="V40" s="123"/>
      <c r="W40" s="124"/>
      <c r="X40" s="124"/>
      <c r="Y40" s="124"/>
      <c r="Z40" s="124"/>
      <c r="AA40" s="767"/>
      <c r="AB40" s="123"/>
      <c r="AC40" s="124"/>
      <c r="AD40" s="124"/>
      <c r="AE40" s="124"/>
      <c r="AF40" s="124"/>
      <c r="AG40" s="767"/>
      <c r="AH40" s="123"/>
      <c r="AI40" s="124"/>
      <c r="AJ40" s="124"/>
      <c r="AK40" s="124"/>
      <c r="AL40" s="124"/>
      <c r="AM40" s="767"/>
      <c r="AN40" s="27">
        <f t="shared" si="12"/>
        <v>0</v>
      </c>
      <c r="AO40" s="580">
        <v>0</v>
      </c>
      <c r="AP40" s="580">
        <f t="shared" si="1"/>
        <v>0</v>
      </c>
    </row>
    <row r="41" spans="1:42" ht="25.5" x14ac:dyDescent="0.2">
      <c r="A41" s="1077">
        <v>2210399</v>
      </c>
      <c r="B41" s="581" t="s">
        <v>56</v>
      </c>
      <c r="C41" s="44">
        <v>1000000</v>
      </c>
      <c r="D41" s="44">
        <v>1250000</v>
      </c>
      <c r="E41" s="44">
        <v>0</v>
      </c>
      <c r="F41" s="581"/>
      <c r="G41" s="581"/>
      <c r="H41" s="581"/>
      <c r="I41" s="581">
        <f t="shared" si="9"/>
        <v>1250000</v>
      </c>
      <c r="J41" s="44">
        <v>0</v>
      </c>
      <c r="K41" s="581"/>
      <c r="L41" s="581"/>
      <c r="M41" s="581"/>
      <c r="N41" s="581"/>
      <c r="O41" s="581">
        <f t="shared" si="10"/>
        <v>0</v>
      </c>
      <c r="P41" s="44">
        <v>0</v>
      </c>
      <c r="Q41" s="2190">
        <v>0</v>
      </c>
      <c r="R41" s="44">
        <v>0</v>
      </c>
      <c r="S41" s="581"/>
      <c r="T41" s="581"/>
      <c r="U41" s="581">
        <f t="shared" si="11"/>
        <v>0</v>
      </c>
      <c r="V41" s="123"/>
      <c r="W41" s="124"/>
      <c r="X41" s="124"/>
      <c r="Y41" s="124"/>
      <c r="Z41" s="124"/>
      <c r="AA41" s="767"/>
      <c r="AB41" s="123"/>
      <c r="AC41" s="124"/>
      <c r="AD41" s="124"/>
      <c r="AE41" s="124"/>
      <c r="AF41" s="124"/>
      <c r="AG41" s="767"/>
      <c r="AH41" s="123"/>
      <c r="AI41" s="124"/>
      <c r="AJ41" s="124"/>
      <c r="AK41" s="124"/>
      <c r="AL41" s="124"/>
      <c r="AM41" s="767"/>
      <c r="AN41" s="27">
        <f t="shared" si="12"/>
        <v>1250000</v>
      </c>
      <c r="AO41" s="580">
        <v>1250000</v>
      </c>
      <c r="AP41" s="580">
        <f t="shared" si="1"/>
        <v>0</v>
      </c>
    </row>
    <row r="42" spans="1:42" ht="12.75" x14ac:dyDescent="0.2">
      <c r="A42" s="1077">
        <v>2210401</v>
      </c>
      <c r="B42" s="44" t="s">
        <v>57</v>
      </c>
      <c r="C42" s="44">
        <v>0</v>
      </c>
      <c r="D42" s="44"/>
      <c r="E42" s="44">
        <v>0</v>
      </c>
      <c r="F42" s="581"/>
      <c r="G42" s="581"/>
      <c r="H42" s="581"/>
      <c r="I42" s="581">
        <f t="shared" si="9"/>
        <v>0</v>
      </c>
      <c r="J42" s="44">
        <v>0</v>
      </c>
      <c r="K42" s="581"/>
      <c r="L42" s="581"/>
      <c r="M42" s="581"/>
      <c r="N42" s="581"/>
      <c r="O42" s="581">
        <f t="shared" si="10"/>
        <v>0</v>
      </c>
      <c r="P42" s="44">
        <v>0</v>
      </c>
      <c r="Q42" s="2190">
        <v>0</v>
      </c>
      <c r="R42" s="44">
        <v>0</v>
      </c>
      <c r="S42" s="581"/>
      <c r="T42" s="581"/>
      <c r="U42" s="581">
        <f t="shared" si="11"/>
        <v>0</v>
      </c>
      <c r="V42" s="124"/>
      <c r="W42" s="124"/>
      <c r="X42" s="124"/>
      <c r="Y42" s="124"/>
      <c r="Z42" s="124"/>
      <c r="AA42" s="767"/>
      <c r="AB42" s="124"/>
      <c r="AC42" s="124"/>
      <c r="AD42" s="124"/>
      <c r="AE42" s="124"/>
      <c r="AF42" s="124"/>
      <c r="AG42" s="767"/>
      <c r="AH42" s="124"/>
      <c r="AI42" s="124"/>
      <c r="AJ42" s="124"/>
      <c r="AK42" s="124"/>
      <c r="AL42" s="124"/>
      <c r="AM42" s="767"/>
      <c r="AN42" s="27">
        <f t="shared" si="12"/>
        <v>0</v>
      </c>
      <c r="AO42" s="580">
        <v>0</v>
      </c>
      <c r="AP42" s="580">
        <f t="shared" si="1"/>
        <v>0</v>
      </c>
    </row>
    <row r="43" spans="1:42" ht="25.5" x14ac:dyDescent="0.2">
      <c r="A43" s="1077">
        <v>2210403</v>
      </c>
      <c r="B43" s="581" t="s">
        <v>230</v>
      </c>
      <c r="C43" s="44">
        <v>0</v>
      </c>
      <c r="D43" s="44"/>
      <c r="E43" s="44">
        <v>0</v>
      </c>
      <c r="F43" s="581"/>
      <c r="G43" s="581"/>
      <c r="H43" s="581"/>
      <c r="I43" s="581">
        <f t="shared" si="9"/>
        <v>0</v>
      </c>
      <c r="J43" s="44">
        <v>0</v>
      </c>
      <c r="K43" s="581"/>
      <c r="L43" s="581"/>
      <c r="M43" s="581"/>
      <c r="N43" s="581"/>
      <c r="O43" s="581">
        <f t="shared" si="10"/>
        <v>0</v>
      </c>
      <c r="P43" s="44">
        <v>0</v>
      </c>
      <c r="Q43" s="2190">
        <v>0</v>
      </c>
      <c r="R43" s="44">
        <v>0</v>
      </c>
      <c r="S43" s="581"/>
      <c r="T43" s="581"/>
      <c r="U43" s="581">
        <f t="shared" si="11"/>
        <v>0</v>
      </c>
      <c r="V43" s="123"/>
      <c r="W43" s="124"/>
      <c r="X43" s="124"/>
      <c r="Y43" s="124"/>
      <c r="Z43" s="124"/>
      <c r="AA43" s="767"/>
      <c r="AB43" s="123"/>
      <c r="AC43" s="124"/>
      <c r="AD43" s="124"/>
      <c r="AE43" s="124"/>
      <c r="AF43" s="124"/>
      <c r="AG43" s="767"/>
      <c r="AH43" s="123"/>
      <c r="AI43" s="124"/>
      <c r="AJ43" s="124"/>
      <c r="AK43" s="124"/>
      <c r="AL43" s="124"/>
      <c r="AM43" s="767"/>
      <c r="AN43" s="27">
        <f t="shared" si="12"/>
        <v>0</v>
      </c>
      <c r="AO43" s="580">
        <v>0</v>
      </c>
      <c r="AP43" s="580">
        <f t="shared" si="1"/>
        <v>0</v>
      </c>
    </row>
    <row r="44" spans="1:42" ht="25.5" x14ac:dyDescent="0.2">
      <c r="A44" s="1077">
        <v>2210499</v>
      </c>
      <c r="B44" s="581" t="s">
        <v>58</v>
      </c>
      <c r="C44" s="44">
        <v>2000000</v>
      </c>
      <c r="D44" s="44">
        <v>263520</v>
      </c>
      <c r="E44" s="44">
        <v>0</v>
      </c>
      <c r="F44" s="581"/>
      <c r="G44" s="581"/>
      <c r="H44" s="581"/>
      <c r="I44" s="581">
        <f t="shared" si="9"/>
        <v>263520</v>
      </c>
      <c r="J44" s="44">
        <v>0</v>
      </c>
      <c r="K44" s="581"/>
      <c r="L44" s="581"/>
      <c r="M44" s="581"/>
      <c r="N44" s="581"/>
      <c r="O44" s="581">
        <f t="shared" si="10"/>
        <v>0</v>
      </c>
      <c r="P44" s="44">
        <v>0</v>
      </c>
      <c r="Q44" s="2190">
        <v>0</v>
      </c>
      <c r="R44" s="44">
        <v>0</v>
      </c>
      <c r="S44" s="581"/>
      <c r="T44" s="581"/>
      <c r="U44" s="581">
        <f t="shared" si="11"/>
        <v>0</v>
      </c>
      <c r="V44" s="123"/>
      <c r="W44" s="124"/>
      <c r="X44" s="124"/>
      <c r="Y44" s="124"/>
      <c r="Z44" s="124"/>
      <c r="AA44" s="767"/>
      <c r="AB44" s="123"/>
      <c r="AC44" s="124"/>
      <c r="AD44" s="124"/>
      <c r="AE44" s="124"/>
      <c r="AF44" s="124"/>
      <c r="AG44" s="767"/>
      <c r="AH44" s="123"/>
      <c r="AI44" s="124"/>
      <c r="AJ44" s="124"/>
      <c r="AK44" s="124"/>
      <c r="AL44" s="124"/>
      <c r="AM44" s="767"/>
      <c r="AN44" s="27">
        <f t="shared" si="12"/>
        <v>263520</v>
      </c>
      <c r="AO44" s="580">
        <v>263520</v>
      </c>
      <c r="AP44" s="580">
        <f t="shared" si="1"/>
        <v>0</v>
      </c>
    </row>
    <row r="45" spans="1:42" ht="25.5" x14ac:dyDescent="0.2">
      <c r="A45" s="1077">
        <v>2210502</v>
      </c>
      <c r="B45" s="581" t="s">
        <v>59</v>
      </c>
      <c r="C45" s="44">
        <v>350000</v>
      </c>
      <c r="D45" s="44">
        <v>0</v>
      </c>
      <c r="E45" s="44">
        <v>0</v>
      </c>
      <c r="F45" s="581"/>
      <c r="G45" s="581"/>
      <c r="H45" s="581"/>
      <c r="I45" s="581">
        <f t="shared" si="9"/>
        <v>0</v>
      </c>
      <c r="J45" s="44">
        <v>0</v>
      </c>
      <c r="K45" s="581"/>
      <c r="L45" s="581"/>
      <c r="M45" s="581"/>
      <c r="N45" s="581"/>
      <c r="O45" s="581">
        <f t="shared" si="10"/>
        <v>0</v>
      </c>
      <c r="P45" s="44">
        <v>0</v>
      </c>
      <c r="Q45" s="2190">
        <v>0</v>
      </c>
      <c r="R45" s="44">
        <v>0</v>
      </c>
      <c r="S45" s="581"/>
      <c r="T45" s="581"/>
      <c r="U45" s="581">
        <f t="shared" si="11"/>
        <v>0</v>
      </c>
      <c r="V45" s="123"/>
      <c r="W45" s="124"/>
      <c r="X45" s="124"/>
      <c r="Y45" s="124"/>
      <c r="Z45" s="124"/>
      <c r="AA45" s="767"/>
      <c r="AB45" s="123"/>
      <c r="AC45" s="124"/>
      <c r="AD45" s="124"/>
      <c r="AE45" s="124"/>
      <c r="AF45" s="124"/>
      <c r="AG45" s="767"/>
      <c r="AH45" s="123"/>
      <c r="AI45" s="124"/>
      <c r="AJ45" s="124"/>
      <c r="AK45" s="124"/>
      <c r="AL45" s="124"/>
      <c r="AM45" s="767"/>
      <c r="AN45" s="27">
        <f t="shared" si="12"/>
        <v>0</v>
      </c>
      <c r="AO45" s="580">
        <v>200000</v>
      </c>
      <c r="AP45" s="580">
        <f t="shared" si="1"/>
        <v>-200000</v>
      </c>
    </row>
    <row r="46" spans="1:42" ht="38.25" x14ac:dyDescent="0.2">
      <c r="A46" s="1077">
        <v>2210503</v>
      </c>
      <c r="B46" s="581" t="s">
        <v>60</v>
      </c>
      <c r="C46" s="44">
        <v>180000</v>
      </c>
      <c r="D46" s="44">
        <v>180000</v>
      </c>
      <c r="E46" s="44">
        <v>0</v>
      </c>
      <c r="F46" s="581"/>
      <c r="G46" s="581"/>
      <c r="H46" s="581"/>
      <c r="I46" s="581">
        <f t="shared" si="9"/>
        <v>180000</v>
      </c>
      <c r="J46" s="44">
        <v>0</v>
      </c>
      <c r="K46" s="581"/>
      <c r="L46" s="581"/>
      <c r="M46" s="581"/>
      <c r="N46" s="581"/>
      <c r="O46" s="581">
        <f t="shared" si="10"/>
        <v>0</v>
      </c>
      <c r="P46" s="44">
        <v>0</v>
      </c>
      <c r="Q46" s="2190">
        <v>0</v>
      </c>
      <c r="R46" s="44">
        <v>0</v>
      </c>
      <c r="S46" s="581"/>
      <c r="T46" s="581"/>
      <c r="U46" s="581">
        <f t="shared" si="11"/>
        <v>0</v>
      </c>
      <c r="V46" s="124"/>
      <c r="W46" s="124"/>
      <c r="X46" s="124"/>
      <c r="Y46" s="124"/>
      <c r="Z46" s="124"/>
      <c r="AA46" s="767"/>
      <c r="AB46" s="124"/>
      <c r="AC46" s="124"/>
      <c r="AD46" s="124"/>
      <c r="AE46" s="124"/>
      <c r="AF46" s="124"/>
      <c r="AG46" s="767"/>
      <c r="AH46" s="124"/>
      <c r="AI46" s="124"/>
      <c r="AJ46" s="124"/>
      <c r="AK46" s="124"/>
      <c r="AL46" s="124"/>
      <c r="AM46" s="767"/>
      <c r="AN46" s="27">
        <f t="shared" si="12"/>
        <v>180000</v>
      </c>
      <c r="AO46" s="580">
        <v>180000</v>
      </c>
      <c r="AP46" s="580">
        <f t="shared" si="1"/>
        <v>0</v>
      </c>
    </row>
    <row r="47" spans="1:42" ht="25.5" x14ac:dyDescent="0.2">
      <c r="A47" s="1077">
        <v>2210504</v>
      </c>
      <c r="B47" s="581" t="s">
        <v>61</v>
      </c>
      <c r="C47" s="44">
        <v>2500000</v>
      </c>
      <c r="D47" s="44">
        <v>300000</v>
      </c>
      <c r="E47" s="44">
        <v>0</v>
      </c>
      <c r="F47" s="581"/>
      <c r="G47" s="581"/>
      <c r="H47" s="581"/>
      <c r="I47" s="581">
        <f t="shared" si="9"/>
        <v>300000</v>
      </c>
      <c r="J47" s="44">
        <v>0</v>
      </c>
      <c r="K47" s="581"/>
      <c r="L47" s="581"/>
      <c r="M47" s="581"/>
      <c r="N47" s="581"/>
      <c r="O47" s="581">
        <f t="shared" si="10"/>
        <v>0</v>
      </c>
      <c r="P47" s="44">
        <v>0</v>
      </c>
      <c r="Q47" s="2190">
        <v>0</v>
      </c>
      <c r="R47" s="44">
        <v>0</v>
      </c>
      <c r="S47" s="581"/>
      <c r="T47" s="581"/>
      <c r="U47" s="581">
        <f t="shared" si="11"/>
        <v>0</v>
      </c>
      <c r="V47" s="123"/>
      <c r="W47" s="124"/>
      <c r="X47" s="124"/>
      <c r="Y47" s="124"/>
      <c r="Z47" s="124"/>
      <c r="AA47" s="767"/>
      <c r="AB47" s="123"/>
      <c r="AC47" s="124"/>
      <c r="AD47" s="124"/>
      <c r="AE47" s="124"/>
      <c r="AF47" s="124"/>
      <c r="AG47" s="767"/>
      <c r="AH47" s="123"/>
      <c r="AI47" s="124"/>
      <c r="AJ47" s="124"/>
      <c r="AK47" s="124"/>
      <c r="AL47" s="124"/>
      <c r="AM47" s="767"/>
      <c r="AN47" s="27">
        <f t="shared" si="12"/>
        <v>300000</v>
      </c>
      <c r="AO47" s="580">
        <v>300000</v>
      </c>
      <c r="AP47" s="580">
        <f t="shared" si="1"/>
        <v>0</v>
      </c>
    </row>
    <row r="48" spans="1:42" ht="25.5" x14ac:dyDescent="0.2">
      <c r="A48" s="1077">
        <v>2210505</v>
      </c>
      <c r="B48" s="581" t="s">
        <v>62</v>
      </c>
      <c r="C48" s="44">
        <v>0</v>
      </c>
      <c r="D48" s="44"/>
      <c r="E48" s="44">
        <v>0</v>
      </c>
      <c r="F48" s="581"/>
      <c r="G48" s="581"/>
      <c r="H48" s="581"/>
      <c r="I48" s="581">
        <f t="shared" si="9"/>
        <v>0</v>
      </c>
      <c r="J48" s="44">
        <v>0</v>
      </c>
      <c r="K48" s="581"/>
      <c r="L48" s="581"/>
      <c r="M48" s="581"/>
      <c r="N48" s="581"/>
      <c r="O48" s="581">
        <f t="shared" si="10"/>
        <v>0</v>
      </c>
      <c r="P48" s="44">
        <v>0</v>
      </c>
      <c r="Q48" s="2190">
        <v>0</v>
      </c>
      <c r="R48" s="44">
        <v>0</v>
      </c>
      <c r="S48" s="581"/>
      <c r="T48" s="581"/>
      <c r="U48" s="581">
        <f t="shared" si="11"/>
        <v>0</v>
      </c>
      <c r="V48" s="123"/>
      <c r="W48" s="124"/>
      <c r="X48" s="124"/>
      <c r="Y48" s="124"/>
      <c r="Z48" s="124"/>
      <c r="AA48" s="767"/>
      <c r="AB48" s="123"/>
      <c r="AC48" s="124"/>
      <c r="AD48" s="124"/>
      <c r="AE48" s="124"/>
      <c r="AF48" s="124"/>
      <c r="AG48" s="767"/>
      <c r="AH48" s="123"/>
      <c r="AI48" s="124"/>
      <c r="AJ48" s="124"/>
      <c r="AK48" s="124"/>
      <c r="AL48" s="124"/>
      <c r="AM48" s="767"/>
      <c r="AN48" s="27">
        <f t="shared" si="12"/>
        <v>0</v>
      </c>
      <c r="AO48" s="580">
        <v>0</v>
      </c>
      <c r="AP48" s="580">
        <f t="shared" si="1"/>
        <v>0</v>
      </c>
    </row>
    <row r="49" spans="1:42" ht="25.5" x14ac:dyDescent="0.2">
      <c r="A49" s="1077">
        <v>2210599</v>
      </c>
      <c r="B49" s="581" t="s">
        <v>63</v>
      </c>
      <c r="C49" s="44">
        <v>627000</v>
      </c>
      <c r="D49" s="44">
        <v>100000</v>
      </c>
      <c r="E49" s="44">
        <v>0</v>
      </c>
      <c r="F49" s="581"/>
      <c r="G49" s="581"/>
      <c r="H49" s="581"/>
      <c r="I49" s="581">
        <f t="shared" si="9"/>
        <v>100000</v>
      </c>
      <c r="J49" s="44">
        <v>0</v>
      </c>
      <c r="K49" s="581"/>
      <c r="L49" s="581"/>
      <c r="M49" s="581"/>
      <c r="N49" s="581"/>
      <c r="O49" s="581">
        <f t="shared" si="10"/>
        <v>0</v>
      </c>
      <c r="P49" s="44">
        <v>0</v>
      </c>
      <c r="Q49" s="2190">
        <v>0</v>
      </c>
      <c r="R49" s="44">
        <v>0</v>
      </c>
      <c r="S49" s="581"/>
      <c r="T49" s="581"/>
      <c r="U49" s="581">
        <f t="shared" si="11"/>
        <v>0</v>
      </c>
      <c r="V49" s="123"/>
      <c r="W49" s="124"/>
      <c r="X49" s="124"/>
      <c r="Y49" s="124"/>
      <c r="Z49" s="124"/>
      <c r="AA49" s="767"/>
      <c r="AB49" s="123"/>
      <c r="AC49" s="124"/>
      <c r="AD49" s="124"/>
      <c r="AE49" s="124"/>
      <c r="AF49" s="124"/>
      <c r="AG49" s="767"/>
      <c r="AH49" s="123"/>
      <c r="AI49" s="124"/>
      <c r="AJ49" s="124"/>
      <c r="AK49" s="124"/>
      <c r="AL49" s="124"/>
      <c r="AM49" s="767"/>
      <c r="AN49" s="27">
        <f t="shared" si="12"/>
        <v>100000</v>
      </c>
      <c r="AO49" s="580">
        <v>100000</v>
      </c>
      <c r="AP49" s="580">
        <f t="shared" si="1"/>
        <v>0</v>
      </c>
    </row>
    <row r="50" spans="1:42" ht="25.5" hidden="1" x14ac:dyDescent="0.2">
      <c r="A50" s="1077">
        <v>2210602</v>
      </c>
      <c r="B50" s="581" t="s">
        <v>64</v>
      </c>
      <c r="C50" s="44">
        <v>0</v>
      </c>
      <c r="D50" s="44"/>
      <c r="E50" s="44">
        <v>0</v>
      </c>
      <c r="F50" s="581"/>
      <c r="G50" s="581"/>
      <c r="H50" s="581"/>
      <c r="I50" s="581">
        <f t="shared" si="9"/>
        <v>0</v>
      </c>
      <c r="J50" s="44">
        <v>0</v>
      </c>
      <c r="K50" s="581"/>
      <c r="L50" s="581"/>
      <c r="M50" s="581"/>
      <c r="N50" s="581"/>
      <c r="O50" s="581">
        <f t="shared" si="10"/>
        <v>0</v>
      </c>
      <c r="P50" s="44">
        <v>0</v>
      </c>
      <c r="Q50" s="2190">
        <v>0</v>
      </c>
      <c r="R50" s="44">
        <v>0</v>
      </c>
      <c r="S50" s="581"/>
      <c r="T50" s="581"/>
      <c r="U50" s="581">
        <f t="shared" si="11"/>
        <v>0</v>
      </c>
      <c r="V50" s="123"/>
      <c r="W50" s="124"/>
      <c r="X50" s="124"/>
      <c r="Y50" s="124"/>
      <c r="Z50" s="124"/>
      <c r="AA50" s="767"/>
      <c r="AB50" s="123"/>
      <c r="AC50" s="124"/>
      <c r="AD50" s="124"/>
      <c r="AE50" s="124"/>
      <c r="AF50" s="124"/>
      <c r="AG50" s="767"/>
      <c r="AH50" s="123"/>
      <c r="AI50" s="124"/>
      <c r="AJ50" s="124"/>
      <c r="AK50" s="124"/>
      <c r="AL50" s="124"/>
      <c r="AM50" s="767"/>
      <c r="AN50" s="27">
        <f t="shared" si="12"/>
        <v>0</v>
      </c>
      <c r="AO50" s="580">
        <v>0</v>
      </c>
      <c r="AP50" s="580">
        <f t="shared" si="1"/>
        <v>0</v>
      </c>
    </row>
    <row r="51" spans="1:42" ht="25.5" hidden="1" x14ac:dyDescent="0.2">
      <c r="A51" s="1077">
        <v>2210603</v>
      </c>
      <c r="B51" s="581" t="s">
        <v>701</v>
      </c>
      <c r="C51" s="44">
        <v>0</v>
      </c>
      <c r="D51" s="44"/>
      <c r="E51" s="44">
        <v>0</v>
      </c>
      <c r="F51" s="581"/>
      <c r="G51" s="581"/>
      <c r="H51" s="581"/>
      <c r="I51" s="581">
        <f t="shared" si="9"/>
        <v>0</v>
      </c>
      <c r="J51" s="44">
        <v>0</v>
      </c>
      <c r="K51" s="581"/>
      <c r="L51" s="581"/>
      <c r="M51" s="581"/>
      <c r="N51" s="581"/>
      <c r="O51" s="581">
        <f t="shared" si="10"/>
        <v>0</v>
      </c>
      <c r="P51" s="44">
        <v>0</v>
      </c>
      <c r="Q51" s="2190">
        <v>0</v>
      </c>
      <c r="R51" s="44">
        <v>0</v>
      </c>
      <c r="S51" s="581"/>
      <c r="T51" s="581"/>
      <c r="U51" s="581">
        <f t="shared" si="11"/>
        <v>0</v>
      </c>
      <c r="V51" s="123"/>
      <c r="W51" s="124"/>
      <c r="X51" s="124"/>
      <c r="Y51" s="124"/>
      <c r="Z51" s="124"/>
      <c r="AA51" s="767"/>
      <c r="AB51" s="123"/>
      <c r="AC51" s="124"/>
      <c r="AD51" s="124"/>
      <c r="AE51" s="124"/>
      <c r="AF51" s="124"/>
      <c r="AG51" s="767"/>
      <c r="AH51" s="123"/>
      <c r="AI51" s="124"/>
      <c r="AJ51" s="124"/>
      <c r="AK51" s="124"/>
      <c r="AL51" s="124"/>
      <c r="AM51" s="767"/>
      <c r="AN51" s="27">
        <f t="shared" si="12"/>
        <v>0</v>
      </c>
      <c r="AO51" s="580">
        <v>0</v>
      </c>
      <c r="AP51" s="580">
        <f t="shared" si="1"/>
        <v>0</v>
      </c>
    </row>
    <row r="52" spans="1:42" ht="12.75" hidden="1" x14ac:dyDescent="0.2">
      <c r="A52" s="1077">
        <v>2210604</v>
      </c>
      <c r="B52" s="581" t="s">
        <v>66</v>
      </c>
      <c r="C52" s="44">
        <v>0</v>
      </c>
      <c r="D52" s="44"/>
      <c r="E52" s="44">
        <v>0</v>
      </c>
      <c r="F52" s="581"/>
      <c r="G52" s="581"/>
      <c r="H52" s="581"/>
      <c r="I52" s="581">
        <f t="shared" si="9"/>
        <v>0</v>
      </c>
      <c r="J52" s="44">
        <v>0</v>
      </c>
      <c r="K52" s="581"/>
      <c r="L52" s="581"/>
      <c r="M52" s="581"/>
      <c r="N52" s="581"/>
      <c r="O52" s="581">
        <f t="shared" si="10"/>
        <v>0</v>
      </c>
      <c r="P52" s="44">
        <v>0</v>
      </c>
      <c r="Q52" s="2190">
        <v>0</v>
      </c>
      <c r="R52" s="44">
        <v>0</v>
      </c>
      <c r="S52" s="581"/>
      <c r="T52" s="581"/>
      <c r="U52" s="581">
        <f t="shared" si="11"/>
        <v>0</v>
      </c>
      <c r="V52" s="123"/>
      <c r="W52" s="124"/>
      <c r="X52" s="124"/>
      <c r="Y52" s="124"/>
      <c r="Z52" s="124"/>
      <c r="AA52" s="767"/>
      <c r="AB52" s="123"/>
      <c r="AC52" s="124"/>
      <c r="AD52" s="124"/>
      <c r="AE52" s="124"/>
      <c r="AF52" s="124"/>
      <c r="AG52" s="767"/>
      <c r="AH52" s="123"/>
      <c r="AI52" s="124"/>
      <c r="AJ52" s="124"/>
      <c r="AK52" s="124"/>
      <c r="AL52" s="124"/>
      <c r="AM52" s="767"/>
      <c r="AN52" s="27">
        <f t="shared" si="12"/>
        <v>0</v>
      </c>
      <c r="AO52" s="580">
        <v>0</v>
      </c>
      <c r="AP52" s="580">
        <f t="shared" si="1"/>
        <v>0</v>
      </c>
    </row>
    <row r="53" spans="1:42" ht="25.5" hidden="1" x14ac:dyDescent="0.2">
      <c r="A53" s="1077">
        <v>2210606</v>
      </c>
      <c r="B53" s="581" t="s">
        <v>67</v>
      </c>
      <c r="C53" s="44">
        <v>0</v>
      </c>
      <c r="D53" s="44"/>
      <c r="E53" s="44">
        <v>0</v>
      </c>
      <c r="F53" s="581"/>
      <c r="G53" s="581"/>
      <c r="H53" s="581"/>
      <c r="I53" s="581">
        <f t="shared" si="9"/>
        <v>0</v>
      </c>
      <c r="J53" s="44">
        <v>0</v>
      </c>
      <c r="K53" s="581"/>
      <c r="L53" s="581"/>
      <c r="M53" s="581"/>
      <c r="N53" s="581"/>
      <c r="O53" s="581">
        <f t="shared" si="10"/>
        <v>0</v>
      </c>
      <c r="P53" s="44">
        <v>0</v>
      </c>
      <c r="Q53" s="2190">
        <v>0</v>
      </c>
      <c r="R53" s="44">
        <v>0</v>
      </c>
      <c r="S53" s="581"/>
      <c r="T53" s="581"/>
      <c r="U53" s="581">
        <f t="shared" si="11"/>
        <v>0</v>
      </c>
      <c r="V53" s="123"/>
      <c r="W53" s="124"/>
      <c r="X53" s="124"/>
      <c r="Y53" s="124"/>
      <c r="Z53" s="124"/>
      <c r="AA53" s="767"/>
      <c r="AB53" s="123"/>
      <c r="AC53" s="124"/>
      <c r="AD53" s="124"/>
      <c r="AE53" s="124"/>
      <c r="AF53" s="124"/>
      <c r="AG53" s="767"/>
      <c r="AH53" s="123"/>
      <c r="AI53" s="124"/>
      <c r="AJ53" s="124"/>
      <c r="AK53" s="124"/>
      <c r="AL53" s="124"/>
      <c r="AM53" s="767"/>
      <c r="AN53" s="27">
        <f t="shared" si="12"/>
        <v>0</v>
      </c>
      <c r="AO53" s="580">
        <v>0</v>
      </c>
      <c r="AP53" s="580">
        <f t="shared" si="1"/>
        <v>0</v>
      </c>
    </row>
    <row r="54" spans="1:42" ht="25.5" hidden="1" x14ac:dyDescent="0.2">
      <c r="A54" s="1077">
        <v>2210701</v>
      </c>
      <c r="B54" s="581" t="s">
        <v>68</v>
      </c>
      <c r="C54" s="44">
        <v>0</v>
      </c>
      <c r="D54" s="44"/>
      <c r="E54" s="44">
        <v>0</v>
      </c>
      <c r="F54" s="581"/>
      <c r="G54" s="581"/>
      <c r="H54" s="581"/>
      <c r="I54" s="581">
        <f t="shared" si="9"/>
        <v>0</v>
      </c>
      <c r="J54" s="44">
        <v>0</v>
      </c>
      <c r="K54" s="581"/>
      <c r="L54" s="581"/>
      <c r="M54" s="581"/>
      <c r="N54" s="581"/>
      <c r="O54" s="581">
        <f t="shared" si="10"/>
        <v>0</v>
      </c>
      <c r="P54" s="44">
        <v>0</v>
      </c>
      <c r="Q54" s="2190">
        <v>0</v>
      </c>
      <c r="R54" s="44">
        <v>0</v>
      </c>
      <c r="S54" s="581"/>
      <c r="T54" s="581"/>
      <c r="U54" s="581">
        <f t="shared" si="11"/>
        <v>0</v>
      </c>
      <c r="V54" s="123"/>
      <c r="W54" s="124"/>
      <c r="X54" s="124"/>
      <c r="Y54" s="124"/>
      <c r="Z54" s="124"/>
      <c r="AA54" s="767"/>
      <c r="AB54" s="123"/>
      <c r="AC54" s="124"/>
      <c r="AD54" s="124"/>
      <c r="AE54" s="124"/>
      <c r="AF54" s="124"/>
      <c r="AG54" s="767"/>
      <c r="AH54" s="123"/>
      <c r="AI54" s="124"/>
      <c r="AJ54" s="124"/>
      <c r="AK54" s="124"/>
      <c r="AL54" s="124"/>
      <c r="AM54" s="767"/>
      <c r="AN54" s="27">
        <f t="shared" si="12"/>
        <v>0</v>
      </c>
      <c r="AO54" s="580">
        <v>0</v>
      </c>
      <c r="AP54" s="580">
        <f t="shared" si="1"/>
        <v>0</v>
      </c>
    </row>
    <row r="55" spans="1:42" ht="38.25" hidden="1" x14ac:dyDescent="0.2">
      <c r="A55" s="1077">
        <v>2210702</v>
      </c>
      <c r="B55" s="581" t="s">
        <v>69</v>
      </c>
      <c r="C55" s="44">
        <v>0</v>
      </c>
      <c r="D55" s="44"/>
      <c r="E55" s="44">
        <v>0</v>
      </c>
      <c r="F55" s="581"/>
      <c r="G55" s="581"/>
      <c r="H55" s="581"/>
      <c r="I55" s="581">
        <f t="shared" si="9"/>
        <v>0</v>
      </c>
      <c r="J55" s="44">
        <v>0</v>
      </c>
      <c r="K55" s="581"/>
      <c r="L55" s="581"/>
      <c r="M55" s="581"/>
      <c r="N55" s="581"/>
      <c r="O55" s="581">
        <f t="shared" si="10"/>
        <v>0</v>
      </c>
      <c r="P55" s="44">
        <v>0</v>
      </c>
      <c r="Q55" s="2190">
        <v>0</v>
      </c>
      <c r="R55" s="44">
        <v>0</v>
      </c>
      <c r="S55" s="581"/>
      <c r="T55" s="581"/>
      <c r="U55" s="581">
        <f t="shared" si="11"/>
        <v>0</v>
      </c>
      <c r="V55" s="123"/>
      <c r="W55" s="124"/>
      <c r="X55" s="124"/>
      <c r="Y55" s="124"/>
      <c r="Z55" s="124"/>
      <c r="AA55" s="767"/>
      <c r="AB55" s="123"/>
      <c r="AC55" s="124"/>
      <c r="AD55" s="124"/>
      <c r="AE55" s="124"/>
      <c r="AF55" s="124"/>
      <c r="AG55" s="767"/>
      <c r="AH55" s="123"/>
      <c r="AI55" s="124"/>
      <c r="AJ55" s="124"/>
      <c r="AK55" s="124"/>
      <c r="AL55" s="124"/>
      <c r="AM55" s="767"/>
      <c r="AN55" s="27">
        <f t="shared" si="12"/>
        <v>0</v>
      </c>
      <c r="AO55" s="580">
        <v>0</v>
      </c>
      <c r="AP55" s="580">
        <f t="shared" si="1"/>
        <v>0</v>
      </c>
    </row>
    <row r="56" spans="1:42" ht="12.75" hidden="1" x14ac:dyDescent="0.2">
      <c r="A56" s="1077">
        <v>2210703</v>
      </c>
      <c r="B56" s="44" t="s">
        <v>70</v>
      </c>
      <c r="C56" s="44">
        <v>500000</v>
      </c>
      <c r="D56" s="44">
        <v>0</v>
      </c>
      <c r="E56" s="44">
        <v>0</v>
      </c>
      <c r="F56" s="581"/>
      <c r="G56" s="581"/>
      <c r="H56" s="581"/>
      <c r="I56" s="581">
        <f t="shared" si="9"/>
        <v>0</v>
      </c>
      <c r="J56" s="44">
        <v>0</v>
      </c>
      <c r="K56" s="581"/>
      <c r="L56" s="581"/>
      <c r="M56" s="581"/>
      <c r="N56" s="581"/>
      <c r="O56" s="581">
        <f t="shared" si="10"/>
        <v>0</v>
      </c>
      <c r="P56" s="44">
        <v>0</v>
      </c>
      <c r="Q56" s="2190">
        <v>0</v>
      </c>
      <c r="R56" s="44">
        <v>0</v>
      </c>
      <c r="S56" s="581"/>
      <c r="T56" s="581"/>
      <c r="U56" s="581">
        <f t="shared" si="11"/>
        <v>0</v>
      </c>
      <c r="V56" s="123"/>
      <c r="W56" s="124"/>
      <c r="X56" s="124"/>
      <c r="Y56" s="124"/>
      <c r="Z56" s="124"/>
      <c r="AA56" s="767"/>
      <c r="AB56" s="123"/>
      <c r="AC56" s="124"/>
      <c r="AD56" s="124"/>
      <c r="AE56" s="124"/>
      <c r="AF56" s="124"/>
      <c r="AG56" s="767"/>
      <c r="AH56" s="123"/>
      <c r="AI56" s="124"/>
      <c r="AJ56" s="124"/>
      <c r="AK56" s="124"/>
      <c r="AL56" s="124"/>
      <c r="AM56" s="767"/>
      <c r="AN56" s="27">
        <f t="shared" si="12"/>
        <v>0</v>
      </c>
      <c r="AO56" s="580">
        <v>100000</v>
      </c>
      <c r="AP56" s="580">
        <f t="shared" si="1"/>
        <v>-100000</v>
      </c>
    </row>
    <row r="57" spans="1:42" ht="25.5" hidden="1" x14ac:dyDescent="0.2">
      <c r="A57" s="1077">
        <v>2210714</v>
      </c>
      <c r="B57" s="581" t="s">
        <v>71</v>
      </c>
      <c r="C57" s="44">
        <v>1100000</v>
      </c>
      <c r="D57" s="44">
        <v>0</v>
      </c>
      <c r="E57" s="44">
        <v>0</v>
      </c>
      <c r="F57" s="581"/>
      <c r="G57" s="581"/>
      <c r="H57" s="581"/>
      <c r="I57" s="581">
        <f t="shared" si="9"/>
        <v>0</v>
      </c>
      <c r="J57" s="44">
        <v>0</v>
      </c>
      <c r="K57" s="581"/>
      <c r="L57" s="581"/>
      <c r="M57" s="581"/>
      <c r="N57" s="581"/>
      <c r="O57" s="581">
        <f t="shared" si="10"/>
        <v>0</v>
      </c>
      <c r="P57" s="44">
        <v>0</v>
      </c>
      <c r="Q57" s="2190">
        <v>0</v>
      </c>
      <c r="R57" s="44">
        <v>0</v>
      </c>
      <c r="S57" s="581"/>
      <c r="T57" s="581"/>
      <c r="U57" s="581">
        <f t="shared" si="11"/>
        <v>0</v>
      </c>
      <c r="V57" s="123"/>
      <c r="W57" s="124"/>
      <c r="X57" s="124"/>
      <c r="Y57" s="124"/>
      <c r="Z57" s="124"/>
      <c r="AA57" s="767"/>
      <c r="AB57" s="123"/>
      <c r="AC57" s="124"/>
      <c r="AD57" s="124"/>
      <c r="AE57" s="124"/>
      <c r="AF57" s="124"/>
      <c r="AG57" s="767"/>
      <c r="AH57" s="123"/>
      <c r="AI57" s="124"/>
      <c r="AJ57" s="124"/>
      <c r="AK57" s="124"/>
      <c r="AL57" s="124"/>
      <c r="AM57" s="767"/>
      <c r="AN57" s="27">
        <f t="shared" si="12"/>
        <v>0</v>
      </c>
      <c r="AO57" s="580">
        <v>0</v>
      </c>
      <c r="AP57" s="580">
        <f t="shared" si="1"/>
        <v>0</v>
      </c>
    </row>
    <row r="58" spans="1:42" ht="25.5" x14ac:dyDescent="0.2">
      <c r="A58" s="1077">
        <v>2210799</v>
      </c>
      <c r="B58" s="581" t="s">
        <v>72</v>
      </c>
      <c r="C58" s="44">
        <v>1135500</v>
      </c>
      <c r="D58" s="44">
        <v>1000000</v>
      </c>
      <c r="E58" s="44">
        <v>0</v>
      </c>
      <c r="F58" s="581"/>
      <c r="G58" s="581"/>
      <c r="H58" s="581"/>
      <c r="I58" s="581">
        <f t="shared" si="9"/>
        <v>1000000</v>
      </c>
      <c r="J58" s="44">
        <v>0</v>
      </c>
      <c r="K58" s="581"/>
      <c r="L58" s="581"/>
      <c r="M58" s="581"/>
      <c r="N58" s="581"/>
      <c r="O58" s="581">
        <f t="shared" si="10"/>
        <v>0</v>
      </c>
      <c r="P58" s="44">
        <v>0</v>
      </c>
      <c r="Q58" s="2190">
        <v>0</v>
      </c>
      <c r="R58" s="44">
        <v>0</v>
      </c>
      <c r="S58" s="581"/>
      <c r="T58" s="581"/>
      <c r="U58" s="581">
        <f t="shared" si="11"/>
        <v>0</v>
      </c>
      <c r="V58" s="124"/>
      <c r="W58" s="124"/>
      <c r="X58" s="124"/>
      <c r="Y58" s="124"/>
      <c r="Z58" s="124"/>
      <c r="AA58" s="767"/>
      <c r="AB58" s="124"/>
      <c r="AC58" s="124"/>
      <c r="AD58" s="124"/>
      <c r="AE58" s="124"/>
      <c r="AF58" s="124"/>
      <c r="AG58" s="767"/>
      <c r="AH58" s="124"/>
      <c r="AI58" s="124"/>
      <c r="AJ58" s="124"/>
      <c r="AK58" s="124"/>
      <c r="AL58" s="124"/>
      <c r="AM58" s="767"/>
      <c r="AN58" s="27">
        <f t="shared" si="12"/>
        <v>1000000</v>
      </c>
      <c r="AO58" s="580">
        <v>1000000</v>
      </c>
      <c r="AP58" s="580">
        <f t="shared" si="1"/>
        <v>0</v>
      </c>
    </row>
    <row r="59" spans="1:42" ht="51" x14ac:dyDescent="0.2">
      <c r="A59" s="1077">
        <v>2210801</v>
      </c>
      <c r="B59" s="581" t="s">
        <v>73</v>
      </c>
      <c r="C59" s="44">
        <v>108000</v>
      </c>
      <c r="D59" s="44">
        <v>1008000</v>
      </c>
      <c r="E59" s="44">
        <v>0</v>
      </c>
      <c r="F59" s="581"/>
      <c r="G59" s="581"/>
      <c r="H59" s="581"/>
      <c r="I59" s="581">
        <f t="shared" si="9"/>
        <v>1008000</v>
      </c>
      <c r="J59" s="44">
        <v>0</v>
      </c>
      <c r="K59" s="581"/>
      <c r="L59" s="581"/>
      <c r="M59" s="581"/>
      <c r="N59" s="581"/>
      <c r="O59" s="581">
        <f t="shared" si="10"/>
        <v>0</v>
      </c>
      <c r="P59" s="44">
        <v>0</v>
      </c>
      <c r="Q59" s="2190">
        <v>0</v>
      </c>
      <c r="R59" s="44">
        <v>0</v>
      </c>
      <c r="S59" s="581"/>
      <c r="T59" s="581"/>
      <c r="U59" s="581">
        <f t="shared" si="11"/>
        <v>0</v>
      </c>
      <c r="V59" s="124"/>
      <c r="W59" s="124"/>
      <c r="X59" s="124"/>
      <c r="Y59" s="124"/>
      <c r="Z59" s="124"/>
      <c r="AA59" s="767"/>
      <c r="AB59" s="124"/>
      <c r="AC59" s="124"/>
      <c r="AD59" s="124"/>
      <c r="AE59" s="124"/>
      <c r="AF59" s="124"/>
      <c r="AG59" s="767"/>
      <c r="AH59" s="124"/>
      <c r="AI59" s="124"/>
      <c r="AJ59" s="124"/>
      <c r="AK59" s="124"/>
      <c r="AL59" s="124"/>
      <c r="AM59" s="767"/>
      <c r="AN59" s="27">
        <f t="shared" si="12"/>
        <v>1008000</v>
      </c>
      <c r="AO59" s="580">
        <v>108000</v>
      </c>
      <c r="AP59" s="580">
        <f t="shared" si="1"/>
        <v>900000</v>
      </c>
    </row>
    <row r="60" spans="1:42" ht="51" x14ac:dyDescent="0.2">
      <c r="A60" s="1077">
        <v>2210802</v>
      </c>
      <c r="B60" s="581" t="s">
        <v>1012</v>
      </c>
      <c r="C60" s="44"/>
      <c r="D60" s="44"/>
      <c r="E60" s="44"/>
      <c r="F60" s="581"/>
      <c r="G60" s="581"/>
      <c r="H60" s="581"/>
      <c r="I60" s="581">
        <f t="shared" si="9"/>
        <v>0</v>
      </c>
      <c r="J60" s="44"/>
      <c r="K60" s="581"/>
      <c r="L60" s="581"/>
      <c r="M60" s="581"/>
      <c r="N60" s="581"/>
      <c r="O60" s="581">
        <f t="shared" si="10"/>
        <v>0</v>
      </c>
      <c r="P60" s="44"/>
      <c r="Q60" s="2190">
        <v>6541000</v>
      </c>
      <c r="R60" s="44"/>
      <c r="S60" s="581"/>
      <c r="T60" s="581"/>
      <c r="U60" s="581">
        <f t="shared" si="11"/>
        <v>6541000</v>
      </c>
      <c r="V60" s="124"/>
      <c r="W60" s="124"/>
      <c r="X60" s="124"/>
      <c r="Y60" s="124"/>
      <c r="Z60" s="124"/>
      <c r="AA60" s="767"/>
      <c r="AB60" s="124"/>
      <c r="AC60" s="124"/>
      <c r="AD60" s="124"/>
      <c r="AE60" s="124"/>
      <c r="AF60" s="124"/>
      <c r="AG60" s="767"/>
      <c r="AH60" s="124"/>
      <c r="AI60" s="124"/>
      <c r="AJ60" s="124"/>
      <c r="AK60" s="124"/>
      <c r="AL60" s="124"/>
      <c r="AM60" s="767"/>
      <c r="AN60" s="27">
        <f t="shared" si="12"/>
        <v>6541000</v>
      </c>
      <c r="AO60" s="580">
        <v>7000000</v>
      </c>
      <c r="AP60" s="580">
        <f t="shared" si="1"/>
        <v>-459000</v>
      </c>
    </row>
    <row r="61" spans="1:42" ht="51" x14ac:dyDescent="0.2">
      <c r="A61" s="1077">
        <v>2210802</v>
      </c>
      <c r="B61" s="581" t="s">
        <v>74</v>
      </c>
      <c r="C61" s="44">
        <v>4000000</v>
      </c>
      <c r="D61" s="44">
        <v>3000000</v>
      </c>
      <c r="E61" s="44">
        <v>0</v>
      </c>
      <c r="F61" s="581"/>
      <c r="G61" s="581"/>
      <c r="H61" s="581"/>
      <c r="I61" s="581">
        <f t="shared" si="9"/>
        <v>3000000</v>
      </c>
      <c r="J61" s="44">
        <v>0</v>
      </c>
      <c r="K61" s="581"/>
      <c r="L61" s="581"/>
      <c r="M61" s="581"/>
      <c r="N61" s="581"/>
      <c r="O61" s="581">
        <f t="shared" si="10"/>
        <v>0</v>
      </c>
      <c r="P61" s="44">
        <v>0</v>
      </c>
      <c r="Q61" s="2190">
        <v>0</v>
      </c>
      <c r="R61" s="44">
        <v>0</v>
      </c>
      <c r="S61" s="581"/>
      <c r="T61" s="581"/>
      <c r="U61" s="581">
        <f t="shared" si="11"/>
        <v>0</v>
      </c>
      <c r="V61" s="124"/>
      <c r="W61" s="124"/>
      <c r="X61" s="124"/>
      <c r="Y61" s="124"/>
      <c r="Z61" s="124"/>
      <c r="AA61" s="767"/>
      <c r="AB61" s="124"/>
      <c r="AC61" s="124"/>
      <c r="AD61" s="124"/>
      <c r="AE61" s="124"/>
      <c r="AF61" s="124"/>
      <c r="AG61" s="767"/>
      <c r="AH61" s="124"/>
      <c r="AI61" s="124"/>
      <c r="AJ61" s="124"/>
      <c r="AK61" s="124"/>
      <c r="AL61" s="124"/>
      <c r="AM61" s="767"/>
      <c r="AN61" s="27">
        <f t="shared" si="12"/>
        <v>3000000</v>
      </c>
      <c r="AO61" s="580">
        <v>3000000</v>
      </c>
      <c r="AP61" s="580">
        <f t="shared" si="1"/>
        <v>0</v>
      </c>
    </row>
    <row r="62" spans="1:42" ht="12.75" x14ac:dyDescent="0.2">
      <c r="A62" s="897">
        <v>2210805</v>
      </c>
      <c r="B62" s="44" t="s">
        <v>75</v>
      </c>
      <c r="C62" s="44">
        <v>0</v>
      </c>
      <c r="D62" s="44"/>
      <c r="E62" s="44">
        <v>0</v>
      </c>
      <c r="F62" s="581"/>
      <c r="G62" s="581"/>
      <c r="H62" s="581"/>
      <c r="I62" s="581">
        <f t="shared" si="9"/>
        <v>0</v>
      </c>
      <c r="J62" s="44">
        <v>0</v>
      </c>
      <c r="K62" s="581"/>
      <c r="L62" s="581"/>
      <c r="M62" s="581"/>
      <c r="N62" s="581"/>
      <c r="O62" s="581">
        <f t="shared" si="10"/>
        <v>0</v>
      </c>
      <c r="P62" s="44">
        <v>0</v>
      </c>
      <c r="Q62" s="2190">
        <v>0</v>
      </c>
      <c r="R62" s="44">
        <v>0</v>
      </c>
      <c r="S62" s="581"/>
      <c r="T62" s="581"/>
      <c r="U62" s="581">
        <f t="shared" si="11"/>
        <v>0</v>
      </c>
      <c r="V62" s="123"/>
      <c r="W62" s="124"/>
      <c r="X62" s="124"/>
      <c r="Y62" s="124"/>
      <c r="Z62" s="124"/>
      <c r="AA62" s="767"/>
      <c r="AB62" s="123"/>
      <c r="AC62" s="124"/>
      <c r="AD62" s="124"/>
      <c r="AE62" s="124"/>
      <c r="AF62" s="124"/>
      <c r="AG62" s="767"/>
      <c r="AH62" s="123"/>
      <c r="AI62" s="124"/>
      <c r="AJ62" s="124"/>
      <c r="AK62" s="124"/>
      <c r="AL62" s="124"/>
      <c r="AM62" s="767"/>
      <c r="AN62" s="27">
        <f t="shared" si="12"/>
        <v>0</v>
      </c>
      <c r="AO62" s="580">
        <v>0</v>
      </c>
      <c r="AP62" s="580">
        <f t="shared" si="1"/>
        <v>0</v>
      </c>
    </row>
    <row r="63" spans="1:42" ht="12.75" x14ac:dyDescent="0.2">
      <c r="A63" s="897">
        <v>2210809</v>
      </c>
      <c r="B63" s="44" t="s">
        <v>76</v>
      </c>
      <c r="C63" s="44">
        <v>0</v>
      </c>
      <c r="D63" s="44"/>
      <c r="E63" s="44">
        <v>0</v>
      </c>
      <c r="F63" s="581"/>
      <c r="G63" s="581"/>
      <c r="H63" s="581"/>
      <c r="I63" s="581">
        <f t="shared" si="9"/>
        <v>0</v>
      </c>
      <c r="J63" s="44">
        <v>0</v>
      </c>
      <c r="K63" s="581"/>
      <c r="L63" s="581"/>
      <c r="M63" s="581"/>
      <c r="N63" s="581"/>
      <c r="O63" s="581">
        <f t="shared" si="10"/>
        <v>0</v>
      </c>
      <c r="P63" s="44">
        <v>0</v>
      </c>
      <c r="Q63" s="2190">
        <v>0</v>
      </c>
      <c r="R63" s="44">
        <v>0</v>
      </c>
      <c r="S63" s="581"/>
      <c r="T63" s="581"/>
      <c r="U63" s="581">
        <f t="shared" si="11"/>
        <v>0</v>
      </c>
      <c r="V63" s="123"/>
      <c r="W63" s="124"/>
      <c r="X63" s="124"/>
      <c r="Y63" s="124"/>
      <c r="Z63" s="124"/>
      <c r="AA63" s="767"/>
      <c r="AB63" s="123"/>
      <c r="AC63" s="124"/>
      <c r="AD63" s="124"/>
      <c r="AE63" s="124"/>
      <c r="AF63" s="124"/>
      <c r="AG63" s="767"/>
      <c r="AH63" s="123"/>
      <c r="AI63" s="124"/>
      <c r="AJ63" s="124"/>
      <c r="AK63" s="124"/>
      <c r="AL63" s="124"/>
      <c r="AM63" s="767"/>
      <c r="AN63" s="27">
        <f t="shared" si="12"/>
        <v>0</v>
      </c>
      <c r="AO63" s="580">
        <v>0</v>
      </c>
      <c r="AP63" s="580">
        <f t="shared" si="1"/>
        <v>0</v>
      </c>
    </row>
    <row r="64" spans="1:42" ht="12.75" x14ac:dyDescent="0.2">
      <c r="A64" s="1077">
        <v>2210904</v>
      </c>
      <c r="B64" s="581" t="s">
        <v>77</v>
      </c>
      <c r="C64" s="44">
        <v>200000</v>
      </c>
      <c r="D64" s="44">
        <v>250000</v>
      </c>
      <c r="E64" s="44">
        <v>0</v>
      </c>
      <c r="F64" s="581"/>
      <c r="G64" s="581"/>
      <c r="H64" s="581"/>
      <c r="I64" s="581">
        <f t="shared" si="9"/>
        <v>250000</v>
      </c>
      <c r="J64" s="44">
        <v>0</v>
      </c>
      <c r="K64" s="581"/>
      <c r="L64" s="581"/>
      <c r="M64" s="581"/>
      <c r="N64" s="581"/>
      <c r="O64" s="581">
        <f t="shared" si="10"/>
        <v>0</v>
      </c>
      <c r="P64" s="44">
        <v>0</v>
      </c>
      <c r="Q64" s="2190">
        <v>0</v>
      </c>
      <c r="R64" s="44">
        <v>0</v>
      </c>
      <c r="S64" s="581"/>
      <c r="T64" s="581"/>
      <c r="U64" s="581">
        <f t="shared" si="11"/>
        <v>0</v>
      </c>
      <c r="V64" s="123"/>
      <c r="W64" s="124"/>
      <c r="X64" s="124"/>
      <c r="Y64" s="124"/>
      <c r="Z64" s="124"/>
      <c r="AA64" s="767"/>
      <c r="AB64" s="123"/>
      <c r="AC64" s="124"/>
      <c r="AD64" s="124"/>
      <c r="AE64" s="124"/>
      <c r="AF64" s="124"/>
      <c r="AG64" s="767"/>
      <c r="AH64" s="123"/>
      <c r="AI64" s="124"/>
      <c r="AJ64" s="124"/>
      <c r="AK64" s="124"/>
      <c r="AL64" s="124"/>
      <c r="AM64" s="767"/>
      <c r="AN64" s="27">
        <f t="shared" si="12"/>
        <v>250000</v>
      </c>
      <c r="AO64" s="580">
        <v>250000</v>
      </c>
      <c r="AP64" s="580">
        <f t="shared" si="1"/>
        <v>0</v>
      </c>
    </row>
    <row r="65" spans="1:42" ht="12.75" hidden="1" x14ac:dyDescent="0.2">
      <c r="A65" s="897">
        <v>2210910</v>
      </c>
      <c r="B65" s="44" t="s">
        <v>78</v>
      </c>
      <c r="C65" s="44">
        <v>0</v>
      </c>
      <c r="D65" s="44"/>
      <c r="E65" s="44">
        <v>0</v>
      </c>
      <c r="F65" s="581"/>
      <c r="G65" s="581"/>
      <c r="H65" s="581"/>
      <c r="I65" s="581">
        <f t="shared" si="9"/>
        <v>0</v>
      </c>
      <c r="J65" s="44">
        <v>0</v>
      </c>
      <c r="K65" s="581"/>
      <c r="L65" s="581"/>
      <c r="M65" s="581"/>
      <c r="N65" s="581"/>
      <c r="O65" s="581">
        <f t="shared" si="10"/>
        <v>0</v>
      </c>
      <c r="P65" s="44">
        <v>0</v>
      </c>
      <c r="Q65" s="2190">
        <v>0</v>
      </c>
      <c r="R65" s="44">
        <v>0</v>
      </c>
      <c r="S65" s="581"/>
      <c r="T65" s="581"/>
      <c r="U65" s="581">
        <f t="shared" si="11"/>
        <v>0</v>
      </c>
      <c r="V65" s="123"/>
      <c r="W65" s="124"/>
      <c r="X65" s="124"/>
      <c r="Y65" s="124"/>
      <c r="Z65" s="124"/>
      <c r="AA65" s="767"/>
      <c r="AB65" s="123"/>
      <c r="AC65" s="124"/>
      <c r="AD65" s="124"/>
      <c r="AE65" s="124"/>
      <c r="AF65" s="124"/>
      <c r="AG65" s="767"/>
      <c r="AH65" s="123"/>
      <c r="AI65" s="124"/>
      <c r="AJ65" s="124"/>
      <c r="AK65" s="124"/>
      <c r="AL65" s="124"/>
      <c r="AM65" s="767"/>
      <c r="AN65" s="27">
        <f t="shared" si="12"/>
        <v>0</v>
      </c>
      <c r="AO65" s="580">
        <v>0</v>
      </c>
      <c r="AP65" s="580">
        <f t="shared" si="1"/>
        <v>0</v>
      </c>
    </row>
    <row r="66" spans="1:42" ht="12.75" hidden="1" x14ac:dyDescent="0.2">
      <c r="A66" s="897">
        <v>2211001</v>
      </c>
      <c r="B66" s="44" t="s">
        <v>79</v>
      </c>
      <c r="C66" s="44">
        <v>0</v>
      </c>
      <c r="D66" s="44"/>
      <c r="E66" s="44">
        <v>0</v>
      </c>
      <c r="F66" s="581"/>
      <c r="G66" s="581"/>
      <c r="H66" s="581"/>
      <c r="I66" s="581">
        <f t="shared" si="9"/>
        <v>0</v>
      </c>
      <c r="J66" s="44">
        <v>0</v>
      </c>
      <c r="K66" s="581"/>
      <c r="L66" s="581"/>
      <c r="M66" s="581"/>
      <c r="N66" s="581"/>
      <c r="O66" s="581">
        <f t="shared" si="10"/>
        <v>0</v>
      </c>
      <c r="P66" s="44">
        <v>0</v>
      </c>
      <c r="Q66" s="2190">
        <v>0</v>
      </c>
      <c r="R66" s="44">
        <v>0</v>
      </c>
      <c r="S66" s="581"/>
      <c r="T66" s="581"/>
      <c r="U66" s="581">
        <f t="shared" si="11"/>
        <v>0</v>
      </c>
      <c r="V66" s="123"/>
      <c r="W66" s="124"/>
      <c r="X66" s="124"/>
      <c r="Y66" s="124"/>
      <c r="Z66" s="124"/>
      <c r="AA66" s="767"/>
      <c r="AB66" s="123"/>
      <c r="AC66" s="124"/>
      <c r="AD66" s="124"/>
      <c r="AE66" s="124"/>
      <c r="AF66" s="124"/>
      <c r="AG66" s="767"/>
      <c r="AH66" s="123"/>
      <c r="AI66" s="124"/>
      <c r="AJ66" s="124"/>
      <c r="AK66" s="124"/>
      <c r="AL66" s="124"/>
      <c r="AM66" s="767"/>
      <c r="AN66" s="27">
        <f t="shared" si="12"/>
        <v>0</v>
      </c>
      <c r="AO66" s="580">
        <v>0</v>
      </c>
      <c r="AP66" s="580">
        <f t="shared" si="1"/>
        <v>0</v>
      </c>
    </row>
    <row r="67" spans="1:42" ht="38.25" hidden="1" x14ac:dyDescent="0.2">
      <c r="A67" s="1077">
        <v>2211002</v>
      </c>
      <c r="B67" s="581" t="s">
        <v>80</v>
      </c>
      <c r="C67" s="44">
        <v>0</v>
      </c>
      <c r="D67" s="44"/>
      <c r="E67" s="44">
        <v>0</v>
      </c>
      <c r="F67" s="581"/>
      <c r="G67" s="581"/>
      <c r="H67" s="581"/>
      <c r="I67" s="581">
        <f t="shared" si="9"/>
        <v>0</v>
      </c>
      <c r="J67" s="44">
        <v>0</v>
      </c>
      <c r="K67" s="581"/>
      <c r="L67" s="581"/>
      <c r="M67" s="581"/>
      <c r="N67" s="581"/>
      <c r="O67" s="581">
        <f t="shared" si="10"/>
        <v>0</v>
      </c>
      <c r="P67" s="44">
        <v>0</v>
      </c>
      <c r="Q67" s="2190">
        <v>0</v>
      </c>
      <c r="R67" s="44">
        <v>0</v>
      </c>
      <c r="S67" s="581"/>
      <c r="T67" s="581"/>
      <c r="U67" s="581">
        <f t="shared" si="11"/>
        <v>0</v>
      </c>
      <c r="V67" s="123"/>
      <c r="W67" s="124"/>
      <c r="X67" s="124"/>
      <c r="Y67" s="124"/>
      <c r="Z67" s="124"/>
      <c r="AA67" s="767"/>
      <c r="AB67" s="123"/>
      <c r="AC67" s="124"/>
      <c r="AD67" s="124"/>
      <c r="AE67" s="124"/>
      <c r="AF67" s="124"/>
      <c r="AG67" s="767"/>
      <c r="AH67" s="123"/>
      <c r="AI67" s="124"/>
      <c r="AJ67" s="124"/>
      <c r="AK67" s="124"/>
      <c r="AL67" s="124"/>
      <c r="AM67" s="767"/>
      <c r="AN67" s="27">
        <f t="shared" si="12"/>
        <v>0</v>
      </c>
      <c r="AO67" s="580">
        <v>0</v>
      </c>
      <c r="AP67" s="580">
        <f t="shared" si="1"/>
        <v>0</v>
      </c>
    </row>
    <row r="68" spans="1:42" ht="25.5" hidden="1" x14ac:dyDescent="0.2">
      <c r="A68" s="1077">
        <v>2211003</v>
      </c>
      <c r="B68" s="581" t="s">
        <v>81</v>
      </c>
      <c r="C68" s="44">
        <v>0</v>
      </c>
      <c r="D68" s="44"/>
      <c r="E68" s="44">
        <v>0</v>
      </c>
      <c r="F68" s="581"/>
      <c r="G68" s="581"/>
      <c r="H68" s="581"/>
      <c r="I68" s="581">
        <f t="shared" si="9"/>
        <v>0</v>
      </c>
      <c r="J68" s="44">
        <v>0</v>
      </c>
      <c r="K68" s="581"/>
      <c r="L68" s="581"/>
      <c r="M68" s="581"/>
      <c r="N68" s="581"/>
      <c r="O68" s="581">
        <f t="shared" si="10"/>
        <v>0</v>
      </c>
      <c r="P68" s="44">
        <v>0</v>
      </c>
      <c r="Q68" s="2190">
        <v>0</v>
      </c>
      <c r="R68" s="44">
        <v>0</v>
      </c>
      <c r="S68" s="581"/>
      <c r="T68" s="581"/>
      <c r="U68" s="581">
        <f t="shared" si="11"/>
        <v>0</v>
      </c>
      <c r="V68" s="123"/>
      <c r="W68" s="124"/>
      <c r="X68" s="124"/>
      <c r="Y68" s="124"/>
      <c r="Z68" s="124"/>
      <c r="AA68" s="767"/>
      <c r="AB68" s="123"/>
      <c r="AC68" s="124"/>
      <c r="AD68" s="124"/>
      <c r="AE68" s="124"/>
      <c r="AF68" s="124"/>
      <c r="AG68" s="767"/>
      <c r="AH68" s="123"/>
      <c r="AI68" s="124"/>
      <c r="AJ68" s="124"/>
      <c r="AK68" s="124"/>
      <c r="AL68" s="124"/>
      <c r="AM68" s="767"/>
      <c r="AN68" s="27">
        <f t="shared" si="12"/>
        <v>0</v>
      </c>
      <c r="AO68" s="580">
        <v>0</v>
      </c>
      <c r="AP68" s="580">
        <f t="shared" si="1"/>
        <v>0</v>
      </c>
    </row>
    <row r="69" spans="1:42" ht="25.5" hidden="1" x14ac:dyDescent="0.2">
      <c r="A69" s="1077">
        <v>2211004</v>
      </c>
      <c r="B69" s="581" t="s">
        <v>82</v>
      </c>
      <c r="C69" s="44">
        <v>0</v>
      </c>
      <c r="D69" s="44"/>
      <c r="E69" s="44">
        <v>0</v>
      </c>
      <c r="F69" s="581"/>
      <c r="G69" s="581"/>
      <c r="H69" s="581"/>
      <c r="I69" s="581">
        <f t="shared" si="9"/>
        <v>0</v>
      </c>
      <c r="J69" s="44">
        <v>0</v>
      </c>
      <c r="K69" s="581"/>
      <c r="L69" s="581"/>
      <c r="M69" s="581"/>
      <c r="N69" s="581"/>
      <c r="O69" s="581">
        <f t="shared" si="10"/>
        <v>0</v>
      </c>
      <c r="P69" s="44">
        <v>0</v>
      </c>
      <c r="Q69" s="2190">
        <v>0</v>
      </c>
      <c r="R69" s="44">
        <v>0</v>
      </c>
      <c r="S69" s="581"/>
      <c r="T69" s="581"/>
      <c r="U69" s="581">
        <f t="shared" si="11"/>
        <v>0</v>
      </c>
      <c r="V69" s="123"/>
      <c r="W69" s="124"/>
      <c r="X69" s="124"/>
      <c r="Y69" s="124"/>
      <c r="Z69" s="124"/>
      <c r="AA69" s="767"/>
      <c r="AB69" s="123"/>
      <c r="AC69" s="124"/>
      <c r="AD69" s="124"/>
      <c r="AE69" s="124"/>
      <c r="AF69" s="124"/>
      <c r="AG69" s="767"/>
      <c r="AH69" s="123"/>
      <c r="AI69" s="124"/>
      <c r="AJ69" s="124"/>
      <c r="AK69" s="124"/>
      <c r="AL69" s="124"/>
      <c r="AM69" s="767"/>
      <c r="AN69" s="27">
        <f t="shared" si="12"/>
        <v>0</v>
      </c>
      <c r="AO69" s="580">
        <v>0</v>
      </c>
      <c r="AP69" s="580">
        <f t="shared" si="1"/>
        <v>0</v>
      </c>
    </row>
    <row r="70" spans="1:42" ht="25.5" hidden="1" x14ac:dyDescent="0.2">
      <c r="A70" s="1077">
        <v>2211005</v>
      </c>
      <c r="B70" s="581" t="s">
        <v>83</v>
      </c>
      <c r="C70" s="44">
        <v>0</v>
      </c>
      <c r="D70" s="44"/>
      <c r="E70" s="44">
        <v>0</v>
      </c>
      <c r="F70" s="581"/>
      <c r="G70" s="581"/>
      <c r="H70" s="581"/>
      <c r="I70" s="581">
        <f t="shared" si="9"/>
        <v>0</v>
      </c>
      <c r="J70" s="44">
        <v>0</v>
      </c>
      <c r="K70" s="581"/>
      <c r="L70" s="581"/>
      <c r="M70" s="581"/>
      <c r="N70" s="581"/>
      <c r="O70" s="581">
        <f t="shared" si="10"/>
        <v>0</v>
      </c>
      <c r="P70" s="44">
        <v>0</v>
      </c>
      <c r="Q70" s="2190">
        <v>0</v>
      </c>
      <c r="R70" s="44">
        <v>0</v>
      </c>
      <c r="S70" s="581"/>
      <c r="T70" s="581"/>
      <c r="U70" s="581">
        <f t="shared" si="11"/>
        <v>0</v>
      </c>
      <c r="V70" s="123"/>
      <c r="W70" s="124"/>
      <c r="X70" s="124"/>
      <c r="Y70" s="124"/>
      <c r="Z70" s="124"/>
      <c r="AA70" s="767"/>
      <c r="AB70" s="123"/>
      <c r="AC70" s="124"/>
      <c r="AD70" s="124"/>
      <c r="AE70" s="124"/>
      <c r="AF70" s="124"/>
      <c r="AG70" s="767"/>
      <c r="AH70" s="123"/>
      <c r="AI70" s="124"/>
      <c r="AJ70" s="124"/>
      <c r="AK70" s="124"/>
      <c r="AL70" s="124"/>
      <c r="AM70" s="767"/>
      <c r="AN70" s="27">
        <f t="shared" si="12"/>
        <v>0</v>
      </c>
      <c r="AO70" s="580">
        <v>0</v>
      </c>
      <c r="AP70" s="580">
        <f t="shared" ref="AP70:AP133" si="13">SUM(AN70-AO70)</f>
        <v>0</v>
      </c>
    </row>
    <row r="71" spans="1:42" ht="38.25" hidden="1" x14ac:dyDescent="0.2">
      <c r="A71" s="1077">
        <v>2211006</v>
      </c>
      <c r="B71" s="581" t="s">
        <v>84</v>
      </c>
      <c r="C71" s="44">
        <v>0</v>
      </c>
      <c r="D71" s="581"/>
      <c r="E71" s="44">
        <v>0</v>
      </c>
      <c r="F71" s="581"/>
      <c r="G71" s="581"/>
      <c r="H71" s="581"/>
      <c r="I71" s="581">
        <f t="shared" si="9"/>
        <v>0</v>
      </c>
      <c r="J71" s="44">
        <v>0</v>
      </c>
      <c r="K71" s="581"/>
      <c r="L71" s="581"/>
      <c r="M71" s="581"/>
      <c r="N71" s="581"/>
      <c r="O71" s="581">
        <f t="shared" si="10"/>
        <v>0</v>
      </c>
      <c r="P71" s="44">
        <v>0</v>
      </c>
      <c r="Q71" s="2190">
        <v>0</v>
      </c>
      <c r="R71" s="44">
        <v>0</v>
      </c>
      <c r="S71" s="581"/>
      <c r="T71" s="581"/>
      <c r="U71" s="581">
        <f t="shared" si="11"/>
        <v>0</v>
      </c>
      <c r="V71" s="124"/>
      <c r="W71" s="124"/>
      <c r="X71" s="124"/>
      <c r="Y71" s="124"/>
      <c r="Z71" s="124"/>
      <c r="AA71" s="767"/>
      <c r="AB71" s="124"/>
      <c r="AC71" s="124"/>
      <c r="AD71" s="124"/>
      <c r="AE71" s="124"/>
      <c r="AF71" s="124"/>
      <c r="AG71" s="767"/>
      <c r="AH71" s="124"/>
      <c r="AI71" s="124"/>
      <c r="AJ71" s="124"/>
      <c r="AK71" s="124"/>
      <c r="AL71" s="124"/>
      <c r="AM71" s="767"/>
      <c r="AN71" s="27">
        <f t="shared" si="12"/>
        <v>0</v>
      </c>
      <c r="AO71" s="580">
        <v>0</v>
      </c>
      <c r="AP71" s="580">
        <f t="shared" si="13"/>
        <v>0</v>
      </c>
    </row>
    <row r="72" spans="1:42" ht="38.25" hidden="1" x14ac:dyDescent="0.2">
      <c r="A72" s="1077">
        <v>2211007</v>
      </c>
      <c r="B72" s="581" t="s">
        <v>85</v>
      </c>
      <c r="C72" s="44">
        <v>0</v>
      </c>
      <c r="D72" s="44"/>
      <c r="E72" s="44">
        <v>0</v>
      </c>
      <c r="F72" s="581"/>
      <c r="G72" s="581"/>
      <c r="H72" s="581"/>
      <c r="I72" s="581">
        <f t="shared" si="9"/>
        <v>0</v>
      </c>
      <c r="J72" s="44">
        <v>0</v>
      </c>
      <c r="K72" s="581"/>
      <c r="L72" s="581"/>
      <c r="M72" s="581"/>
      <c r="N72" s="581"/>
      <c r="O72" s="581">
        <f t="shared" si="10"/>
        <v>0</v>
      </c>
      <c r="P72" s="44">
        <v>0</v>
      </c>
      <c r="Q72" s="2190">
        <v>0</v>
      </c>
      <c r="R72" s="44">
        <v>0</v>
      </c>
      <c r="S72" s="581"/>
      <c r="T72" s="581"/>
      <c r="U72" s="581">
        <f t="shared" si="11"/>
        <v>0</v>
      </c>
      <c r="V72" s="123"/>
      <c r="W72" s="124"/>
      <c r="X72" s="124"/>
      <c r="Y72" s="124"/>
      <c r="Z72" s="124"/>
      <c r="AA72" s="767"/>
      <c r="AB72" s="123"/>
      <c r="AC72" s="124"/>
      <c r="AD72" s="124"/>
      <c r="AE72" s="124"/>
      <c r="AF72" s="124"/>
      <c r="AG72" s="767"/>
      <c r="AH72" s="123"/>
      <c r="AI72" s="124"/>
      <c r="AJ72" s="124"/>
      <c r="AK72" s="124"/>
      <c r="AL72" s="124"/>
      <c r="AM72" s="767"/>
      <c r="AN72" s="27">
        <f t="shared" si="12"/>
        <v>0</v>
      </c>
      <c r="AO72" s="580">
        <v>0</v>
      </c>
      <c r="AP72" s="580">
        <f t="shared" si="13"/>
        <v>0</v>
      </c>
    </row>
    <row r="73" spans="1:42" ht="12.75" hidden="1" x14ac:dyDescent="0.2">
      <c r="A73" s="1077">
        <v>2211008</v>
      </c>
      <c r="B73" s="44" t="s">
        <v>86</v>
      </c>
      <c r="C73" s="44">
        <v>0</v>
      </c>
      <c r="D73" s="614"/>
      <c r="E73" s="44">
        <v>0</v>
      </c>
      <c r="F73" s="581"/>
      <c r="G73" s="581"/>
      <c r="H73" s="581"/>
      <c r="I73" s="581">
        <f t="shared" si="9"/>
        <v>0</v>
      </c>
      <c r="J73" s="44">
        <v>0</v>
      </c>
      <c r="K73" s="581"/>
      <c r="L73" s="581"/>
      <c r="M73" s="581"/>
      <c r="N73" s="581"/>
      <c r="O73" s="581">
        <f t="shared" si="10"/>
        <v>0</v>
      </c>
      <c r="P73" s="44">
        <v>0</v>
      </c>
      <c r="Q73" s="2190">
        <v>0</v>
      </c>
      <c r="R73" s="44">
        <v>0</v>
      </c>
      <c r="S73" s="581"/>
      <c r="T73" s="581"/>
      <c r="U73" s="581">
        <f t="shared" si="11"/>
        <v>0</v>
      </c>
      <c r="V73" s="123"/>
      <c r="W73" s="124"/>
      <c r="X73" s="124"/>
      <c r="Y73" s="124"/>
      <c r="Z73" s="124"/>
      <c r="AA73" s="767"/>
      <c r="AB73" s="123"/>
      <c r="AC73" s="124"/>
      <c r="AD73" s="124"/>
      <c r="AE73" s="124"/>
      <c r="AF73" s="124"/>
      <c r="AG73" s="767"/>
      <c r="AH73" s="123"/>
      <c r="AI73" s="124"/>
      <c r="AJ73" s="124"/>
      <c r="AK73" s="124"/>
      <c r="AL73" s="124"/>
      <c r="AM73" s="767"/>
      <c r="AN73" s="27">
        <f t="shared" si="12"/>
        <v>0</v>
      </c>
      <c r="AO73" s="580">
        <v>0</v>
      </c>
      <c r="AP73" s="580">
        <f t="shared" si="13"/>
        <v>0</v>
      </c>
    </row>
    <row r="74" spans="1:42" ht="25.5" x14ac:dyDescent="0.2">
      <c r="A74" s="1077">
        <v>2211009</v>
      </c>
      <c r="B74" s="581" t="s">
        <v>87</v>
      </c>
      <c r="C74" s="44">
        <v>3000</v>
      </c>
      <c r="D74" s="44">
        <v>1000</v>
      </c>
      <c r="E74" s="44">
        <v>0</v>
      </c>
      <c r="F74" s="581"/>
      <c r="G74" s="581"/>
      <c r="H74" s="581"/>
      <c r="I74" s="581">
        <f t="shared" si="9"/>
        <v>1000</v>
      </c>
      <c r="J74" s="44">
        <v>0</v>
      </c>
      <c r="K74" s="581"/>
      <c r="L74" s="581"/>
      <c r="M74" s="581"/>
      <c r="N74" s="581"/>
      <c r="O74" s="581">
        <f t="shared" si="10"/>
        <v>0</v>
      </c>
      <c r="P74" s="44">
        <v>0</v>
      </c>
      <c r="Q74" s="2190">
        <v>0</v>
      </c>
      <c r="R74" s="44">
        <v>0</v>
      </c>
      <c r="S74" s="581"/>
      <c r="T74" s="581"/>
      <c r="U74" s="581">
        <f t="shared" si="11"/>
        <v>0</v>
      </c>
      <c r="V74" s="123"/>
      <c r="W74" s="124"/>
      <c r="X74" s="124"/>
      <c r="Y74" s="124"/>
      <c r="Z74" s="124"/>
      <c r="AA74" s="767"/>
      <c r="AB74" s="123"/>
      <c r="AC74" s="124"/>
      <c r="AD74" s="124"/>
      <c r="AE74" s="124"/>
      <c r="AF74" s="124"/>
      <c r="AG74" s="767"/>
      <c r="AH74" s="123"/>
      <c r="AI74" s="124"/>
      <c r="AJ74" s="124"/>
      <c r="AK74" s="124"/>
      <c r="AL74" s="124"/>
      <c r="AM74" s="767"/>
      <c r="AN74" s="27">
        <f t="shared" si="12"/>
        <v>1000</v>
      </c>
      <c r="AO74" s="580">
        <v>3000</v>
      </c>
      <c r="AP74" s="580">
        <f t="shared" si="13"/>
        <v>-2000</v>
      </c>
    </row>
    <row r="75" spans="1:42" ht="38.25" x14ac:dyDescent="0.2">
      <c r="A75" s="1053">
        <v>4130299</v>
      </c>
      <c r="B75" s="615" t="s">
        <v>1115</v>
      </c>
      <c r="C75" s="44">
        <v>0</v>
      </c>
      <c r="D75" s="44"/>
      <c r="E75" s="44">
        <v>0</v>
      </c>
      <c r="F75" s="581"/>
      <c r="G75" s="581"/>
      <c r="H75" s="581"/>
      <c r="I75" s="581">
        <f t="shared" si="9"/>
        <v>0</v>
      </c>
      <c r="J75" s="44">
        <v>2710500</v>
      </c>
      <c r="K75" s="581"/>
      <c r="L75" s="581"/>
      <c r="M75" s="581"/>
      <c r="N75" s="581"/>
      <c r="O75" s="581">
        <f t="shared" si="10"/>
        <v>2710500</v>
      </c>
      <c r="P75" s="44">
        <v>0</v>
      </c>
      <c r="Q75" s="2190">
        <v>0</v>
      </c>
      <c r="R75" s="44">
        <v>0</v>
      </c>
      <c r="S75" s="581"/>
      <c r="T75" s="581"/>
      <c r="U75" s="581">
        <f t="shared" si="11"/>
        <v>0</v>
      </c>
      <c r="V75" s="123"/>
      <c r="W75" s="124"/>
      <c r="X75" s="124"/>
      <c r="Y75" s="124"/>
      <c r="Z75" s="124"/>
      <c r="AA75" s="767"/>
      <c r="AB75" s="123"/>
      <c r="AC75" s="124"/>
      <c r="AD75" s="124"/>
      <c r="AE75" s="124"/>
      <c r="AF75" s="124"/>
      <c r="AG75" s="767"/>
      <c r="AH75" s="123"/>
      <c r="AI75" s="124"/>
      <c r="AJ75" s="124"/>
      <c r="AK75" s="124"/>
      <c r="AL75" s="124"/>
      <c r="AM75" s="767"/>
      <c r="AN75" s="27">
        <f t="shared" si="12"/>
        <v>2710500</v>
      </c>
      <c r="AO75" s="580">
        <v>2710500</v>
      </c>
      <c r="AP75" s="580">
        <f t="shared" si="13"/>
        <v>0</v>
      </c>
    </row>
    <row r="76" spans="1:42" ht="25.5" x14ac:dyDescent="0.2">
      <c r="A76" s="1077">
        <v>2211016</v>
      </c>
      <c r="B76" s="581" t="s">
        <v>89</v>
      </c>
      <c r="C76" s="44">
        <v>150000</v>
      </c>
      <c r="D76" s="581">
        <v>300000</v>
      </c>
      <c r="E76" s="44">
        <v>0</v>
      </c>
      <c r="F76" s="581"/>
      <c r="G76" s="581"/>
      <c r="H76" s="581"/>
      <c r="I76" s="581">
        <f t="shared" si="9"/>
        <v>300000</v>
      </c>
      <c r="J76" s="44">
        <v>0</v>
      </c>
      <c r="K76" s="581"/>
      <c r="L76" s="581"/>
      <c r="M76" s="581"/>
      <c r="N76" s="581"/>
      <c r="O76" s="581">
        <f t="shared" si="10"/>
        <v>0</v>
      </c>
      <c r="P76" s="44">
        <v>0</v>
      </c>
      <c r="Q76" s="2190">
        <v>0</v>
      </c>
      <c r="R76" s="44">
        <v>0</v>
      </c>
      <c r="S76" s="581"/>
      <c r="T76" s="581"/>
      <c r="U76" s="581">
        <f t="shared" si="11"/>
        <v>0</v>
      </c>
      <c r="V76" s="124"/>
      <c r="W76" s="124"/>
      <c r="X76" s="124"/>
      <c r="Y76" s="124"/>
      <c r="Z76" s="124"/>
      <c r="AA76" s="767"/>
      <c r="AB76" s="124"/>
      <c r="AC76" s="124"/>
      <c r="AD76" s="124"/>
      <c r="AE76" s="124"/>
      <c r="AF76" s="124"/>
      <c r="AG76" s="767"/>
      <c r="AH76" s="124"/>
      <c r="AI76" s="124"/>
      <c r="AJ76" s="124"/>
      <c r="AK76" s="124"/>
      <c r="AL76" s="124"/>
      <c r="AM76" s="767"/>
      <c r="AN76" s="27">
        <f t="shared" si="12"/>
        <v>300000</v>
      </c>
      <c r="AO76" s="580">
        <v>300000</v>
      </c>
      <c r="AP76" s="580">
        <f t="shared" si="13"/>
        <v>0</v>
      </c>
    </row>
    <row r="77" spans="1:42" ht="25.5" hidden="1" x14ac:dyDescent="0.2">
      <c r="A77" s="1077">
        <v>2211019</v>
      </c>
      <c r="B77" s="581" t="s">
        <v>90</v>
      </c>
      <c r="C77" s="44">
        <v>0</v>
      </c>
      <c r="D77" s="44"/>
      <c r="E77" s="44">
        <v>0</v>
      </c>
      <c r="F77" s="581"/>
      <c r="G77" s="581"/>
      <c r="H77" s="581"/>
      <c r="I77" s="581">
        <f t="shared" si="9"/>
        <v>0</v>
      </c>
      <c r="J77" s="44">
        <v>0</v>
      </c>
      <c r="K77" s="581"/>
      <c r="L77" s="581"/>
      <c r="M77" s="581"/>
      <c r="N77" s="581"/>
      <c r="O77" s="581">
        <f t="shared" si="10"/>
        <v>0</v>
      </c>
      <c r="P77" s="44">
        <v>0</v>
      </c>
      <c r="Q77" s="2190">
        <v>0</v>
      </c>
      <c r="R77" s="44">
        <v>0</v>
      </c>
      <c r="S77" s="581"/>
      <c r="T77" s="581"/>
      <c r="U77" s="581">
        <f t="shared" si="11"/>
        <v>0</v>
      </c>
      <c r="V77" s="123"/>
      <c r="W77" s="124"/>
      <c r="X77" s="124"/>
      <c r="Y77" s="124"/>
      <c r="Z77" s="124"/>
      <c r="AA77" s="767"/>
      <c r="AB77" s="123"/>
      <c r="AC77" s="124"/>
      <c r="AD77" s="124"/>
      <c r="AE77" s="124"/>
      <c r="AF77" s="124"/>
      <c r="AG77" s="767"/>
      <c r="AH77" s="123"/>
      <c r="AI77" s="124"/>
      <c r="AJ77" s="124"/>
      <c r="AK77" s="124"/>
      <c r="AL77" s="124"/>
      <c r="AM77" s="767"/>
      <c r="AN77" s="27">
        <f t="shared" si="12"/>
        <v>0</v>
      </c>
      <c r="AO77" s="580">
        <v>0</v>
      </c>
      <c r="AP77" s="580">
        <f t="shared" si="13"/>
        <v>0</v>
      </c>
    </row>
    <row r="78" spans="1:42" ht="25.5" hidden="1" x14ac:dyDescent="0.2">
      <c r="A78" s="1077">
        <v>2211021</v>
      </c>
      <c r="B78" s="581" t="s">
        <v>91</v>
      </c>
      <c r="C78" s="44">
        <v>0</v>
      </c>
      <c r="D78" s="44"/>
      <c r="E78" s="44">
        <v>0</v>
      </c>
      <c r="F78" s="581"/>
      <c r="G78" s="581"/>
      <c r="H78" s="581"/>
      <c r="I78" s="581">
        <f t="shared" si="9"/>
        <v>0</v>
      </c>
      <c r="J78" s="44">
        <v>0</v>
      </c>
      <c r="K78" s="581"/>
      <c r="L78" s="581"/>
      <c r="M78" s="581"/>
      <c r="N78" s="581"/>
      <c r="O78" s="581">
        <f t="shared" si="10"/>
        <v>0</v>
      </c>
      <c r="P78" s="44">
        <v>0</v>
      </c>
      <c r="Q78" s="2190">
        <v>0</v>
      </c>
      <c r="R78" s="44">
        <v>0</v>
      </c>
      <c r="S78" s="581"/>
      <c r="T78" s="581"/>
      <c r="U78" s="581">
        <f t="shared" si="11"/>
        <v>0</v>
      </c>
      <c r="V78" s="123"/>
      <c r="W78" s="124"/>
      <c r="X78" s="124"/>
      <c r="Y78" s="124"/>
      <c r="Z78" s="124"/>
      <c r="AA78" s="767"/>
      <c r="AB78" s="123"/>
      <c r="AC78" s="124"/>
      <c r="AD78" s="124"/>
      <c r="AE78" s="124"/>
      <c r="AF78" s="124"/>
      <c r="AG78" s="767"/>
      <c r="AH78" s="123"/>
      <c r="AI78" s="124"/>
      <c r="AJ78" s="124"/>
      <c r="AK78" s="124"/>
      <c r="AL78" s="124"/>
      <c r="AM78" s="767"/>
      <c r="AN78" s="27">
        <f t="shared" si="12"/>
        <v>0</v>
      </c>
      <c r="AO78" s="580">
        <v>0</v>
      </c>
      <c r="AP78" s="580">
        <f t="shared" si="13"/>
        <v>0</v>
      </c>
    </row>
    <row r="79" spans="1:42" ht="12.75" hidden="1" x14ac:dyDescent="0.2">
      <c r="A79" s="1077">
        <v>2211023</v>
      </c>
      <c r="B79" s="581" t="s">
        <v>92</v>
      </c>
      <c r="C79" s="44">
        <v>0</v>
      </c>
      <c r="D79" s="44"/>
      <c r="E79" s="44">
        <v>0</v>
      </c>
      <c r="F79" s="581"/>
      <c r="G79" s="581"/>
      <c r="H79" s="581"/>
      <c r="I79" s="581">
        <f t="shared" si="9"/>
        <v>0</v>
      </c>
      <c r="J79" s="44">
        <v>0</v>
      </c>
      <c r="K79" s="581"/>
      <c r="L79" s="581"/>
      <c r="M79" s="581"/>
      <c r="N79" s="581"/>
      <c r="O79" s="581">
        <f t="shared" si="10"/>
        <v>0</v>
      </c>
      <c r="P79" s="44">
        <v>0</v>
      </c>
      <c r="Q79" s="2190">
        <v>0</v>
      </c>
      <c r="R79" s="44">
        <v>0</v>
      </c>
      <c r="S79" s="581"/>
      <c r="T79" s="581"/>
      <c r="U79" s="581">
        <f t="shared" si="11"/>
        <v>0</v>
      </c>
      <c r="V79" s="123"/>
      <c r="W79" s="124"/>
      <c r="X79" s="124"/>
      <c r="Y79" s="124"/>
      <c r="Z79" s="124"/>
      <c r="AA79" s="767"/>
      <c r="AB79" s="123"/>
      <c r="AC79" s="124"/>
      <c r="AD79" s="124"/>
      <c r="AE79" s="124"/>
      <c r="AF79" s="124"/>
      <c r="AG79" s="767"/>
      <c r="AH79" s="123"/>
      <c r="AI79" s="124"/>
      <c r="AJ79" s="124"/>
      <c r="AK79" s="124"/>
      <c r="AL79" s="124"/>
      <c r="AM79" s="767"/>
      <c r="AN79" s="27">
        <f t="shared" si="12"/>
        <v>0</v>
      </c>
      <c r="AO79" s="580">
        <v>0</v>
      </c>
      <c r="AP79" s="580">
        <f t="shared" si="13"/>
        <v>0</v>
      </c>
    </row>
    <row r="80" spans="1:42" ht="25.5" hidden="1" x14ac:dyDescent="0.2">
      <c r="A80" s="1077">
        <v>2211026</v>
      </c>
      <c r="B80" s="581" t="s">
        <v>93</v>
      </c>
      <c r="C80" s="44">
        <v>0</v>
      </c>
      <c r="D80" s="44"/>
      <c r="E80" s="44">
        <v>0</v>
      </c>
      <c r="F80" s="581"/>
      <c r="G80" s="581"/>
      <c r="H80" s="581"/>
      <c r="I80" s="581">
        <f t="shared" si="9"/>
        <v>0</v>
      </c>
      <c r="J80" s="44">
        <v>0</v>
      </c>
      <c r="K80" s="581"/>
      <c r="L80" s="581"/>
      <c r="M80" s="581"/>
      <c r="N80" s="581"/>
      <c r="O80" s="581">
        <f t="shared" si="10"/>
        <v>0</v>
      </c>
      <c r="P80" s="44">
        <v>0</v>
      </c>
      <c r="Q80" s="2190">
        <v>0</v>
      </c>
      <c r="R80" s="44">
        <v>0</v>
      </c>
      <c r="S80" s="581"/>
      <c r="T80" s="581"/>
      <c r="U80" s="581">
        <f t="shared" si="11"/>
        <v>0</v>
      </c>
      <c r="V80" s="123"/>
      <c r="W80" s="124"/>
      <c r="X80" s="124"/>
      <c r="Y80" s="124"/>
      <c r="Z80" s="124"/>
      <c r="AA80" s="767"/>
      <c r="AB80" s="123"/>
      <c r="AC80" s="124"/>
      <c r="AD80" s="124"/>
      <c r="AE80" s="124"/>
      <c r="AF80" s="124"/>
      <c r="AG80" s="767"/>
      <c r="AH80" s="123"/>
      <c r="AI80" s="124"/>
      <c r="AJ80" s="124"/>
      <c r="AK80" s="124"/>
      <c r="AL80" s="124"/>
      <c r="AM80" s="767"/>
      <c r="AN80" s="27">
        <f t="shared" si="12"/>
        <v>0</v>
      </c>
      <c r="AO80" s="580">
        <v>0</v>
      </c>
      <c r="AP80" s="580">
        <f t="shared" si="13"/>
        <v>0</v>
      </c>
    </row>
    <row r="81" spans="1:42" ht="25.5" hidden="1" x14ac:dyDescent="0.2">
      <c r="A81" s="1077">
        <v>2211028</v>
      </c>
      <c r="B81" s="581" t="s">
        <v>94</v>
      </c>
      <c r="C81" s="44">
        <v>0</v>
      </c>
      <c r="D81" s="44"/>
      <c r="E81" s="44">
        <v>0</v>
      </c>
      <c r="F81" s="581"/>
      <c r="G81" s="581"/>
      <c r="H81" s="581"/>
      <c r="I81" s="581">
        <f t="shared" si="9"/>
        <v>0</v>
      </c>
      <c r="J81" s="44">
        <v>0</v>
      </c>
      <c r="K81" s="581"/>
      <c r="L81" s="581"/>
      <c r="M81" s="581"/>
      <c r="N81" s="581"/>
      <c r="O81" s="581">
        <f t="shared" si="10"/>
        <v>0</v>
      </c>
      <c r="P81" s="44">
        <v>0</v>
      </c>
      <c r="Q81" s="2190">
        <v>0</v>
      </c>
      <c r="R81" s="44">
        <v>0</v>
      </c>
      <c r="S81" s="581"/>
      <c r="T81" s="581"/>
      <c r="U81" s="581">
        <f t="shared" si="11"/>
        <v>0</v>
      </c>
      <c r="V81" s="123"/>
      <c r="W81" s="124"/>
      <c r="X81" s="124"/>
      <c r="Y81" s="124"/>
      <c r="Z81" s="124"/>
      <c r="AA81" s="767"/>
      <c r="AB81" s="123"/>
      <c r="AC81" s="124"/>
      <c r="AD81" s="124"/>
      <c r="AE81" s="124"/>
      <c r="AF81" s="124"/>
      <c r="AG81" s="767"/>
      <c r="AH81" s="123"/>
      <c r="AI81" s="124"/>
      <c r="AJ81" s="124"/>
      <c r="AK81" s="124"/>
      <c r="AL81" s="124"/>
      <c r="AM81" s="767"/>
      <c r="AN81" s="27">
        <f t="shared" si="12"/>
        <v>0</v>
      </c>
      <c r="AO81" s="580">
        <v>0</v>
      </c>
      <c r="AP81" s="580">
        <f t="shared" si="13"/>
        <v>0</v>
      </c>
    </row>
    <row r="82" spans="1:42" ht="12.75" hidden="1" x14ac:dyDescent="0.2">
      <c r="A82" s="1077">
        <v>2211029</v>
      </c>
      <c r="B82" s="581" t="s">
        <v>95</v>
      </c>
      <c r="C82" s="44">
        <v>0</v>
      </c>
      <c r="D82" s="44"/>
      <c r="E82" s="44">
        <v>0</v>
      </c>
      <c r="F82" s="581"/>
      <c r="G82" s="581"/>
      <c r="H82" s="581"/>
      <c r="I82" s="581">
        <f t="shared" si="9"/>
        <v>0</v>
      </c>
      <c r="J82" s="44">
        <v>0</v>
      </c>
      <c r="K82" s="581"/>
      <c r="L82" s="581"/>
      <c r="M82" s="581"/>
      <c r="N82" s="581"/>
      <c r="O82" s="581">
        <f t="shared" si="10"/>
        <v>0</v>
      </c>
      <c r="P82" s="44">
        <v>0</v>
      </c>
      <c r="Q82" s="2190">
        <v>0</v>
      </c>
      <c r="R82" s="44">
        <v>0</v>
      </c>
      <c r="S82" s="581"/>
      <c r="T82" s="581"/>
      <c r="U82" s="581">
        <f t="shared" si="11"/>
        <v>0</v>
      </c>
      <c r="V82" s="123"/>
      <c r="W82" s="124"/>
      <c r="X82" s="124"/>
      <c r="Y82" s="124"/>
      <c r="Z82" s="124"/>
      <c r="AA82" s="767"/>
      <c r="AB82" s="123"/>
      <c r="AC82" s="124"/>
      <c r="AD82" s="124"/>
      <c r="AE82" s="124"/>
      <c r="AF82" s="124"/>
      <c r="AG82" s="767"/>
      <c r="AH82" s="123"/>
      <c r="AI82" s="124"/>
      <c r="AJ82" s="124"/>
      <c r="AK82" s="124"/>
      <c r="AL82" s="124"/>
      <c r="AM82" s="767"/>
      <c r="AN82" s="27">
        <f t="shared" si="12"/>
        <v>0</v>
      </c>
      <c r="AO82" s="580">
        <v>0</v>
      </c>
      <c r="AP82" s="580">
        <f t="shared" si="13"/>
        <v>0</v>
      </c>
    </row>
    <row r="83" spans="1:42" ht="51" x14ac:dyDescent="0.2">
      <c r="A83" s="1077">
        <v>2211101</v>
      </c>
      <c r="B83" s="581" t="s">
        <v>96</v>
      </c>
      <c r="C83" s="44">
        <v>1000000</v>
      </c>
      <c r="D83" s="44">
        <v>500000</v>
      </c>
      <c r="E83" s="44">
        <v>0</v>
      </c>
      <c r="F83" s="581"/>
      <c r="G83" s="581"/>
      <c r="H83" s="581"/>
      <c r="I83" s="581">
        <f t="shared" si="9"/>
        <v>500000</v>
      </c>
      <c r="J83" s="44">
        <v>0</v>
      </c>
      <c r="K83" s="581"/>
      <c r="L83" s="581"/>
      <c r="M83" s="581"/>
      <c r="N83" s="581"/>
      <c r="O83" s="581">
        <f t="shared" si="10"/>
        <v>0</v>
      </c>
      <c r="P83" s="44">
        <v>0</v>
      </c>
      <c r="Q83" s="2190">
        <v>0</v>
      </c>
      <c r="R83" s="44">
        <v>0</v>
      </c>
      <c r="S83" s="581"/>
      <c r="T83" s="581"/>
      <c r="U83" s="581">
        <f t="shared" si="11"/>
        <v>0</v>
      </c>
      <c r="V83" s="123"/>
      <c r="W83" s="124"/>
      <c r="X83" s="124"/>
      <c r="Y83" s="124"/>
      <c r="Z83" s="124"/>
      <c r="AA83" s="767"/>
      <c r="AB83" s="123"/>
      <c r="AC83" s="124"/>
      <c r="AD83" s="124"/>
      <c r="AE83" s="124"/>
      <c r="AF83" s="124"/>
      <c r="AG83" s="767"/>
      <c r="AH83" s="123"/>
      <c r="AI83" s="124"/>
      <c r="AJ83" s="124"/>
      <c r="AK83" s="124"/>
      <c r="AL83" s="124"/>
      <c r="AM83" s="767"/>
      <c r="AN83" s="27">
        <f t="shared" si="12"/>
        <v>500000</v>
      </c>
      <c r="AO83" s="580">
        <v>500000</v>
      </c>
      <c r="AP83" s="580">
        <f t="shared" si="13"/>
        <v>0</v>
      </c>
    </row>
    <row r="84" spans="1:42" ht="38.25" x14ac:dyDescent="0.2">
      <c r="A84" s="1077">
        <v>2211102</v>
      </c>
      <c r="B84" s="581" t="s">
        <v>97</v>
      </c>
      <c r="C84" s="44">
        <v>25200</v>
      </c>
      <c r="D84" s="44">
        <v>2100000</v>
      </c>
      <c r="E84" s="44">
        <v>0</v>
      </c>
      <c r="F84" s="581"/>
      <c r="G84" s="581"/>
      <c r="H84" s="581"/>
      <c r="I84" s="581">
        <f t="shared" si="9"/>
        <v>2100000</v>
      </c>
      <c r="J84" s="44">
        <v>0</v>
      </c>
      <c r="K84" s="581"/>
      <c r="L84" s="581"/>
      <c r="M84" s="581"/>
      <c r="N84" s="581"/>
      <c r="O84" s="581">
        <f t="shared" si="10"/>
        <v>0</v>
      </c>
      <c r="P84" s="44">
        <v>0</v>
      </c>
      <c r="Q84" s="2190">
        <v>0</v>
      </c>
      <c r="R84" s="44">
        <v>0</v>
      </c>
      <c r="S84" s="581"/>
      <c r="T84" s="581"/>
      <c r="U84" s="581">
        <f t="shared" si="11"/>
        <v>0</v>
      </c>
      <c r="V84" s="123"/>
      <c r="W84" s="124"/>
      <c r="X84" s="124"/>
      <c r="Y84" s="124"/>
      <c r="Z84" s="124"/>
      <c r="AA84" s="767"/>
      <c r="AB84" s="123"/>
      <c r="AC84" s="124"/>
      <c r="AD84" s="124"/>
      <c r="AE84" s="124"/>
      <c r="AF84" s="124"/>
      <c r="AG84" s="767"/>
      <c r="AH84" s="123"/>
      <c r="AI84" s="124"/>
      <c r="AJ84" s="124"/>
      <c r="AK84" s="124"/>
      <c r="AL84" s="124"/>
      <c r="AM84" s="767"/>
      <c r="AN84" s="27">
        <f t="shared" si="12"/>
        <v>2100000</v>
      </c>
      <c r="AO84" s="580">
        <v>2100000</v>
      </c>
      <c r="AP84" s="580">
        <f t="shared" si="13"/>
        <v>0</v>
      </c>
    </row>
    <row r="85" spans="1:42" ht="38.25" x14ac:dyDescent="0.2">
      <c r="A85" s="1077">
        <v>2211103</v>
      </c>
      <c r="B85" s="581" t="s">
        <v>98</v>
      </c>
      <c r="C85" s="44">
        <v>45400</v>
      </c>
      <c r="D85" s="44">
        <v>45400</v>
      </c>
      <c r="E85" s="44">
        <v>0</v>
      </c>
      <c r="F85" s="581"/>
      <c r="G85" s="581"/>
      <c r="H85" s="581"/>
      <c r="I85" s="581">
        <f t="shared" si="9"/>
        <v>45400</v>
      </c>
      <c r="J85" s="44">
        <v>0</v>
      </c>
      <c r="K85" s="581"/>
      <c r="L85" s="581"/>
      <c r="M85" s="581"/>
      <c r="N85" s="581"/>
      <c r="O85" s="581">
        <f t="shared" si="10"/>
        <v>0</v>
      </c>
      <c r="P85" s="44">
        <v>0</v>
      </c>
      <c r="Q85" s="2190">
        <v>0</v>
      </c>
      <c r="R85" s="44">
        <v>0</v>
      </c>
      <c r="S85" s="581"/>
      <c r="T85" s="581"/>
      <c r="U85" s="581">
        <f t="shared" si="11"/>
        <v>0</v>
      </c>
      <c r="V85" s="124"/>
      <c r="W85" s="124"/>
      <c r="X85" s="124"/>
      <c r="Y85" s="124"/>
      <c r="Z85" s="124"/>
      <c r="AA85" s="767"/>
      <c r="AB85" s="124"/>
      <c r="AC85" s="124"/>
      <c r="AD85" s="124"/>
      <c r="AE85" s="124"/>
      <c r="AF85" s="124"/>
      <c r="AG85" s="767"/>
      <c r="AH85" s="124"/>
      <c r="AI85" s="124"/>
      <c r="AJ85" s="124"/>
      <c r="AK85" s="124"/>
      <c r="AL85" s="124"/>
      <c r="AM85" s="767"/>
      <c r="AN85" s="27">
        <f t="shared" ref="AN85:AN117" si="14">SUM(U85+O85+I85)</f>
        <v>45400</v>
      </c>
      <c r="AO85" s="580">
        <v>45400</v>
      </c>
      <c r="AP85" s="580">
        <f t="shared" si="13"/>
        <v>0</v>
      </c>
    </row>
    <row r="86" spans="1:42" ht="12.75" x14ac:dyDescent="0.2">
      <c r="A86" s="1077">
        <v>2211199</v>
      </c>
      <c r="B86" s="581" t="s">
        <v>99</v>
      </c>
      <c r="C86" s="44">
        <v>0</v>
      </c>
      <c r="D86" s="581"/>
      <c r="E86" s="44">
        <v>0</v>
      </c>
      <c r="F86" s="581"/>
      <c r="G86" s="581"/>
      <c r="H86" s="581"/>
      <c r="I86" s="581">
        <f t="shared" ref="I86:I117" si="15">SUM(D86)</f>
        <v>0</v>
      </c>
      <c r="J86" s="44">
        <v>0</v>
      </c>
      <c r="K86" s="581"/>
      <c r="L86" s="581"/>
      <c r="M86" s="581"/>
      <c r="N86" s="581"/>
      <c r="O86" s="581">
        <f t="shared" ref="O86:O117" si="16">SUM(J86)</f>
        <v>0</v>
      </c>
      <c r="P86" s="44">
        <v>0</v>
      </c>
      <c r="Q86" s="2190">
        <v>0</v>
      </c>
      <c r="R86" s="44">
        <v>0</v>
      </c>
      <c r="S86" s="581"/>
      <c r="T86" s="581"/>
      <c r="U86" s="581">
        <f t="shared" ref="U86:U117" si="17">SUM(P86:R86)</f>
        <v>0</v>
      </c>
      <c r="V86" s="124"/>
      <c r="W86" s="124"/>
      <c r="X86" s="124"/>
      <c r="Y86" s="124"/>
      <c r="Z86" s="124"/>
      <c r="AA86" s="767"/>
      <c r="AB86" s="124"/>
      <c r="AC86" s="124"/>
      <c r="AD86" s="124"/>
      <c r="AE86" s="124"/>
      <c r="AF86" s="124"/>
      <c r="AG86" s="767"/>
      <c r="AH86" s="124"/>
      <c r="AI86" s="124"/>
      <c r="AJ86" s="124"/>
      <c r="AK86" s="124"/>
      <c r="AL86" s="124"/>
      <c r="AM86" s="767"/>
      <c r="AN86" s="27">
        <f t="shared" si="14"/>
        <v>0</v>
      </c>
      <c r="AO86" s="580">
        <v>0</v>
      </c>
      <c r="AP86" s="580">
        <f t="shared" si="13"/>
        <v>0</v>
      </c>
    </row>
    <row r="87" spans="1:42" ht="12.75" x14ac:dyDescent="0.2">
      <c r="A87" s="1077">
        <v>2211201</v>
      </c>
      <c r="B87" s="44" t="s">
        <v>100</v>
      </c>
      <c r="C87" s="44">
        <v>0</v>
      </c>
      <c r="D87" s="44">
        <v>1000000</v>
      </c>
      <c r="E87" s="44">
        <v>0</v>
      </c>
      <c r="F87" s="581"/>
      <c r="G87" s="581"/>
      <c r="H87" s="581"/>
      <c r="I87" s="581">
        <f t="shared" si="15"/>
        <v>1000000</v>
      </c>
      <c r="J87" s="44">
        <v>0</v>
      </c>
      <c r="K87" s="581"/>
      <c r="L87" s="581"/>
      <c r="M87" s="581"/>
      <c r="N87" s="581"/>
      <c r="O87" s="581">
        <f t="shared" si="16"/>
        <v>0</v>
      </c>
      <c r="P87" s="44">
        <v>0</v>
      </c>
      <c r="Q87" s="2190">
        <v>0</v>
      </c>
      <c r="R87" s="44">
        <v>0</v>
      </c>
      <c r="S87" s="581"/>
      <c r="T87" s="581"/>
      <c r="U87" s="581">
        <f t="shared" si="17"/>
        <v>0</v>
      </c>
      <c r="V87" s="123"/>
      <c r="W87" s="124"/>
      <c r="X87" s="124"/>
      <c r="Y87" s="124"/>
      <c r="Z87" s="124"/>
      <c r="AA87" s="767"/>
      <c r="AB87" s="123"/>
      <c r="AC87" s="124"/>
      <c r="AD87" s="124"/>
      <c r="AE87" s="124"/>
      <c r="AF87" s="124"/>
      <c r="AG87" s="767"/>
      <c r="AH87" s="123"/>
      <c r="AI87" s="124"/>
      <c r="AJ87" s="124"/>
      <c r="AK87" s="124"/>
      <c r="AL87" s="124"/>
      <c r="AM87" s="767"/>
      <c r="AN87" s="27">
        <f t="shared" si="14"/>
        <v>1000000</v>
      </c>
      <c r="AO87" s="580">
        <v>1000000</v>
      </c>
      <c r="AP87" s="580">
        <f t="shared" si="13"/>
        <v>0</v>
      </c>
    </row>
    <row r="88" spans="1:42" ht="25.5" hidden="1" x14ac:dyDescent="0.2">
      <c r="A88" s="1077">
        <v>2211203</v>
      </c>
      <c r="B88" s="581" t="s">
        <v>101</v>
      </c>
      <c r="C88" s="44">
        <v>750000</v>
      </c>
      <c r="D88" s="29">
        <v>0</v>
      </c>
      <c r="E88" s="44">
        <v>0</v>
      </c>
      <c r="F88" s="581"/>
      <c r="G88" s="581"/>
      <c r="H88" s="581"/>
      <c r="I88" s="581">
        <f t="shared" si="15"/>
        <v>0</v>
      </c>
      <c r="J88" s="44">
        <v>0</v>
      </c>
      <c r="K88" s="581"/>
      <c r="L88" s="581"/>
      <c r="M88" s="581"/>
      <c r="N88" s="581"/>
      <c r="O88" s="581">
        <f t="shared" si="16"/>
        <v>0</v>
      </c>
      <c r="P88" s="44">
        <v>0</v>
      </c>
      <c r="Q88" s="2190">
        <v>0</v>
      </c>
      <c r="R88" s="44">
        <v>0</v>
      </c>
      <c r="S88" s="581"/>
      <c r="T88" s="581"/>
      <c r="U88" s="581">
        <f t="shared" si="17"/>
        <v>0</v>
      </c>
      <c r="V88" s="123"/>
      <c r="W88" s="124"/>
      <c r="X88" s="124"/>
      <c r="Y88" s="124"/>
      <c r="Z88" s="124"/>
      <c r="AA88" s="767"/>
      <c r="AB88" s="123"/>
      <c r="AC88" s="124"/>
      <c r="AD88" s="124"/>
      <c r="AE88" s="124"/>
      <c r="AF88" s="124"/>
      <c r="AG88" s="767"/>
      <c r="AH88" s="123"/>
      <c r="AI88" s="124"/>
      <c r="AJ88" s="124"/>
      <c r="AK88" s="124"/>
      <c r="AL88" s="124"/>
      <c r="AM88" s="767"/>
      <c r="AN88" s="27">
        <f t="shared" si="14"/>
        <v>0</v>
      </c>
      <c r="AO88" s="580">
        <v>0</v>
      </c>
      <c r="AP88" s="580">
        <f t="shared" si="13"/>
        <v>0</v>
      </c>
    </row>
    <row r="89" spans="1:42" ht="38.25" hidden="1" x14ac:dyDescent="0.2">
      <c r="A89" s="1077">
        <v>2211204</v>
      </c>
      <c r="B89" s="581" t="s">
        <v>102</v>
      </c>
      <c r="C89" s="44">
        <v>0</v>
      </c>
      <c r="D89" s="44"/>
      <c r="E89" s="44">
        <v>0</v>
      </c>
      <c r="F89" s="581"/>
      <c r="G89" s="581"/>
      <c r="H89" s="581"/>
      <c r="I89" s="581">
        <f t="shared" si="15"/>
        <v>0</v>
      </c>
      <c r="J89" s="44">
        <v>0</v>
      </c>
      <c r="K89" s="581"/>
      <c r="L89" s="581"/>
      <c r="M89" s="581"/>
      <c r="N89" s="581"/>
      <c r="O89" s="581">
        <f t="shared" si="16"/>
        <v>0</v>
      </c>
      <c r="P89" s="44">
        <v>0</v>
      </c>
      <c r="Q89" s="2190">
        <v>0</v>
      </c>
      <c r="R89" s="44">
        <v>0</v>
      </c>
      <c r="S89" s="581"/>
      <c r="T89" s="581"/>
      <c r="U89" s="581">
        <f t="shared" si="17"/>
        <v>0</v>
      </c>
      <c r="V89" s="123"/>
      <c r="W89" s="124"/>
      <c r="X89" s="124"/>
      <c r="Y89" s="124"/>
      <c r="Z89" s="124"/>
      <c r="AA89" s="767"/>
      <c r="AB89" s="123"/>
      <c r="AC89" s="124"/>
      <c r="AD89" s="124"/>
      <c r="AE89" s="124"/>
      <c r="AF89" s="124"/>
      <c r="AG89" s="767"/>
      <c r="AH89" s="123"/>
      <c r="AI89" s="124"/>
      <c r="AJ89" s="124"/>
      <c r="AK89" s="124"/>
      <c r="AL89" s="124"/>
      <c r="AM89" s="767"/>
      <c r="AN89" s="27">
        <f t="shared" si="14"/>
        <v>0</v>
      </c>
      <c r="AO89" s="580">
        <v>0</v>
      </c>
      <c r="AP89" s="580">
        <f t="shared" si="13"/>
        <v>0</v>
      </c>
    </row>
    <row r="90" spans="1:42" ht="25.5" hidden="1" x14ac:dyDescent="0.2">
      <c r="A90" s="1077">
        <v>2211301</v>
      </c>
      <c r="B90" s="581" t="s">
        <v>103</v>
      </c>
      <c r="C90" s="44">
        <v>0</v>
      </c>
      <c r="D90" s="44"/>
      <c r="E90" s="44">
        <v>0</v>
      </c>
      <c r="F90" s="581"/>
      <c r="G90" s="581"/>
      <c r="H90" s="581"/>
      <c r="I90" s="581">
        <f t="shared" si="15"/>
        <v>0</v>
      </c>
      <c r="J90" s="44">
        <v>0</v>
      </c>
      <c r="K90" s="581"/>
      <c r="L90" s="581"/>
      <c r="M90" s="581"/>
      <c r="N90" s="581"/>
      <c r="O90" s="581">
        <f t="shared" si="16"/>
        <v>0</v>
      </c>
      <c r="P90" s="44">
        <v>0</v>
      </c>
      <c r="Q90" s="2190">
        <v>0</v>
      </c>
      <c r="R90" s="44">
        <v>0</v>
      </c>
      <c r="S90" s="581"/>
      <c r="T90" s="581"/>
      <c r="U90" s="581">
        <f t="shared" si="17"/>
        <v>0</v>
      </c>
      <c r="V90" s="123"/>
      <c r="W90" s="124"/>
      <c r="X90" s="124"/>
      <c r="Y90" s="124"/>
      <c r="Z90" s="124"/>
      <c r="AA90" s="767"/>
      <c r="AB90" s="123"/>
      <c r="AC90" s="124"/>
      <c r="AD90" s="124"/>
      <c r="AE90" s="124"/>
      <c r="AF90" s="124"/>
      <c r="AG90" s="767"/>
      <c r="AH90" s="123"/>
      <c r="AI90" s="124"/>
      <c r="AJ90" s="124"/>
      <c r="AK90" s="124"/>
      <c r="AL90" s="124"/>
      <c r="AM90" s="767"/>
      <c r="AN90" s="27">
        <f t="shared" si="14"/>
        <v>0</v>
      </c>
      <c r="AO90" s="580">
        <v>0</v>
      </c>
      <c r="AP90" s="580">
        <f t="shared" si="13"/>
        <v>0</v>
      </c>
    </row>
    <row r="91" spans="1:42" ht="25.5" hidden="1" x14ac:dyDescent="0.2">
      <c r="A91" s="1077">
        <v>2211305</v>
      </c>
      <c r="B91" s="581" t="s">
        <v>104</v>
      </c>
      <c r="C91" s="44">
        <v>0</v>
      </c>
      <c r="D91" s="44"/>
      <c r="E91" s="44">
        <v>0</v>
      </c>
      <c r="F91" s="581"/>
      <c r="G91" s="581"/>
      <c r="H91" s="581"/>
      <c r="I91" s="581">
        <f t="shared" si="15"/>
        <v>0</v>
      </c>
      <c r="J91" s="44">
        <v>0</v>
      </c>
      <c r="K91" s="581"/>
      <c r="L91" s="581"/>
      <c r="M91" s="581"/>
      <c r="N91" s="581"/>
      <c r="O91" s="581">
        <f t="shared" si="16"/>
        <v>0</v>
      </c>
      <c r="P91" s="44">
        <v>0</v>
      </c>
      <c r="Q91" s="2190">
        <v>0</v>
      </c>
      <c r="R91" s="44">
        <v>0</v>
      </c>
      <c r="S91" s="581"/>
      <c r="T91" s="581"/>
      <c r="U91" s="581">
        <f t="shared" si="17"/>
        <v>0</v>
      </c>
      <c r="V91" s="123"/>
      <c r="W91" s="124"/>
      <c r="X91" s="124"/>
      <c r="Y91" s="124"/>
      <c r="Z91" s="124"/>
      <c r="AA91" s="767"/>
      <c r="AB91" s="123"/>
      <c r="AC91" s="124"/>
      <c r="AD91" s="124"/>
      <c r="AE91" s="124"/>
      <c r="AF91" s="124"/>
      <c r="AG91" s="767"/>
      <c r="AH91" s="123"/>
      <c r="AI91" s="124"/>
      <c r="AJ91" s="124"/>
      <c r="AK91" s="124"/>
      <c r="AL91" s="124"/>
      <c r="AM91" s="767"/>
      <c r="AN91" s="27">
        <f t="shared" si="14"/>
        <v>0</v>
      </c>
      <c r="AO91" s="580">
        <v>0</v>
      </c>
      <c r="AP91" s="580">
        <f t="shared" si="13"/>
        <v>0</v>
      </c>
    </row>
    <row r="92" spans="1:42" ht="51" x14ac:dyDescent="0.2">
      <c r="A92" s="1077">
        <v>2211306</v>
      </c>
      <c r="B92" s="581" t="s">
        <v>105</v>
      </c>
      <c r="C92" s="44">
        <v>50000</v>
      </c>
      <c r="D92" s="581">
        <v>80000</v>
      </c>
      <c r="E92" s="44">
        <v>0</v>
      </c>
      <c r="F92" s="581"/>
      <c r="G92" s="581"/>
      <c r="H92" s="581"/>
      <c r="I92" s="581">
        <f t="shared" si="15"/>
        <v>80000</v>
      </c>
      <c r="J92" s="44">
        <v>0</v>
      </c>
      <c r="K92" s="581"/>
      <c r="L92" s="581"/>
      <c r="M92" s="581"/>
      <c r="N92" s="581"/>
      <c r="O92" s="581">
        <f t="shared" si="16"/>
        <v>0</v>
      </c>
      <c r="P92" s="44">
        <v>0</v>
      </c>
      <c r="Q92" s="2190">
        <v>0</v>
      </c>
      <c r="R92" s="44">
        <v>0</v>
      </c>
      <c r="S92" s="581"/>
      <c r="T92" s="581"/>
      <c r="U92" s="581">
        <f t="shared" si="17"/>
        <v>0</v>
      </c>
      <c r="V92" s="124"/>
      <c r="W92" s="124"/>
      <c r="X92" s="124"/>
      <c r="Y92" s="124"/>
      <c r="Z92" s="124"/>
      <c r="AA92" s="767"/>
      <c r="AB92" s="124"/>
      <c r="AC92" s="124"/>
      <c r="AD92" s="124"/>
      <c r="AE92" s="124"/>
      <c r="AF92" s="124"/>
      <c r="AG92" s="767"/>
      <c r="AH92" s="124"/>
      <c r="AI92" s="124"/>
      <c r="AJ92" s="124"/>
      <c r="AK92" s="124"/>
      <c r="AL92" s="124"/>
      <c r="AM92" s="767"/>
      <c r="AN92" s="27">
        <f t="shared" si="14"/>
        <v>80000</v>
      </c>
      <c r="AO92" s="580">
        <v>80000</v>
      </c>
      <c r="AP92" s="580">
        <f t="shared" si="13"/>
        <v>0</v>
      </c>
    </row>
    <row r="93" spans="1:42" ht="38.25" hidden="1" x14ac:dyDescent="0.2">
      <c r="A93" s="1077">
        <v>2211308</v>
      </c>
      <c r="B93" s="581" t="s">
        <v>106</v>
      </c>
      <c r="C93" s="44">
        <v>200000</v>
      </c>
      <c r="D93" s="44">
        <v>0</v>
      </c>
      <c r="E93" s="44">
        <v>0</v>
      </c>
      <c r="F93" s="581"/>
      <c r="G93" s="581"/>
      <c r="H93" s="581"/>
      <c r="I93" s="581">
        <f t="shared" si="15"/>
        <v>0</v>
      </c>
      <c r="J93" s="44">
        <v>0</v>
      </c>
      <c r="K93" s="581"/>
      <c r="L93" s="581"/>
      <c r="M93" s="581"/>
      <c r="N93" s="581"/>
      <c r="O93" s="581">
        <f t="shared" si="16"/>
        <v>0</v>
      </c>
      <c r="P93" s="44">
        <v>0</v>
      </c>
      <c r="Q93" s="2190">
        <v>0</v>
      </c>
      <c r="R93" s="44">
        <v>0</v>
      </c>
      <c r="S93" s="581"/>
      <c r="T93" s="581"/>
      <c r="U93" s="581">
        <f t="shared" si="17"/>
        <v>0</v>
      </c>
      <c r="V93" s="124"/>
      <c r="W93" s="124"/>
      <c r="X93" s="124"/>
      <c r="Y93" s="124"/>
      <c r="Z93" s="124"/>
      <c r="AA93" s="767"/>
      <c r="AB93" s="124"/>
      <c r="AC93" s="124"/>
      <c r="AD93" s="124"/>
      <c r="AE93" s="124"/>
      <c r="AF93" s="124"/>
      <c r="AG93" s="767"/>
      <c r="AH93" s="124"/>
      <c r="AI93" s="124"/>
      <c r="AJ93" s="124"/>
      <c r="AK93" s="124"/>
      <c r="AL93" s="124"/>
      <c r="AM93" s="767"/>
      <c r="AN93" s="27">
        <f t="shared" si="14"/>
        <v>0</v>
      </c>
      <c r="AO93" s="580">
        <v>0</v>
      </c>
      <c r="AP93" s="580">
        <f t="shared" si="13"/>
        <v>0</v>
      </c>
    </row>
    <row r="94" spans="1:42" ht="25.5" hidden="1" x14ac:dyDescent="0.2">
      <c r="A94" s="1077">
        <v>2211310</v>
      </c>
      <c r="B94" s="581" t="s">
        <v>107</v>
      </c>
      <c r="C94" s="44">
        <v>700000</v>
      </c>
      <c r="D94" s="44">
        <v>0</v>
      </c>
      <c r="E94" s="44">
        <v>0</v>
      </c>
      <c r="F94" s="581"/>
      <c r="G94" s="581"/>
      <c r="H94" s="581"/>
      <c r="I94" s="581">
        <f t="shared" si="15"/>
        <v>0</v>
      </c>
      <c r="J94" s="44">
        <v>0</v>
      </c>
      <c r="K94" s="581"/>
      <c r="L94" s="581"/>
      <c r="M94" s="581"/>
      <c r="N94" s="581"/>
      <c r="O94" s="581">
        <f t="shared" si="16"/>
        <v>0</v>
      </c>
      <c r="P94" s="44">
        <v>0</v>
      </c>
      <c r="Q94" s="2190">
        <v>0</v>
      </c>
      <c r="R94" s="44">
        <v>0</v>
      </c>
      <c r="S94" s="581"/>
      <c r="T94" s="581"/>
      <c r="U94" s="581">
        <f t="shared" si="17"/>
        <v>0</v>
      </c>
      <c r="V94" s="123"/>
      <c r="W94" s="124"/>
      <c r="X94" s="124"/>
      <c r="Y94" s="124"/>
      <c r="Z94" s="124"/>
      <c r="AA94" s="767"/>
      <c r="AB94" s="123"/>
      <c r="AC94" s="124"/>
      <c r="AD94" s="124"/>
      <c r="AE94" s="124"/>
      <c r="AF94" s="124"/>
      <c r="AG94" s="767"/>
      <c r="AH94" s="123"/>
      <c r="AI94" s="124"/>
      <c r="AJ94" s="124"/>
      <c r="AK94" s="124"/>
      <c r="AL94" s="124"/>
      <c r="AM94" s="767"/>
      <c r="AN94" s="27">
        <f t="shared" si="14"/>
        <v>0</v>
      </c>
      <c r="AO94" s="580">
        <v>0</v>
      </c>
      <c r="AP94" s="580">
        <f t="shared" si="13"/>
        <v>0</v>
      </c>
    </row>
    <row r="95" spans="1:42" ht="25.5" x14ac:dyDescent="0.2">
      <c r="A95" s="1077">
        <v>2211320</v>
      </c>
      <c r="B95" s="581" t="s">
        <v>108</v>
      </c>
      <c r="C95" s="44">
        <v>1000000</v>
      </c>
      <c r="D95" s="44">
        <v>997700</v>
      </c>
      <c r="E95" s="44">
        <v>0</v>
      </c>
      <c r="F95" s="581"/>
      <c r="G95" s="581"/>
      <c r="H95" s="581"/>
      <c r="I95" s="581">
        <f t="shared" si="15"/>
        <v>997700</v>
      </c>
      <c r="J95" s="44">
        <v>0</v>
      </c>
      <c r="K95" s="581"/>
      <c r="L95" s="581"/>
      <c r="M95" s="581"/>
      <c r="N95" s="581"/>
      <c r="O95" s="581">
        <f t="shared" si="16"/>
        <v>0</v>
      </c>
      <c r="P95" s="44">
        <v>0</v>
      </c>
      <c r="Q95" s="2190">
        <v>0</v>
      </c>
      <c r="R95" s="44">
        <v>0</v>
      </c>
      <c r="S95" s="581"/>
      <c r="T95" s="581"/>
      <c r="U95" s="581">
        <f t="shared" si="17"/>
        <v>0</v>
      </c>
      <c r="V95" s="123"/>
      <c r="W95" s="124"/>
      <c r="X95" s="124"/>
      <c r="Y95" s="124"/>
      <c r="Z95" s="124"/>
      <c r="AA95" s="767"/>
      <c r="AB95" s="123"/>
      <c r="AC95" s="124"/>
      <c r="AD95" s="124"/>
      <c r="AE95" s="124"/>
      <c r="AF95" s="124"/>
      <c r="AG95" s="767"/>
      <c r="AH95" s="123"/>
      <c r="AI95" s="124"/>
      <c r="AJ95" s="124"/>
      <c r="AK95" s="124"/>
      <c r="AL95" s="124"/>
      <c r="AM95" s="767"/>
      <c r="AN95" s="27">
        <f t="shared" si="14"/>
        <v>997700</v>
      </c>
      <c r="AO95" s="580">
        <v>997700</v>
      </c>
      <c r="AP95" s="580">
        <f t="shared" si="13"/>
        <v>0</v>
      </c>
    </row>
    <row r="96" spans="1:42" ht="12.75" hidden="1" x14ac:dyDescent="0.2">
      <c r="A96" s="897">
        <v>2211323</v>
      </c>
      <c r="B96" s="44" t="s">
        <v>109</v>
      </c>
      <c r="C96" s="44">
        <v>0</v>
      </c>
      <c r="D96" s="44"/>
      <c r="E96" s="44">
        <v>0</v>
      </c>
      <c r="F96" s="581"/>
      <c r="G96" s="581"/>
      <c r="H96" s="581"/>
      <c r="I96" s="581">
        <f t="shared" si="15"/>
        <v>0</v>
      </c>
      <c r="J96" s="44">
        <v>0</v>
      </c>
      <c r="K96" s="581"/>
      <c r="L96" s="581"/>
      <c r="M96" s="581"/>
      <c r="N96" s="581"/>
      <c r="O96" s="581">
        <f t="shared" si="16"/>
        <v>0</v>
      </c>
      <c r="P96" s="44">
        <v>0</v>
      </c>
      <c r="Q96" s="2190">
        <v>0</v>
      </c>
      <c r="R96" s="44">
        <v>0</v>
      </c>
      <c r="S96" s="581"/>
      <c r="T96" s="581"/>
      <c r="U96" s="581">
        <f t="shared" si="17"/>
        <v>0</v>
      </c>
      <c r="V96" s="123"/>
      <c r="W96" s="124"/>
      <c r="X96" s="124"/>
      <c r="Y96" s="124"/>
      <c r="Z96" s="124"/>
      <c r="AA96" s="767"/>
      <c r="AB96" s="123"/>
      <c r="AC96" s="124"/>
      <c r="AD96" s="124"/>
      <c r="AE96" s="124"/>
      <c r="AF96" s="124"/>
      <c r="AG96" s="767"/>
      <c r="AH96" s="123"/>
      <c r="AI96" s="124"/>
      <c r="AJ96" s="124"/>
      <c r="AK96" s="124"/>
      <c r="AL96" s="124"/>
      <c r="AM96" s="767"/>
      <c r="AN96" s="27">
        <f t="shared" si="14"/>
        <v>0</v>
      </c>
      <c r="AO96" s="580">
        <v>0</v>
      </c>
      <c r="AP96" s="580">
        <f t="shared" si="13"/>
        <v>0</v>
      </c>
    </row>
    <row r="97" spans="1:42" ht="12.75" hidden="1" x14ac:dyDescent="0.2">
      <c r="A97" s="897">
        <v>2211329</v>
      </c>
      <c r="B97" s="44" t="s">
        <v>110</v>
      </c>
      <c r="C97" s="44">
        <v>0</v>
      </c>
      <c r="D97" s="44"/>
      <c r="E97" s="44">
        <v>0</v>
      </c>
      <c r="F97" s="581"/>
      <c r="G97" s="581"/>
      <c r="H97" s="581"/>
      <c r="I97" s="581">
        <f t="shared" si="15"/>
        <v>0</v>
      </c>
      <c r="J97" s="44">
        <v>0</v>
      </c>
      <c r="K97" s="581"/>
      <c r="L97" s="581"/>
      <c r="M97" s="581"/>
      <c r="N97" s="581"/>
      <c r="O97" s="581">
        <f t="shared" si="16"/>
        <v>0</v>
      </c>
      <c r="P97" s="44">
        <v>0</v>
      </c>
      <c r="Q97" s="2190">
        <v>0</v>
      </c>
      <c r="R97" s="44">
        <v>0</v>
      </c>
      <c r="S97" s="581"/>
      <c r="T97" s="581"/>
      <c r="U97" s="581">
        <f t="shared" si="17"/>
        <v>0</v>
      </c>
      <c r="V97" s="123"/>
      <c r="W97" s="124"/>
      <c r="X97" s="124"/>
      <c r="Y97" s="124"/>
      <c r="Z97" s="124"/>
      <c r="AA97" s="767"/>
      <c r="AB97" s="123"/>
      <c r="AC97" s="124"/>
      <c r="AD97" s="124"/>
      <c r="AE97" s="124"/>
      <c r="AF97" s="124"/>
      <c r="AG97" s="767"/>
      <c r="AH97" s="123"/>
      <c r="AI97" s="124"/>
      <c r="AJ97" s="124"/>
      <c r="AK97" s="124"/>
      <c r="AL97" s="124"/>
      <c r="AM97" s="767"/>
      <c r="AN97" s="27">
        <f t="shared" si="14"/>
        <v>0</v>
      </c>
      <c r="AO97" s="580">
        <v>0</v>
      </c>
      <c r="AP97" s="580">
        <f t="shared" si="13"/>
        <v>0</v>
      </c>
    </row>
    <row r="98" spans="1:42" ht="25.5" hidden="1" x14ac:dyDescent="0.2">
      <c r="A98" s="1077">
        <v>2211332</v>
      </c>
      <c r="B98" s="581" t="s">
        <v>111</v>
      </c>
      <c r="C98" s="44">
        <v>0</v>
      </c>
      <c r="D98" s="44"/>
      <c r="E98" s="44">
        <v>0</v>
      </c>
      <c r="F98" s="581"/>
      <c r="G98" s="581"/>
      <c r="H98" s="581"/>
      <c r="I98" s="581">
        <f t="shared" si="15"/>
        <v>0</v>
      </c>
      <c r="J98" s="44">
        <v>0</v>
      </c>
      <c r="K98" s="581"/>
      <c r="L98" s="581"/>
      <c r="M98" s="581"/>
      <c r="N98" s="581"/>
      <c r="O98" s="581">
        <f t="shared" si="16"/>
        <v>0</v>
      </c>
      <c r="P98" s="44">
        <v>0</v>
      </c>
      <c r="Q98" s="2190">
        <v>0</v>
      </c>
      <c r="R98" s="44">
        <v>0</v>
      </c>
      <c r="S98" s="581"/>
      <c r="T98" s="581"/>
      <c r="U98" s="581">
        <f t="shared" si="17"/>
        <v>0</v>
      </c>
      <c r="V98" s="123"/>
      <c r="W98" s="124"/>
      <c r="X98" s="124"/>
      <c r="Y98" s="124"/>
      <c r="Z98" s="124"/>
      <c r="AA98" s="767"/>
      <c r="AB98" s="123"/>
      <c r="AC98" s="124"/>
      <c r="AD98" s="124"/>
      <c r="AE98" s="124"/>
      <c r="AF98" s="124"/>
      <c r="AG98" s="767"/>
      <c r="AH98" s="123"/>
      <c r="AI98" s="124"/>
      <c r="AJ98" s="124"/>
      <c r="AK98" s="124"/>
      <c r="AL98" s="124"/>
      <c r="AM98" s="767"/>
      <c r="AN98" s="27">
        <f t="shared" si="14"/>
        <v>0</v>
      </c>
      <c r="AO98" s="580">
        <v>0</v>
      </c>
      <c r="AP98" s="580">
        <f t="shared" si="13"/>
        <v>0</v>
      </c>
    </row>
    <row r="99" spans="1:42" ht="12.75" hidden="1" x14ac:dyDescent="0.2">
      <c r="A99" s="1077">
        <v>2640201</v>
      </c>
      <c r="B99" s="581" t="s">
        <v>112</v>
      </c>
      <c r="C99" s="44">
        <v>0</v>
      </c>
      <c r="D99" s="44"/>
      <c r="E99" s="44">
        <v>0</v>
      </c>
      <c r="F99" s="581"/>
      <c r="G99" s="581"/>
      <c r="H99" s="581"/>
      <c r="I99" s="581">
        <f t="shared" si="15"/>
        <v>0</v>
      </c>
      <c r="J99" s="44">
        <v>0</v>
      </c>
      <c r="K99" s="581"/>
      <c r="L99" s="581"/>
      <c r="M99" s="581"/>
      <c r="N99" s="581"/>
      <c r="O99" s="581">
        <f t="shared" si="16"/>
        <v>0</v>
      </c>
      <c r="P99" s="44">
        <v>0</v>
      </c>
      <c r="Q99" s="2190">
        <v>0</v>
      </c>
      <c r="R99" s="44">
        <v>0</v>
      </c>
      <c r="S99" s="581"/>
      <c r="T99" s="581"/>
      <c r="U99" s="581">
        <f t="shared" si="17"/>
        <v>0</v>
      </c>
      <c r="V99" s="123"/>
      <c r="W99" s="124"/>
      <c r="X99" s="124"/>
      <c r="Y99" s="124"/>
      <c r="Z99" s="124"/>
      <c r="AA99" s="767"/>
      <c r="AB99" s="123"/>
      <c r="AC99" s="124"/>
      <c r="AD99" s="124"/>
      <c r="AE99" s="124"/>
      <c r="AF99" s="124"/>
      <c r="AG99" s="767"/>
      <c r="AH99" s="123"/>
      <c r="AI99" s="124"/>
      <c r="AJ99" s="124"/>
      <c r="AK99" s="124"/>
      <c r="AL99" s="124"/>
      <c r="AM99" s="767"/>
      <c r="AN99" s="27">
        <f t="shared" si="14"/>
        <v>0</v>
      </c>
      <c r="AO99" s="580">
        <v>0</v>
      </c>
      <c r="AP99" s="580">
        <f t="shared" si="13"/>
        <v>0</v>
      </c>
    </row>
    <row r="100" spans="1:42" ht="12.75" hidden="1" x14ac:dyDescent="0.2">
      <c r="A100" s="897">
        <v>2640402</v>
      </c>
      <c r="B100" s="44" t="s">
        <v>113</v>
      </c>
      <c r="C100" s="44">
        <v>0</v>
      </c>
      <c r="D100" s="44">
        <v>0</v>
      </c>
      <c r="E100" s="44">
        <v>0</v>
      </c>
      <c r="F100" s="581"/>
      <c r="G100" s="581"/>
      <c r="H100" s="581"/>
      <c r="I100" s="581">
        <f t="shared" si="15"/>
        <v>0</v>
      </c>
      <c r="J100" s="44">
        <v>0</v>
      </c>
      <c r="K100" s="581"/>
      <c r="L100" s="581"/>
      <c r="M100" s="581"/>
      <c r="N100" s="581"/>
      <c r="O100" s="581">
        <f t="shared" si="16"/>
        <v>0</v>
      </c>
      <c r="P100" s="44">
        <v>0</v>
      </c>
      <c r="Q100" s="2190">
        <v>0</v>
      </c>
      <c r="R100" s="44">
        <v>0</v>
      </c>
      <c r="S100" s="581"/>
      <c r="T100" s="581"/>
      <c r="U100" s="581">
        <f t="shared" si="17"/>
        <v>0</v>
      </c>
      <c r="V100" s="123"/>
      <c r="W100" s="124"/>
      <c r="X100" s="124"/>
      <c r="Y100" s="124"/>
      <c r="Z100" s="124"/>
      <c r="AA100" s="767"/>
      <c r="AB100" s="123"/>
      <c r="AC100" s="124"/>
      <c r="AD100" s="124"/>
      <c r="AE100" s="124"/>
      <c r="AF100" s="124"/>
      <c r="AG100" s="767"/>
      <c r="AH100" s="123"/>
      <c r="AI100" s="124"/>
      <c r="AJ100" s="124"/>
      <c r="AK100" s="124"/>
      <c r="AL100" s="124"/>
      <c r="AM100" s="767"/>
      <c r="AN100" s="27">
        <f t="shared" si="14"/>
        <v>0</v>
      </c>
      <c r="AO100" s="580">
        <v>0</v>
      </c>
      <c r="AP100" s="580">
        <f t="shared" si="13"/>
        <v>0</v>
      </c>
    </row>
    <row r="101" spans="1:42" ht="25.5" hidden="1" x14ac:dyDescent="0.2">
      <c r="A101" s="1077">
        <v>2640403</v>
      </c>
      <c r="B101" s="581" t="s">
        <v>114</v>
      </c>
      <c r="C101" s="44">
        <v>0</v>
      </c>
      <c r="D101" s="44">
        <v>0</v>
      </c>
      <c r="E101" s="44">
        <v>0</v>
      </c>
      <c r="F101" s="581"/>
      <c r="G101" s="581"/>
      <c r="H101" s="581"/>
      <c r="I101" s="581">
        <f t="shared" si="15"/>
        <v>0</v>
      </c>
      <c r="J101" s="44">
        <v>0</v>
      </c>
      <c r="K101" s="581"/>
      <c r="L101" s="581"/>
      <c r="M101" s="581"/>
      <c r="N101" s="581"/>
      <c r="O101" s="581">
        <f t="shared" si="16"/>
        <v>0</v>
      </c>
      <c r="P101" s="44">
        <v>0</v>
      </c>
      <c r="Q101" s="2190">
        <v>0</v>
      </c>
      <c r="R101" s="44">
        <v>0</v>
      </c>
      <c r="S101" s="581"/>
      <c r="T101" s="581"/>
      <c r="U101" s="581">
        <f t="shared" si="17"/>
        <v>0</v>
      </c>
      <c r="V101" s="123"/>
      <c r="W101" s="124"/>
      <c r="X101" s="124"/>
      <c r="Y101" s="124"/>
      <c r="Z101" s="124"/>
      <c r="AA101" s="767"/>
      <c r="AB101" s="123"/>
      <c r="AC101" s="124"/>
      <c r="AD101" s="124"/>
      <c r="AE101" s="124"/>
      <c r="AF101" s="124"/>
      <c r="AG101" s="767"/>
      <c r="AH101" s="123"/>
      <c r="AI101" s="124"/>
      <c r="AJ101" s="124"/>
      <c r="AK101" s="124"/>
      <c r="AL101" s="124"/>
      <c r="AM101" s="767"/>
      <c r="AN101" s="27">
        <f t="shared" si="14"/>
        <v>0</v>
      </c>
      <c r="AO101" s="580">
        <v>0</v>
      </c>
      <c r="AP101" s="580">
        <f t="shared" si="13"/>
        <v>0</v>
      </c>
    </row>
    <row r="102" spans="1:42" ht="38.25" x14ac:dyDescent="0.2">
      <c r="A102" s="1077">
        <v>2990105</v>
      </c>
      <c r="B102" s="581" t="s">
        <v>1314</v>
      </c>
      <c r="C102" s="44">
        <v>0</v>
      </c>
      <c r="D102" s="44">
        <v>5195680</v>
      </c>
      <c r="E102" s="44">
        <v>0</v>
      </c>
      <c r="F102" s="581"/>
      <c r="G102" s="581"/>
      <c r="H102" s="581"/>
      <c r="I102" s="581">
        <f t="shared" si="15"/>
        <v>5195680</v>
      </c>
      <c r="J102" s="44">
        <v>0</v>
      </c>
      <c r="K102" s="581"/>
      <c r="L102" s="581"/>
      <c r="M102" s="581"/>
      <c r="N102" s="581"/>
      <c r="O102" s="581">
        <f t="shared" si="16"/>
        <v>0</v>
      </c>
      <c r="P102" s="44">
        <v>0</v>
      </c>
      <c r="Q102" s="2190">
        <v>0</v>
      </c>
      <c r="R102" s="44">
        <v>0</v>
      </c>
      <c r="S102" s="581"/>
      <c r="T102" s="581"/>
      <c r="U102" s="581">
        <f t="shared" si="17"/>
        <v>0</v>
      </c>
      <c r="V102" s="123"/>
      <c r="W102" s="124"/>
      <c r="X102" s="124"/>
      <c r="Y102" s="124"/>
      <c r="Z102" s="124"/>
      <c r="AA102" s="767"/>
      <c r="AB102" s="123"/>
      <c r="AC102" s="124"/>
      <c r="AD102" s="124"/>
      <c r="AE102" s="124"/>
      <c r="AF102" s="124"/>
      <c r="AG102" s="767"/>
      <c r="AH102" s="123"/>
      <c r="AI102" s="124"/>
      <c r="AJ102" s="124"/>
      <c r="AK102" s="124"/>
      <c r="AL102" s="124"/>
      <c r="AM102" s="767"/>
      <c r="AN102" s="27">
        <f t="shared" si="14"/>
        <v>5195680</v>
      </c>
      <c r="AO102" s="580">
        <v>5195680</v>
      </c>
      <c r="AP102" s="580">
        <f t="shared" si="13"/>
        <v>0</v>
      </c>
    </row>
    <row r="103" spans="1:42" ht="12.75" x14ac:dyDescent="0.2">
      <c r="A103" s="897">
        <v>2990105</v>
      </c>
      <c r="B103" s="44" t="s">
        <v>964</v>
      </c>
      <c r="C103" s="44">
        <v>0</v>
      </c>
      <c r="D103" s="44">
        <v>5000000</v>
      </c>
      <c r="E103" s="44">
        <v>0</v>
      </c>
      <c r="F103" s="581"/>
      <c r="G103" s="581"/>
      <c r="H103" s="581"/>
      <c r="I103" s="581">
        <v>4132300</v>
      </c>
      <c r="J103" s="44">
        <v>0</v>
      </c>
      <c r="K103" s="581"/>
      <c r="L103" s="581"/>
      <c r="M103" s="581"/>
      <c r="N103" s="581"/>
      <c r="O103" s="581">
        <f t="shared" si="16"/>
        <v>0</v>
      </c>
      <c r="P103" s="44">
        <v>0</v>
      </c>
      <c r="Q103" s="2190">
        <v>0</v>
      </c>
      <c r="R103" s="44">
        <v>0</v>
      </c>
      <c r="S103" s="581"/>
      <c r="T103" s="581"/>
      <c r="U103" s="581">
        <f t="shared" si="17"/>
        <v>0</v>
      </c>
      <c r="V103" s="123"/>
      <c r="W103" s="124"/>
      <c r="X103" s="124"/>
      <c r="Y103" s="124"/>
      <c r="Z103" s="124"/>
      <c r="AA103" s="767"/>
      <c r="AB103" s="123"/>
      <c r="AC103" s="124"/>
      <c r="AD103" s="124"/>
      <c r="AE103" s="124"/>
      <c r="AF103" s="124"/>
      <c r="AG103" s="767"/>
      <c r="AH103" s="123"/>
      <c r="AI103" s="124"/>
      <c r="AJ103" s="124"/>
      <c r="AK103" s="124"/>
      <c r="AL103" s="124"/>
      <c r="AM103" s="767"/>
      <c r="AN103" s="27">
        <f t="shared" si="14"/>
        <v>4132300</v>
      </c>
      <c r="AO103" s="580">
        <v>4132300</v>
      </c>
      <c r="AP103" s="580">
        <f t="shared" si="13"/>
        <v>0</v>
      </c>
    </row>
    <row r="104" spans="1:42" ht="12.75" x14ac:dyDescent="0.2">
      <c r="A104" s="1077">
        <v>2710102</v>
      </c>
      <c r="B104" s="581" t="s">
        <v>117</v>
      </c>
      <c r="C104" s="44">
        <v>13463</v>
      </c>
      <c r="D104" s="44">
        <v>13463</v>
      </c>
      <c r="E104" s="44">
        <v>0</v>
      </c>
      <c r="F104" s="581"/>
      <c r="G104" s="581"/>
      <c r="H104" s="581"/>
      <c r="I104" s="581">
        <f t="shared" si="15"/>
        <v>13463</v>
      </c>
      <c r="J104" s="44">
        <v>0</v>
      </c>
      <c r="K104" s="581"/>
      <c r="L104" s="581"/>
      <c r="M104" s="581"/>
      <c r="N104" s="581"/>
      <c r="O104" s="581">
        <f t="shared" si="16"/>
        <v>0</v>
      </c>
      <c r="P104" s="44">
        <v>0</v>
      </c>
      <c r="Q104" s="2190">
        <v>0</v>
      </c>
      <c r="R104" s="44">
        <v>0</v>
      </c>
      <c r="S104" s="581"/>
      <c r="T104" s="581"/>
      <c r="U104" s="581">
        <f t="shared" si="17"/>
        <v>0</v>
      </c>
      <c r="V104" s="123"/>
      <c r="W104" s="124"/>
      <c r="X104" s="124"/>
      <c r="Y104" s="124"/>
      <c r="Z104" s="124"/>
      <c r="AA104" s="767"/>
      <c r="AB104" s="123"/>
      <c r="AC104" s="124"/>
      <c r="AD104" s="124"/>
      <c r="AE104" s="124"/>
      <c r="AF104" s="124"/>
      <c r="AG104" s="767"/>
      <c r="AH104" s="123"/>
      <c r="AI104" s="124"/>
      <c r="AJ104" s="124"/>
      <c r="AK104" s="124"/>
      <c r="AL104" s="124"/>
      <c r="AM104" s="767"/>
      <c r="AN104" s="27">
        <f t="shared" si="14"/>
        <v>13463</v>
      </c>
      <c r="AO104" s="580">
        <v>13463</v>
      </c>
      <c r="AP104" s="580">
        <f t="shared" si="13"/>
        <v>0</v>
      </c>
    </row>
    <row r="105" spans="1:42" ht="38.25" x14ac:dyDescent="0.2">
      <c r="A105" s="897">
        <v>2990105</v>
      </c>
      <c r="B105" s="581" t="s">
        <v>1036</v>
      </c>
      <c r="C105" s="44">
        <v>3000000</v>
      </c>
      <c r="D105" s="44">
        <v>0</v>
      </c>
      <c r="E105" s="44">
        <v>0</v>
      </c>
      <c r="F105" s="581"/>
      <c r="G105" s="581"/>
      <c r="H105" s="581"/>
      <c r="I105" s="581">
        <f t="shared" si="15"/>
        <v>0</v>
      </c>
      <c r="J105" s="44">
        <v>0</v>
      </c>
      <c r="K105" s="581"/>
      <c r="L105" s="581"/>
      <c r="M105" s="581"/>
      <c r="N105" s="581"/>
      <c r="O105" s="581">
        <f t="shared" si="16"/>
        <v>0</v>
      </c>
      <c r="P105" s="44">
        <v>0</v>
      </c>
      <c r="Q105" s="2190">
        <v>50000000</v>
      </c>
      <c r="R105" s="44">
        <v>0</v>
      </c>
      <c r="S105" s="581"/>
      <c r="T105" s="581"/>
      <c r="U105" s="581">
        <f t="shared" si="17"/>
        <v>50000000</v>
      </c>
      <c r="V105" s="123"/>
      <c r="W105" s="124"/>
      <c r="X105" s="124"/>
      <c r="Y105" s="124"/>
      <c r="Z105" s="124"/>
      <c r="AA105" s="767"/>
      <c r="AB105" s="123"/>
      <c r="AC105" s="124"/>
      <c r="AD105" s="124"/>
      <c r="AE105" s="124"/>
      <c r="AF105" s="124"/>
      <c r="AG105" s="767"/>
      <c r="AH105" s="123"/>
      <c r="AI105" s="124"/>
      <c r="AJ105" s="124"/>
      <c r="AK105" s="124"/>
      <c r="AL105" s="124"/>
      <c r="AM105" s="767"/>
      <c r="AN105" s="27">
        <f t="shared" si="14"/>
        <v>50000000</v>
      </c>
      <c r="AO105" s="580">
        <v>50000000</v>
      </c>
      <c r="AP105" s="580">
        <f t="shared" si="13"/>
        <v>0</v>
      </c>
    </row>
    <row r="106" spans="1:42" ht="38.25" hidden="1" x14ac:dyDescent="0.2">
      <c r="A106" s="1077">
        <v>3110902</v>
      </c>
      <c r="B106" s="581" t="s">
        <v>219</v>
      </c>
      <c r="C106" s="44">
        <v>50000</v>
      </c>
      <c r="D106" s="44">
        <v>0</v>
      </c>
      <c r="E106" s="44">
        <v>0</v>
      </c>
      <c r="F106" s="581"/>
      <c r="G106" s="581"/>
      <c r="H106" s="581"/>
      <c r="I106" s="581">
        <f t="shared" si="15"/>
        <v>0</v>
      </c>
      <c r="J106" s="44">
        <v>0</v>
      </c>
      <c r="K106" s="581"/>
      <c r="L106" s="581"/>
      <c r="M106" s="581"/>
      <c r="N106" s="581"/>
      <c r="O106" s="581">
        <f t="shared" si="16"/>
        <v>0</v>
      </c>
      <c r="P106" s="44">
        <v>0</v>
      </c>
      <c r="Q106" s="2190">
        <v>0</v>
      </c>
      <c r="R106" s="44">
        <v>0</v>
      </c>
      <c r="S106" s="581"/>
      <c r="T106" s="581"/>
      <c r="U106" s="581">
        <f t="shared" si="17"/>
        <v>0</v>
      </c>
      <c r="V106" s="123"/>
      <c r="W106" s="124"/>
      <c r="X106" s="124"/>
      <c r="Y106" s="124"/>
      <c r="Z106" s="124"/>
      <c r="AA106" s="767"/>
      <c r="AB106" s="123"/>
      <c r="AC106" s="124"/>
      <c r="AD106" s="124"/>
      <c r="AE106" s="124"/>
      <c r="AF106" s="124"/>
      <c r="AG106" s="767"/>
      <c r="AH106" s="123"/>
      <c r="AI106" s="124"/>
      <c r="AJ106" s="124"/>
      <c r="AK106" s="124"/>
      <c r="AL106" s="124"/>
      <c r="AM106" s="767"/>
      <c r="AN106" s="27">
        <f t="shared" si="14"/>
        <v>0</v>
      </c>
      <c r="AO106" s="580">
        <v>0</v>
      </c>
      <c r="AP106" s="580">
        <f t="shared" si="13"/>
        <v>0</v>
      </c>
    </row>
    <row r="107" spans="1:42" ht="25.5" x14ac:dyDescent="0.2">
      <c r="A107" s="1077">
        <v>3111001</v>
      </c>
      <c r="B107" s="581" t="s">
        <v>119</v>
      </c>
      <c r="C107" s="44">
        <v>300000</v>
      </c>
      <c r="D107" s="29">
        <v>1000000</v>
      </c>
      <c r="E107" s="44">
        <v>0</v>
      </c>
      <c r="F107" s="581"/>
      <c r="G107" s="581"/>
      <c r="H107" s="581"/>
      <c r="I107" s="581">
        <f t="shared" si="15"/>
        <v>1000000</v>
      </c>
      <c r="J107" s="44">
        <v>0</v>
      </c>
      <c r="K107" s="581"/>
      <c r="L107" s="581"/>
      <c r="M107" s="581"/>
      <c r="N107" s="581"/>
      <c r="O107" s="581">
        <f t="shared" si="16"/>
        <v>0</v>
      </c>
      <c r="P107" s="44">
        <v>0</v>
      </c>
      <c r="Q107" s="2190">
        <v>0</v>
      </c>
      <c r="R107" s="44">
        <v>0</v>
      </c>
      <c r="S107" s="581"/>
      <c r="T107" s="581"/>
      <c r="U107" s="581">
        <f t="shared" si="17"/>
        <v>0</v>
      </c>
      <c r="V107" s="124"/>
      <c r="W107" s="124"/>
      <c r="X107" s="124"/>
      <c r="Y107" s="124"/>
      <c r="Z107" s="124"/>
      <c r="AA107" s="767"/>
      <c r="AB107" s="124"/>
      <c r="AC107" s="124"/>
      <c r="AD107" s="124"/>
      <c r="AE107" s="124"/>
      <c r="AF107" s="124"/>
      <c r="AG107" s="767"/>
      <c r="AH107" s="124"/>
      <c r="AI107" s="124"/>
      <c r="AJ107" s="124"/>
      <c r="AK107" s="124"/>
      <c r="AL107" s="124"/>
      <c r="AM107" s="767"/>
      <c r="AN107" s="27">
        <f t="shared" si="14"/>
        <v>1000000</v>
      </c>
      <c r="AO107" s="580">
        <v>1000000</v>
      </c>
      <c r="AP107" s="580">
        <f t="shared" si="13"/>
        <v>0</v>
      </c>
    </row>
    <row r="108" spans="1:42" ht="25.5" hidden="1" x14ac:dyDescent="0.2">
      <c r="A108" s="1077">
        <v>3111002</v>
      </c>
      <c r="B108" s="581" t="s">
        <v>120</v>
      </c>
      <c r="C108" s="44">
        <v>0</v>
      </c>
      <c r="D108" s="29"/>
      <c r="E108" s="44">
        <v>0</v>
      </c>
      <c r="F108" s="581"/>
      <c r="G108" s="581"/>
      <c r="H108" s="581"/>
      <c r="I108" s="581">
        <f t="shared" si="15"/>
        <v>0</v>
      </c>
      <c r="J108" s="44">
        <v>0</v>
      </c>
      <c r="K108" s="581"/>
      <c r="L108" s="581"/>
      <c r="M108" s="581"/>
      <c r="N108" s="581"/>
      <c r="O108" s="581">
        <f t="shared" si="16"/>
        <v>0</v>
      </c>
      <c r="P108" s="44">
        <v>0</v>
      </c>
      <c r="Q108" s="2190">
        <v>0</v>
      </c>
      <c r="R108" s="44">
        <v>0</v>
      </c>
      <c r="S108" s="581"/>
      <c r="T108" s="581"/>
      <c r="U108" s="581">
        <f t="shared" si="17"/>
        <v>0</v>
      </c>
      <c r="V108" s="123"/>
      <c r="W108" s="124"/>
      <c r="X108" s="124"/>
      <c r="Y108" s="124"/>
      <c r="Z108" s="124"/>
      <c r="AA108" s="767"/>
      <c r="AB108" s="123"/>
      <c r="AC108" s="124"/>
      <c r="AD108" s="124"/>
      <c r="AE108" s="124"/>
      <c r="AF108" s="124"/>
      <c r="AG108" s="767"/>
      <c r="AH108" s="123"/>
      <c r="AI108" s="124"/>
      <c r="AJ108" s="124"/>
      <c r="AK108" s="124"/>
      <c r="AL108" s="124"/>
      <c r="AM108" s="767"/>
      <c r="AN108" s="27">
        <f t="shared" si="14"/>
        <v>0</v>
      </c>
      <c r="AO108" s="580">
        <v>0</v>
      </c>
      <c r="AP108" s="580">
        <f t="shared" si="13"/>
        <v>0</v>
      </c>
    </row>
    <row r="109" spans="1:42" ht="38.25" hidden="1" x14ac:dyDescent="0.2">
      <c r="A109" s="1077">
        <v>3111102</v>
      </c>
      <c r="B109" s="581" t="s">
        <v>217</v>
      </c>
      <c r="C109" s="44">
        <v>0</v>
      </c>
      <c r="D109" s="44"/>
      <c r="E109" s="44">
        <v>0</v>
      </c>
      <c r="F109" s="581"/>
      <c r="G109" s="581"/>
      <c r="H109" s="581"/>
      <c r="I109" s="581">
        <f t="shared" si="15"/>
        <v>0</v>
      </c>
      <c r="J109" s="44">
        <v>0</v>
      </c>
      <c r="K109" s="581"/>
      <c r="L109" s="581"/>
      <c r="M109" s="581"/>
      <c r="N109" s="581"/>
      <c r="O109" s="581">
        <f t="shared" si="16"/>
        <v>0</v>
      </c>
      <c r="P109" s="44">
        <v>0</v>
      </c>
      <c r="Q109" s="2190">
        <v>0</v>
      </c>
      <c r="R109" s="44">
        <v>0</v>
      </c>
      <c r="S109" s="581"/>
      <c r="T109" s="581"/>
      <c r="U109" s="581">
        <f t="shared" si="17"/>
        <v>0</v>
      </c>
      <c r="V109" s="123"/>
      <c r="W109" s="124"/>
      <c r="X109" s="124"/>
      <c r="Y109" s="124"/>
      <c r="Z109" s="124"/>
      <c r="AA109" s="767"/>
      <c r="AB109" s="123"/>
      <c r="AC109" s="124"/>
      <c r="AD109" s="124"/>
      <c r="AE109" s="124"/>
      <c r="AF109" s="124"/>
      <c r="AG109" s="767"/>
      <c r="AH109" s="123"/>
      <c r="AI109" s="124"/>
      <c r="AJ109" s="124"/>
      <c r="AK109" s="124"/>
      <c r="AL109" s="124"/>
      <c r="AM109" s="767"/>
      <c r="AN109" s="27">
        <f t="shared" si="14"/>
        <v>0</v>
      </c>
      <c r="AO109" s="580">
        <v>0</v>
      </c>
      <c r="AP109" s="580">
        <f t="shared" si="13"/>
        <v>0</v>
      </c>
    </row>
    <row r="110" spans="1:42" ht="25.5" hidden="1" x14ac:dyDescent="0.2">
      <c r="A110" s="1077">
        <v>3111107</v>
      </c>
      <c r="B110" s="581" t="s">
        <v>122</v>
      </c>
      <c r="C110" s="44">
        <v>0</v>
      </c>
      <c r="D110" s="44"/>
      <c r="E110" s="44">
        <v>0</v>
      </c>
      <c r="F110" s="581"/>
      <c r="G110" s="581"/>
      <c r="H110" s="581"/>
      <c r="I110" s="581">
        <f t="shared" si="15"/>
        <v>0</v>
      </c>
      <c r="J110" s="44">
        <v>0</v>
      </c>
      <c r="K110" s="581"/>
      <c r="L110" s="581"/>
      <c r="M110" s="581"/>
      <c r="N110" s="581"/>
      <c r="O110" s="581">
        <f t="shared" si="16"/>
        <v>0</v>
      </c>
      <c r="P110" s="44">
        <v>0</v>
      </c>
      <c r="Q110" s="2190">
        <v>0</v>
      </c>
      <c r="R110" s="44">
        <v>0</v>
      </c>
      <c r="S110" s="581"/>
      <c r="T110" s="581"/>
      <c r="U110" s="581">
        <f t="shared" si="17"/>
        <v>0</v>
      </c>
      <c r="V110" s="123"/>
      <c r="W110" s="124"/>
      <c r="X110" s="124"/>
      <c r="Y110" s="124"/>
      <c r="Z110" s="124"/>
      <c r="AA110" s="767"/>
      <c r="AB110" s="123"/>
      <c r="AC110" s="124"/>
      <c r="AD110" s="124"/>
      <c r="AE110" s="124"/>
      <c r="AF110" s="124"/>
      <c r="AG110" s="767"/>
      <c r="AH110" s="123"/>
      <c r="AI110" s="124"/>
      <c r="AJ110" s="124"/>
      <c r="AK110" s="124"/>
      <c r="AL110" s="124"/>
      <c r="AM110" s="767"/>
      <c r="AN110" s="27">
        <f t="shared" si="14"/>
        <v>0</v>
      </c>
      <c r="AO110" s="580">
        <v>0</v>
      </c>
      <c r="AP110" s="580">
        <f t="shared" si="13"/>
        <v>0</v>
      </c>
    </row>
    <row r="111" spans="1:42" ht="12.75" x14ac:dyDescent="0.2">
      <c r="A111" s="897">
        <v>3111114</v>
      </c>
      <c r="B111" s="44" t="s">
        <v>963</v>
      </c>
      <c r="C111" s="44">
        <v>5000000</v>
      </c>
      <c r="D111" s="44">
        <v>5000000</v>
      </c>
      <c r="E111" s="44">
        <v>0</v>
      </c>
      <c r="F111" s="581"/>
      <c r="G111" s="581"/>
      <c r="H111" s="581"/>
      <c r="I111" s="581">
        <f t="shared" si="15"/>
        <v>5000000</v>
      </c>
      <c r="J111" s="44">
        <v>0</v>
      </c>
      <c r="K111" s="581"/>
      <c r="L111" s="581"/>
      <c r="M111" s="581"/>
      <c r="N111" s="581"/>
      <c r="O111" s="581">
        <f t="shared" si="16"/>
        <v>0</v>
      </c>
      <c r="P111" s="44">
        <v>0</v>
      </c>
      <c r="Q111" s="2190">
        <v>0</v>
      </c>
      <c r="R111" s="44">
        <v>0</v>
      </c>
      <c r="S111" s="581"/>
      <c r="T111" s="581"/>
      <c r="U111" s="581">
        <f t="shared" si="17"/>
        <v>0</v>
      </c>
      <c r="V111" s="123"/>
      <c r="W111" s="124"/>
      <c r="X111" s="124"/>
      <c r="Y111" s="124"/>
      <c r="Z111" s="124"/>
      <c r="AA111" s="767"/>
      <c r="AB111" s="123"/>
      <c r="AC111" s="124"/>
      <c r="AD111" s="124"/>
      <c r="AE111" s="124"/>
      <c r="AF111" s="124"/>
      <c r="AG111" s="767"/>
      <c r="AH111" s="123"/>
      <c r="AI111" s="124"/>
      <c r="AJ111" s="124"/>
      <c r="AK111" s="124"/>
      <c r="AL111" s="124"/>
      <c r="AM111" s="767"/>
      <c r="AN111" s="27">
        <f t="shared" si="14"/>
        <v>5000000</v>
      </c>
      <c r="AO111" s="580">
        <v>5000000</v>
      </c>
      <c r="AP111" s="580">
        <f t="shared" si="13"/>
        <v>0</v>
      </c>
    </row>
    <row r="112" spans="1:42" ht="25.5" hidden="1" x14ac:dyDescent="0.2">
      <c r="A112" s="1077">
        <v>3111305</v>
      </c>
      <c r="B112" s="581" t="s">
        <v>124</v>
      </c>
      <c r="C112" s="44">
        <v>0</v>
      </c>
      <c r="D112" s="44"/>
      <c r="E112" s="44">
        <v>0</v>
      </c>
      <c r="F112" s="581"/>
      <c r="G112" s="581"/>
      <c r="H112" s="581"/>
      <c r="I112" s="767">
        <f t="shared" si="15"/>
        <v>0</v>
      </c>
      <c r="J112" s="44">
        <v>0</v>
      </c>
      <c r="K112" s="581"/>
      <c r="L112" s="581"/>
      <c r="M112" s="581"/>
      <c r="N112" s="581"/>
      <c r="O112" s="767">
        <f t="shared" si="16"/>
        <v>0</v>
      </c>
      <c r="P112" s="44">
        <v>0</v>
      </c>
      <c r="Q112" s="2190">
        <v>0</v>
      </c>
      <c r="R112" s="44">
        <v>0</v>
      </c>
      <c r="S112" s="581"/>
      <c r="T112" s="581"/>
      <c r="U112" s="767">
        <f t="shared" si="17"/>
        <v>0</v>
      </c>
      <c r="V112" s="123"/>
      <c r="W112" s="124"/>
      <c r="X112" s="124"/>
      <c r="Y112" s="124"/>
      <c r="Z112" s="124"/>
      <c r="AA112" s="767"/>
      <c r="AB112" s="123"/>
      <c r="AC112" s="124"/>
      <c r="AD112" s="124"/>
      <c r="AE112" s="124"/>
      <c r="AF112" s="124"/>
      <c r="AG112" s="767"/>
      <c r="AH112" s="123"/>
      <c r="AI112" s="124"/>
      <c r="AJ112" s="124"/>
      <c r="AK112" s="124"/>
      <c r="AL112" s="124"/>
      <c r="AM112" s="767"/>
      <c r="AN112" s="27">
        <f t="shared" si="14"/>
        <v>0</v>
      </c>
      <c r="AO112" s="580">
        <v>0</v>
      </c>
      <c r="AP112" s="580">
        <f t="shared" si="13"/>
        <v>0</v>
      </c>
    </row>
    <row r="113" spans="1:42" ht="38.25" hidden="1" x14ac:dyDescent="0.2">
      <c r="A113" s="1077">
        <v>3111401</v>
      </c>
      <c r="B113" s="581" t="s">
        <v>125</v>
      </c>
      <c r="C113" s="44">
        <v>0</v>
      </c>
      <c r="D113" s="44"/>
      <c r="E113" s="44">
        <v>0</v>
      </c>
      <c r="F113" s="581"/>
      <c r="G113" s="581"/>
      <c r="H113" s="581"/>
      <c r="I113" s="767">
        <f t="shared" si="15"/>
        <v>0</v>
      </c>
      <c r="J113" s="44">
        <v>0</v>
      </c>
      <c r="K113" s="581"/>
      <c r="L113" s="581"/>
      <c r="M113" s="581"/>
      <c r="N113" s="581"/>
      <c r="O113" s="767">
        <f t="shared" si="16"/>
        <v>0</v>
      </c>
      <c r="P113" s="44">
        <v>0</v>
      </c>
      <c r="Q113" s="2190">
        <v>0</v>
      </c>
      <c r="R113" s="44">
        <v>0</v>
      </c>
      <c r="S113" s="581"/>
      <c r="T113" s="581"/>
      <c r="U113" s="767">
        <f t="shared" si="17"/>
        <v>0</v>
      </c>
      <c r="V113" s="123"/>
      <c r="W113" s="124"/>
      <c r="X113" s="124"/>
      <c r="Y113" s="124"/>
      <c r="Z113" s="124"/>
      <c r="AA113" s="767"/>
      <c r="AB113" s="123"/>
      <c r="AC113" s="124"/>
      <c r="AD113" s="124"/>
      <c r="AE113" s="124"/>
      <c r="AF113" s="124"/>
      <c r="AG113" s="767"/>
      <c r="AH113" s="123"/>
      <c r="AI113" s="124"/>
      <c r="AJ113" s="124"/>
      <c r="AK113" s="124"/>
      <c r="AL113" s="124"/>
      <c r="AM113" s="767"/>
      <c r="AN113" s="27">
        <f t="shared" si="14"/>
        <v>0</v>
      </c>
      <c r="AO113" s="580">
        <v>0</v>
      </c>
      <c r="AP113" s="580">
        <f t="shared" si="13"/>
        <v>0</v>
      </c>
    </row>
    <row r="114" spans="1:42" ht="12.75" hidden="1" x14ac:dyDescent="0.2">
      <c r="A114" s="1077">
        <v>3111403</v>
      </c>
      <c r="B114" s="581" t="s">
        <v>126</v>
      </c>
      <c r="C114" s="44">
        <v>200000</v>
      </c>
      <c r="D114" s="581">
        <v>0</v>
      </c>
      <c r="E114" s="44">
        <v>0</v>
      </c>
      <c r="F114" s="581"/>
      <c r="G114" s="581"/>
      <c r="H114" s="581"/>
      <c r="I114" s="767">
        <f t="shared" si="15"/>
        <v>0</v>
      </c>
      <c r="J114" s="44">
        <v>0</v>
      </c>
      <c r="K114" s="581"/>
      <c r="L114" s="581"/>
      <c r="M114" s="581"/>
      <c r="N114" s="581"/>
      <c r="O114" s="767">
        <f t="shared" si="16"/>
        <v>0</v>
      </c>
      <c r="P114" s="44">
        <v>0</v>
      </c>
      <c r="Q114" s="2190">
        <v>0</v>
      </c>
      <c r="R114" s="44">
        <v>0</v>
      </c>
      <c r="S114" s="581"/>
      <c r="T114" s="581"/>
      <c r="U114" s="767">
        <f t="shared" si="17"/>
        <v>0</v>
      </c>
      <c r="V114" s="124"/>
      <c r="W114" s="124"/>
      <c r="X114" s="124"/>
      <c r="Y114" s="124"/>
      <c r="Z114" s="124"/>
      <c r="AA114" s="767"/>
      <c r="AB114" s="124"/>
      <c r="AC114" s="124"/>
      <c r="AD114" s="124"/>
      <c r="AE114" s="124"/>
      <c r="AF114" s="124"/>
      <c r="AG114" s="767"/>
      <c r="AH114" s="124"/>
      <c r="AI114" s="124"/>
      <c r="AJ114" s="124"/>
      <c r="AK114" s="124"/>
      <c r="AL114" s="124"/>
      <c r="AM114" s="767"/>
      <c r="AN114" s="27">
        <f t="shared" si="14"/>
        <v>0</v>
      </c>
      <c r="AO114" s="580">
        <v>0</v>
      </c>
      <c r="AP114" s="580">
        <f t="shared" si="13"/>
        <v>0</v>
      </c>
    </row>
    <row r="115" spans="1:42" ht="25.5" hidden="1" x14ac:dyDescent="0.2">
      <c r="A115" s="1077">
        <v>3111499</v>
      </c>
      <c r="B115" s="581" t="s">
        <v>127</v>
      </c>
      <c r="C115" s="44">
        <v>0</v>
      </c>
      <c r="D115" s="581"/>
      <c r="E115" s="44">
        <v>0</v>
      </c>
      <c r="F115" s="581"/>
      <c r="G115" s="581"/>
      <c r="H115" s="581"/>
      <c r="I115" s="767">
        <f t="shared" si="15"/>
        <v>0</v>
      </c>
      <c r="J115" s="44">
        <v>0</v>
      </c>
      <c r="K115" s="581"/>
      <c r="L115" s="581"/>
      <c r="M115" s="581"/>
      <c r="N115" s="581"/>
      <c r="O115" s="767">
        <f t="shared" si="16"/>
        <v>0</v>
      </c>
      <c r="P115" s="44">
        <v>0</v>
      </c>
      <c r="Q115" s="2190">
        <v>0</v>
      </c>
      <c r="R115" s="44">
        <v>0</v>
      </c>
      <c r="S115" s="581"/>
      <c r="T115" s="581"/>
      <c r="U115" s="767">
        <f t="shared" si="17"/>
        <v>0</v>
      </c>
      <c r="V115" s="124"/>
      <c r="W115" s="124"/>
      <c r="X115" s="124"/>
      <c r="Y115" s="124"/>
      <c r="Z115" s="124"/>
      <c r="AA115" s="767"/>
      <c r="AB115" s="124"/>
      <c r="AC115" s="124"/>
      <c r="AD115" s="124"/>
      <c r="AE115" s="124"/>
      <c r="AF115" s="124"/>
      <c r="AG115" s="767"/>
      <c r="AH115" s="124"/>
      <c r="AI115" s="124"/>
      <c r="AJ115" s="124"/>
      <c r="AK115" s="124"/>
      <c r="AL115" s="124"/>
      <c r="AM115" s="767"/>
      <c r="AN115" s="27">
        <f t="shared" si="14"/>
        <v>0</v>
      </c>
      <c r="AO115" s="580">
        <v>0</v>
      </c>
      <c r="AP115" s="580">
        <f t="shared" si="13"/>
        <v>0</v>
      </c>
    </row>
    <row r="116" spans="1:42" ht="25.5" hidden="1" x14ac:dyDescent="0.2">
      <c r="A116" s="1077">
        <v>3110701</v>
      </c>
      <c r="B116" s="581" t="s">
        <v>128</v>
      </c>
      <c r="C116" s="44">
        <v>5000000</v>
      </c>
      <c r="D116" s="29">
        <v>0</v>
      </c>
      <c r="E116" s="44">
        <v>0</v>
      </c>
      <c r="F116" s="581"/>
      <c r="G116" s="581"/>
      <c r="H116" s="581"/>
      <c r="I116" s="767">
        <f t="shared" si="15"/>
        <v>0</v>
      </c>
      <c r="J116" s="44">
        <v>0</v>
      </c>
      <c r="K116" s="581"/>
      <c r="L116" s="581"/>
      <c r="M116" s="581"/>
      <c r="N116" s="581"/>
      <c r="O116" s="767">
        <f t="shared" si="16"/>
        <v>0</v>
      </c>
      <c r="P116" s="44">
        <v>0</v>
      </c>
      <c r="Q116" s="2190">
        <v>0</v>
      </c>
      <c r="R116" s="44">
        <v>0</v>
      </c>
      <c r="S116" s="581"/>
      <c r="T116" s="581"/>
      <c r="U116" s="767">
        <f t="shared" si="17"/>
        <v>0</v>
      </c>
      <c r="V116" s="123"/>
      <c r="W116" s="124"/>
      <c r="X116" s="124"/>
      <c r="Y116" s="124"/>
      <c r="Z116" s="124"/>
      <c r="AA116" s="767"/>
      <c r="AB116" s="123"/>
      <c r="AC116" s="124"/>
      <c r="AD116" s="124"/>
      <c r="AE116" s="124"/>
      <c r="AF116" s="124"/>
      <c r="AG116" s="767"/>
      <c r="AH116" s="123"/>
      <c r="AI116" s="124"/>
      <c r="AJ116" s="124"/>
      <c r="AK116" s="124"/>
      <c r="AL116" s="124"/>
      <c r="AM116" s="767"/>
      <c r="AN116" s="27">
        <f t="shared" si="14"/>
        <v>0</v>
      </c>
      <c r="AO116" s="580">
        <v>0</v>
      </c>
      <c r="AP116" s="580">
        <f t="shared" si="13"/>
        <v>0</v>
      </c>
    </row>
    <row r="117" spans="1:42" ht="25.5" hidden="1" x14ac:dyDescent="0.2">
      <c r="A117" s="1077">
        <v>3110704</v>
      </c>
      <c r="B117" s="581" t="s">
        <v>129</v>
      </c>
      <c r="C117" s="44">
        <v>0</v>
      </c>
      <c r="D117" s="44"/>
      <c r="E117" s="44">
        <v>0</v>
      </c>
      <c r="F117" s="581"/>
      <c r="G117" s="581"/>
      <c r="H117" s="581"/>
      <c r="I117" s="767">
        <f t="shared" si="15"/>
        <v>0</v>
      </c>
      <c r="J117" s="44">
        <v>0</v>
      </c>
      <c r="K117" s="581"/>
      <c r="L117" s="581"/>
      <c r="M117" s="581"/>
      <c r="N117" s="581"/>
      <c r="O117" s="767">
        <f t="shared" si="16"/>
        <v>0</v>
      </c>
      <c r="P117" s="44">
        <v>0</v>
      </c>
      <c r="Q117" s="2190">
        <v>0</v>
      </c>
      <c r="R117" s="44">
        <v>0</v>
      </c>
      <c r="S117" s="581"/>
      <c r="T117" s="581"/>
      <c r="U117" s="767">
        <f t="shared" si="17"/>
        <v>0</v>
      </c>
      <c r="V117" s="123"/>
      <c r="W117" s="124"/>
      <c r="X117" s="124"/>
      <c r="Y117" s="124"/>
      <c r="Z117" s="124"/>
      <c r="AA117" s="767"/>
      <c r="AB117" s="123"/>
      <c r="AC117" s="124"/>
      <c r="AD117" s="124"/>
      <c r="AE117" s="124"/>
      <c r="AF117" s="124"/>
      <c r="AG117" s="767"/>
      <c r="AH117" s="123"/>
      <c r="AI117" s="124"/>
      <c r="AJ117" s="124"/>
      <c r="AK117" s="124"/>
      <c r="AL117" s="124"/>
      <c r="AM117" s="767"/>
      <c r="AN117" s="27">
        <f t="shared" si="14"/>
        <v>0</v>
      </c>
      <c r="AO117" s="580">
        <v>0</v>
      </c>
      <c r="AP117" s="580">
        <f t="shared" si="13"/>
        <v>0</v>
      </c>
    </row>
    <row r="118" spans="1:42" ht="12.75" x14ac:dyDescent="0.2">
      <c r="A118" s="1076"/>
      <c r="B118" s="762" t="s">
        <v>130</v>
      </c>
      <c r="C118" s="776">
        <f>SUM(C20:C117)</f>
        <v>48280163</v>
      </c>
      <c r="D118" s="776">
        <f t="shared" ref="D118:AN118" si="18">SUM(D20:D117)</f>
        <v>39907243</v>
      </c>
      <c r="E118" s="776">
        <f t="shared" si="18"/>
        <v>0</v>
      </c>
      <c r="F118" s="776">
        <f t="shared" si="18"/>
        <v>0</v>
      </c>
      <c r="G118" s="776">
        <f t="shared" si="18"/>
        <v>0</v>
      </c>
      <c r="H118" s="776">
        <f t="shared" si="18"/>
        <v>0</v>
      </c>
      <c r="I118" s="776">
        <f t="shared" si="18"/>
        <v>39039543</v>
      </c>
      <c r="J118" s="776">
        <f t="shared" si="18"/>
        <v>2710500</v>
      </c>
      <c r="K118" s="776">
        <f t="shared" si="18"/>
        <v>0</v>
      </c>
      <c r="L118" s="776">
        <f t="shared" si="18"/>
        <v>0</v>
      </c>
      <c r="M118" s="776">
        <f t="shared" si="18"/>
        <v>0</v>
      </c>
      <c r="N118" s="776">
        <f t="shared" si="18"/>
        <v>0</v>
      </c>
      <c r="O118" s="776">
        <f t="shared" si="18"/>
        <v>2710500</v>
      </c>
      <c r="P118" s="776">
        <f t="shared" si="18"/>
        <v>0</v>
      </c>
      <c r="Q118" s="2190">
        <f t="shared" si="18"/>
        <v>56541000</v>
      </c>
      <c r="R118" s="776">
        <f t="shared" si="18"/>
        <v>0</v>
      </c>
      <c r="S118" s="776">
        <f t="shared" si="18"/>
        <v>0</v>
      </c>
      <c r="T118" s="776">
        <f t="shared" si="18"/>
        <v>0</v>
      </c>
      <c r="U118" s="776">
        <f t="shared" si="18"/>
        <v>56541000</v>
      </c>
      <c r="V118" s="776">
        <f t="shared" si="18"/>
        <v>0</v>
      </c>
      <c r="W118" s="776">
        <f t="shared" si="18"/>
        <v>0</v>
      </c>
      <c r="X118" s="776">
        <f t="shared" si="18"/>
        <v>0</v>
      </c>
      <c r="Y118" s="776">
        <f t="shared" si="18"/>
        <v>0</v>
      </c>
      <c r="Z118" s="776">
        <f t="shared" si="18"/>
        <v>0</v>
      </c>
      <c r="AA118" s="776">
        <f t="shared" si="18"/>
        <v>0</v>
      </c>
      <c r="AB118" s="776">
        <f t="shared" si="18"/>
        <v>0</v>
      </c>
      <c r="AC118" s="776">
        <f t="shared" si="18"/>
        <v>0</v>
      </c>
      <c r="AD118" s="776">
        <f t="shared" si="18"/>
        <v>0</v>
      </c>
      <c r="AE118" s="776">
        <f t="shared" si="18"/>
        <v>0</v>
      </c>
      <c r="AF118" s="776">
        <f t="shared" si="18"/>
        <v>0</v>
      </c>
      <c r="AG118" s="776">
        <f t="shared" si="18"/>
        <v>0</v>
      </c>
      <c r="AH118" s="776">
        <f t="shared" si="18"/>
        <v>0</v>
      </c>
      <c r="AI118" s="776">
        <f t="shared" si="18"/>
        <v>0</v>
      </c>
      <c r="AJ118" s="776">
        <f t="shared" si="18"/>
        <v>0</v>
      </c>
      <c r="AK118" s="776">
        <f t="shared" si="18"/>
        <v>0</v>
      </c>
      <c r="AL118" s="776">
        <f t="shared" si="18"/>
        <v>0</v>
      </c>
      <c r="AM118" s="776">
        <f t="shared" si="18"/>
        <v>0</v>
      </c>
      <c r="AN118" s="23">
        <f t="shared" si="18"/>
        <v>98291043</v>
      </c>
      <c r="AO118" s="580">
        <v>98291043</v>
      </c>
      <c r="AP118" s="580">
        <f t="shared" si="13"/>
        <v>0</v>
      </c>
    </row>
    <row r="119" spans="1:42" ht="25.5" x14ac:dyDescent="0.2">
      <c r="A119" s="897"/>
      <c r="B119" s="43" t="s">
        <v>131</v>
      </c>
      <c r="C119" s="123"/>
      <c r="D119" s="123"/>
      <c r="E119" s="124"/>
      <c r="F119" s="124"/>
      <c r="G119" s="124"/>
      <c r="H119" s="124"/>
      <c r="I119" s="581"/>
      <c r="J119" s="44"/>
      <c r="K119" s="581"/>
      <c r="L119" s="581"/>
      <c r="M119" s="581"/>
      <c r="N119" s="581"/>
      <c r="O119" s="581"/>
      <c r="P119" s="44"/>
      <c r="Q119" s="2191"/>
      <c r="R119" s="581"/>
      <c r="S119" s="581"/>
      <c r="T119" s="581"/>
      <c r="U119" s="581"/>
      <c r="V119" s="123"/>
      <c r="W119" s="124"/>
      <c r="X119" s="124"/>
      <c r="Y119" s="124"/>
      <c r="Z119" s="124"/>
      <c r="AA119" s="767"/>
      <c r="AB119" s="123"/>
      <c r="AC119" s="124"/>
      <c r="AD119" s="124"/>
      <c r="AE119" s="124"/>
      <c r="AF119" s="124"/>
      <c r="AG119" s="767"/>
      <c r="AH119" s="123"/>
      <c r="AI119" s="124"/>
      <c r="AJ119" s="124"/>
      <c r="AK119" s="124"/>
      <c r="AL119" s="124"/>
      <c r="AM119" s="767"/>
      <c r="AN119" s="27"/>
    </row>
    <row r="120" spans="1:42" ht="25.5" x14ac:dyDescent="0.2">
      <c r="A120" s="1077">
        <v>2220101</v>
      </c>
      <c r="B120" s="124" t="s">
        <v>132</v>
      </c>
      <c r="C120" s="123">
        <v>200000</v>
      </c>
      <c r="D120" s="44">
        <v>100000</v>
      </c>
      <c r="E120" s="123">
        <v>0</v>
      </c>
      <c r="F120" s="124"/>
      <c r="G120" s="124"/>
      <c r="H120" s="124"/>
      <c r="I120" s="581">
        <f>SUM(D120)</f>
        <v>100000</v>
      </c>
      <c r="J120" s="44">
        <v>0</v>
      </c>
      <c r="K120" s="581"/>
      <c r="L120" s="581"/>
      <c r="M120" s="581"/>
      <c r="N120" s="581"/>
      <c r="O120" s="581">
        <f>SUM(J120)</f>
        <v>0</v>
      </c>
      <c r="P120" s="44">
        <v>0</v>
      </c>
      <c r="Q120" s="2190">
        <v>0</v>
      </c>
      <c r="R120" s="44">
        <v>0</v>
      </c>
      <c r="S120" s="581"/>
      <c r="T120" s="581"/>
      <c r="U120" s="581">
        <f>SUM(P120:R120)</f>
        <v>0</v>
      </c>
      <c r="V120" s="123"/>
      <c r="W120" s="124"/>
      <c r="X120" s="124"/>
      <c r="Y120" s="124"/>
      <c r="Z120" s="124"/>
      <c r="AA120" s="767"/>
      <c r="AB120" s="123"/>
      <c r="AC120" s="124"/>
      <c r="AD120" s="124"/>
      <c r="AE120" s="124"/>
      <c r="AF120" s="124"/>
      <c r="AG120" s="767"/>
      <c r="AH120" s="123"/>
      <c r="AI120" s="124"/>
      <c r="AJ120" s="124"/>
      <c r="AK120" s="124"/>
      <c r="AL120" s="124"/>
      <c r="AM120" s="767"/>
      <c r="AN120" s="27">
        <f>SUM(U120+O120+I120)</f>
        <v>100000</v>
      </c>
      <c r="AO120" s="580">
        <v>100000</v>
      </c>
      <c r="AP120" s="580">
        <f t="shared" si="13"/>
        <v>0</v>
      </c>
    </row>
    <row r="121" spans="1:42" ht="25.5" hidden="1" x14ac:dyDescent="0.2">
      <c r="A121" s="1077">
        <v>2220103</v>
      </c>
      <c r="B121" s="124" t="s">
        <v>133</v>
      </c>
      <c r="C121" s="123">
        <v>0</v>
      </c>
      <c r="D121" s="29"/>
      <c r="E121" s="123">
        <v>0</v>
      </c>
      <c r="F121" s="124"/>
      <c r="G121" s="124"/>
      <c r="H121" s="124"/>
      <c r="I121" s="581">
        <f t="shared" ref="I121:I132" si="19">SUM(D121)</f>
        <v>0</v>
      </c>
      <c r="J121" s="44">
        <v>0</v>
      </c>
      <c r="K121" s="581"/>
      <c r="L121" s="581"/>
      <c r="M121" s="581"/>
      <c r="N121" s="581"/>
      <c r="O121" s="581">
        <f t="shared" ref="O121:O132" si="20">SUM(J121)</f>
        <v>0</v>
      </c>
      <c r="P121" s="44">
        <v>0</v>
      </c>
      <c r="Q121" s="2190">
        <v>0</v>
      </c>
      <c r="R121" s="44">
        <v>0</v>
      </c>
      <c r="S121" s="581"/>
      <c r="T121" s="581"/>
      <c r="U121" s="581">
        <f t="shared" ref="U121:U132" si="21">SUM(P121:R121)</f>
        <v>0</v>
      </c>
      <c r="V121" s="123"/>
      <c r="W121" s="124"/>
      <c r="X121" s="124"/>
      <c r="Y121" s="124"/>
      <c r="Z121" s="124"/>
      <c r="AA121" s="767"/>
      <c r="AB121" s="123"/>
      <c r="AC121" s="124"/>
      <c r="AD121" s="124"/>
      <c r="AE121" s="124"/>
      <c r="AF121" s="124"/>
      <c r="AG121" s="767"/>
      <c r="AH121" s="123"/>
      <c r="AI121" s="124"/>
      <c r="AJ121" s="124"/>
      <c r="AK121" s="124"/>
      <c r="AL121" s="124"/>
      <c r="AM121" s="767"/>
      <c r="AN121" s="27">
        <f t="shared" ref="AN121:AN132" si="22">SUM(U121+O121+I121)</f>
        <v>0</v>
      </c>
      <c r="AO121" s="580">
        <v>0</v>
      </c>
      <c r="AP121" s="580">
        <f t="shared" si="13"/>
        <v>0</v>
      </c>
    </row>
    <row r="122" spans="1:42" ht="51" hidden="1" x14ac:dyDescent="0.2">
      <c r="A122" s="1077">
        <v>2220201</v>
      </c>
      <c r="B122" s="124" t="s">
        <v>134</v>
      </c>
      <c r="C122" s="123">
        <v>0</v>
      </c>
      <c r="D122" s="29"/>
      <c r="E122" s="123">
        <v>0</v>
      </c>
      <c r="F122" s="124"/>
      <c r="G122" s="124"/>
      <c r="H122" s="124"/>
      <c r="I122" s="581">
        <f t="shared" si="19"/>
        <v>0</v>
      </c>
      <c r="J122" s="44">
        <v>0</v>
      </c>
      <c r="K122" s="581"/>
      <c r="L122" s="581"/>
      <c r="M122" s="581"/>
      <c r="N122" s="581"/>
      <c r="O122" s="581">
        <f t="shared" si="20"/>
        <v>0</v>
      </c>
      <c r="P122" s="44">
        <v>0</v>
      </c>
      <c r="Q122" s="2190">
        <v>0</v>
      </c>
      <c r="R122" s="44">
        <v>0</v>
      </c>
      <c r="S122" s="581"/>
      <c r="T122" s="581"/>
      <c r="U122" s="581">
        <f t="shared" si="21"/>
        <v>0</v>
      </c>
      <c r="V122" s="123"/>
      <c r="W122" s="124"/>
      <c r="X122" s="124"/>
      <c r="Y122" s="124"/>
      <c r="Z122" s="124"/>
      <c r="AA122" s="767"/>
      <c r="AB122" s="123"/>
      <c r="AC122" s="124"/>
      <c r="AD122" s="124"/>
      <c r="AE122" s="124"/>
      <c r="AF122" s="124"/>
      <c r="AG122" s="767"/>
      <c r="AH122" s="123"/>
      <c r="AI122" s="124"/>
      <c r="AJ122" s="124"/>
      <c r="AK122" s="124"/>
      <c r="AL122" s="124"/>
      <c r="AM122" s="767"/>
      <c r="AN122" s="27">
        <f t="shared" si="22"/>
        <v>0</v>
      </c>
      <c r="AO122" s="580">
        <v>0</v>
      </c>
      <c r="AP122" s="580">
        <f t="shared" si="13"/>
        <v>0</v>
      </c>
    </row>
    <row r="123" spans="1:42" ht="25.5" hidden="1" x14ac:dyDescent="0.2">
      <c r="A123" s="1077">
        <v>2220202</v>
      </c>
      <c r="B123" s="124" t="s">
        <v>135</v>
      </c>
      <c r="C123" s="123">
        <v>0</v>
      </c>
      <c r="D123" s="29"/>
      <c r="E123" s="123">
        <v>0</v>
      </c>
      <c r="F123" s="124"/>
      <c r="G123" s="124"/>
      <c r="H123" s="124"/>
      <c r="I123" s="581">
        <f t="shared" si="19"/>
        <v>0</v>
      </c>
      <c r="J123" s="44">
        <v>0</v>
      </c>
      <c r="K123" s="581"/>
      <c r="L123" s="581"/>
      <c r="M123" s="581"/>
      <c r="N123" s="581"/>
      <c r="O123" s="581">
        <f t="shared" si="20"/>
        <v>0</v>
      </c>
      <c r="P123" s="44">
        <v>0</v>
      </c>
      <c r="Q123" s="2190">
        <v>0</v>
      </c>
      <c r="R123" s="44">
        <v>0</v>
      </c>
      <c r="S123" s="581"/>
      <c r="T123" s="581"/>
      <c r="U123" s="581">
        <f t="shared" si="21"/>
        <v>0</v>
      </c>
      <c r="V123" s="123"/>
      <c r="W123" s="124"/>
      <c r="X123" s="124"/>
      <c r="Y123" s="124"/>
      <c r="Z123" s="124"/>
      <c r="AA123" s="767"/>
      <c r="AB123" s="123"/>
      <c r="AC123" s="124"/>
      <c r="AD123" s="124"/>
      <c r="AE123" s="124"/>
      <c r="AF123" s="124"/>
      <c r="AG123" s="767"/>
      <c r="AH123" s="123"/>
      <c r="AI123" s="124"/>
      <c r="AJ123" s="124"/>
      <c r="AK123" s="124"/>
      <c r="AL123" s="124"/>
      <c r="AM123" s="767"/>
      <c r="AN123" s="27">
        <f t="shared" si="22"/>
        <v>0</v>
      </c>
      <c r="AO123" s="580">
        <v>0</v>
      </c>
      <c r="AP123" s="580">
        <f t="shared" si="13"/>
        <v>0</v>
      </c>
    </row>
    <row r="124" spans="1:42" ht="25.5" hidden="1" x14ac:dyDescent="0.2">
      <c r="A124" s="1077">
        <v>2220203</v>
      </c>
      <c r="B124" s="124" t="s">
        <v>136</v>
      </c>
      <c r="C124" s="123">
        <v>0</v>
      </c>
      <c r="D124" s="44"/>
      <c r="E124" s="123">
        <v>0</v>
      </c>
      <c r="F124" s="124"/>
      <c r="G124" s="124"/>
      <c r="H124" s="124"/>
      <c r="I124" s="581">
        <f t="shared" si="19"/>
        <v>0</v>
      </c>
      <c r="J124" s="44">
        <v>0</v>
      </c>
      <c r="K124" s="581"/>
      <c r="L124" s="581"/>
      <c r="M124" s="581"/>
      <c r="N124" s="581"/>
      <c r="O124" s="581">
        <f t="shared" si="20"/>
        <v>0</v>
      </c>
      <c r="P124" s="44">
        <v>0</v>
      </c>
      <c r="Q124" s="2190">
        <v>0</v>
      </c>
      <c r="R124" s="44">
        <v>0</v>
      </c>
      <c r="S124" s="581"/>
      <c r="T124" s="581"/>
      <c r="U124" s="581">
        <f t="shared" si="21"/>
        <v>0</v>
      </c>
      <c r="V124" s="123"/>
      <c r="W124" s="124"/>
      <c r="X124" s="124"/>
      <c r="Y124" s="124"/>
      <c r="Z124" s="124"/>
      <c r="AA124" s="767"/>
      <c r="AB124" s="123"/>
      <c r="AC124" s="124"/>
      <c r="AD124" s="124"/>
      <c r="AE124" s="124"/>
      <c r="AF124" s="124"/>
      <c r="AG124" s="767"/>
      <c r="AH124" s="123"/>
      <c r="AI124" s="124"/>
      <c r="AJ124" s="124"/>
      <c r="AK124" s="124"/>
      <c r="AL124" s="124"/>
      <c r="AM124" s="767"/>
      <c r="AN124" s="27">
        <f t="shared" si="22"/>
        <v>0</v>
      </c>
      <c r="AO124" s="580">
        <v>0</v>
      </c>
      <c r="AP124" s="580">
        <f t="shared" si="13"/>
        <v>0</v>
      </c>
    </row>
    <row r="125" spans="1:42" ht="25.5" x14ac:dyDescent="0.2">
      <c r="A125" s="1077">
        <v>2220204</v>
      </c>
      <c r="B125" s="124" t="s">
        <v>137</v>
      </c>
      <c r="C125" s="123">
        <v>1634340</v>
      </c>
      <c r="D125" s="44">
        <v>6000000</v>
      </c>
      <c r="E125" s="123">
        <v>0</v>
      </c>
      <c r="F125" s="124"/>
      <c r="G125" s="124"/>
      <c r="H125" s="124"/>
      <c r="I125" s="581">
        <f t="shared" si="19"/>
        <v>6000000</v>
      </c>
      <c r="J125" s="44">
        <v>0</v>
      </c>
      <c r="K125" s="581"/>
      <c r="L125" s="581"/>
      <c r="M125" s="581"/>
      <c r="N125" s="581"/>
      <c r="O125" s="581">
        <f t="shared" si="20"/>
        <v>0</v>
      </c>
      <c r="P125" s="44">
        <v>0</v>
      </c>
      <c r="Q125" s="2190">
        <v>0</v>
      </c>
      <c r="R125" s="44">
        <v>0</v>
      </c>
      <c r="S125" s="581"/>
      <c r="T125" s="581"/>
      <c r="U125" s="581">
        <f t="shared" si="21"/>
        <v>0</v>
      </c>
      <c r="V125" s="123"/>
      <c r="W125" s="124"/>
      <c r="X125" s="124"/>
      <c r="Y125" s="124"/>
      <c r="Z125" s="124"/>
      <c r="AA125" s="767"/>
      <c r="AB125" s="123"/>
      <c r="AC125" s="124"/>
      <c r="AD125" s="124"/>
      <c r="AE125" s="124"/>
      <c r="AF125" s="124"/>
      <c r="AG125" s="767"/>
      <c r="AH125" s="123"/>
      <c r="AI125" s="124"/>
      <c r="AJ125" s="124"/>
      <c r="AK125" s="124"/>
      <c r="AL125" s="124"/>
      <c r="AM125" s="767"/>
      <c r="AN125" s="27">
        <f t="shared" si="22"/>
        <v>6000000</v>
      </c>
      <c r="AO125" s="580">
        <v>6000000</v>
      </c>
      <c r="AP125" s="580">
        <f t="shared" si="13"/>
        <v>0</v>
      </c>
    </row>
    <row r="126" spans="1:42" ht="25.5" x14ac:dyDescent="0.2">
      <c r="A126" s="1077">
        <v>2220205</v>
      </c>
      <c r="B126" s="124" t="s">
        <v>138</v>
      </c>
      <c r="C126" s="123">
        <v>0</v>
      </c>
      <c r="D126" s="44"/>
      <c r="E126" s="123">
        <v>0</v>
      </c>
      <c r="F126" s="124"/>
      <c r="G126" s="124"/>
      <c r="H126" s="124"/>
      <c r="I126" s="581">
        <f t="shared" si="19"/>
        <v>0</v>
      </c>
      <c r="J126" s="44">
        <v>0</v>
      </c>
      <c r="K126" s="581"/>
      <c r="L126" s="581"/>
      <c r="M126" s="581"/>
      <c r="N126" s="581"/>
      <c r="O126" s="581">
        <f t="shared" si="20"/>
        <v>0</v>
      </c>
      <c r="P126" s="44">
        <v>0</v>
      </c>
      <c r="Q126" s="2190">
        <v>0</v>
      </c>
      <c r="R126" s="44">
        <v>0</v>
      </c>
      <c r="S126" s="581"/>
      <c r="T126" s="581"/>
      <c r="U126" s="581">
        <f t="shared" si="21"/>
        <v>0</v>
      </c>
      <c r="V126" s="123"/>
      <c r="W126" s="124"/>
      <c r="X126" s="124"/>
      <c r="Y126" s="124"/>
      <c r="Z126" s="124"/>
      <c r="AA126" s="767"/>
      <c r="AB126" s="123"/>
      <c r="AC126" s="124"/>
      <c r="AD126" s="124"/>
      <c r="AE126" s="124"/>
      <c r="AF126" s="124"/>
      <c r="AG126" s="767"/>
      <c r="AH126" s="123"/>
      <c r="AI126" s="124"/>
      <c r="AJ126" s="124"/>
      <c r="AK126" s="124"/>
      <c r="AL126" s="124"/>
      <c r="AM126" s="767"/>
      <c r="AN126" s="27">
        <f t="shared" si="22"/>
        <v>0</v>
      </c>
      <c r="AO126" s="580">
        <v>0</v>
      </c>
      <c r="AP126" s="580">
        <f t="shared" si="13"/>
        <v>0</v>
      </c>
    </row>
    <row r="127" spans="1:42" ht="38.25" x14ac:dyDescent="0.2">
      <c r="A127" s="1077">
        <v>2220205</v>
      </c>
      <c r="B127" s="124" t="s">
        <v>139</v>
      </c>
      <c r="C127" s="123">
        <v>500000</v>
      </c>
      <c r="D127" s="44">
        <v>365660</v>
      </c>
      <c r="E127" s="123">
        <v>0</v>
      </c>
      <c r="F127" s="124"/>
      <c r="G127" s="124"/>
      <c r="H127" s="124"/>
      <c r="I127" s="581">
        <f t="shared" si="19"/>
        <v>365660</v>
      </c>
      <c r="J127" s="44">
        <v>0</v>
      </c>
      <c r="K127" s="581"/>
      <c r="L127" s="581"/>
      <c r="M127" s="581"/>
      <c r="N127" s="581"/>
      <c r="O127" s="581">
        <f t="shared" si="20"/>
        <v>0</v>
      </c>
      <c r="P127" s="44">
        <v>0</v>
      </c>
      <c r="Q127" s="2190">
        <v>0</v>
      </c>
      <c r="R127" s="44">
        <v>0</v>
      </c>
      <c r="S127" s="581"/>
      <c r="T127" s="581"/>
      <c r="U127" s="581">
        <f t="shared" si="21"/>
        <v>0</v>
      </c>
      <c r="V127" s="123"/>
      <c r="W127" s="124"/>
      <c r="X127" s="124"/>
      <c r="Y127" s="124"/>
      <c r="Z127" s="124"/>
      <c r="AA127" s="767"/>
      <c r="AB127" s="123"/>
      <c r="AC127" s="124"/>
      <c r="AD127" s="124"/>
      <c r="AE127" s="124"/>
      <c r="AF127" s="124"/>
      <c r="AG127" s="767"/>
      <c r="AH127" s="123"/>
      <c r="AI127" s="124"/>
      <c r="AJ127" s="124"/>
      <c r="AK127" s="124"/>
      <c r="AL127" s="124"/>
      <c r="AM127" s="767"/>
      <c r="AN127" s="27">
        <f t="shared" si="22"/>
        <v>365660</v>
      </c>
      <c r="AO127" s="580">
        <v>365660</v>
      </c>
      <c r="AP127" s="580">
        <f t="shared" si="13"/>
        <v>0</v>
      </c>
    </row>
    <row r="128" spans="1:42" ht="38.25" hidden="1" x14ac:dyDescent="0.2">
      <c r="A128" s="1077">
        <v>2220209</v>
      </c>
      <c r="B128" s="124" t="s">
        <v>140</v>
      </c>
      <c r="C128" s="123">
        <v>0</v>
      </c>
      <c r="D128" s="44"/>
      <c r="E128" s="123">
        <v>0</v>
      </c>
      <c r="F128" s="124"/>
      <c r="G128" s="124"/>
      <c r="H128" s="124"/>
      <c r="I128" s="767">
        <f t="shared" si="19"/>
        <v>0</v>
      </c>
      <c r="J128" s="44">
        <v>0</v>
      </c>
      <c r="K128" s="581"/>
      <c r="L128" s="581"/>
      <c r="M128" s="581"/>
      <c r="N128" s="581"/>
      <c r="O128" s="767">
        <f t="shared" si="20"/>
        <v>0</v>
      </c>
      <c r="P128" s="44">
        <v>0</v>
      </c>
      <c r="Q128" s="2190">
        <v>0</v>
      </c>
      <c r="R128" s="44">
        <v>0</v>
      </c>
      <c r="S128" s="581"/>
      <c r="T128" s="581"/>
      <c r="U128" s="767">
        <f t="shared" si="21"/>
        <v>0</v>
      </c>
      <c r="V128" s="123"/>
      <c r="W128" s="124"/>
      <c r="X128" s="124"/>
      <c r="Y128" s="124"/>
      <c r="Z128" s="124"/>
      <c r="AA128" s="767"/>
      <c r="AB128" s="123"/>
      <c r="AC128" s="124"/>
      <c r="AD128" s="124"/>
      <c r="AE128" s="124"/>
      <c r="AF128" s="124"/>
      <c r="AG128" s="767"/>
      <c r="AH128" s="123"/>
      <c r="AI128" s="124"/>
      <c r="AJ128" s="124"/>
      <c r="AK128" s="124"/>
      <c r="AL128" s="124"/>
      <c r="AM128" s="767"/>
      <c r="AN128" s="27">
        <f t="shared" si="22"/>
        <v>0</v>
      </c>
      <c r="AO128" s="580">
        <v>0</v>
      </c>
      <c r="AP128" s="580">
        <f t="shared" si="13"/>
        <v>0</v>
      </c>
    </row>
    <row r="129" spans="1:42" ht="38.25" hidden="1" x14ac:dyDescent="0.2">
      <c r="A129" s="1077">
        <v>2220210</v>
      </c>
      <c r="B129" s="124" t="s">
        <v>141</v>
      </c>
      <c r="C129" s="123">
        <v>0</v>
      </c>
      <c r="D129" s="29"/>
      <c r="E129" s="123">
        <v>0</v>
      </c>
      <c r="F129" s="124"/>
      <c r="G129" s="124"/>
      <c r="H129" s="124"/>
      <c r="I129" s="767">
        <f t="shared" si="19"/>
        <v>0</v>
      </c>
      <c r="J129" s="44">
        <v>0</v>
      </c>
      <c r="K129" s="581"/>
      <c r="L129" s="581"/>
      <c r="M129" s="581"/>
      <c r="N129" s="581"/>
      <c r="O129" s="767">
        <f t="shared" si="20"/>
        <v>0</v>
      </c>
      <c r="P129" s="44">
        <v>0</v>
      </c>
      <c r="Q129" s="2190">
        <v>0</v>
      </c>
      <c r="R129" s="44">
        <v>0</v>
      </c>
      <c r="S129" s="581"/>
      <c r="T129" s="581"/>
      <c r="U129" s="767">
        <f t="shared" si="21"/>
        <v>0</v>
      </c>
      <c r="V129" s="123"/>
      <c r="W129" s="124"/>
      <c r="X129" s="124"/>
      <c r="Y129" s="124"/>
      <c r="Z129" s="124"/>
      <c r="AA129" s="767"/>
      <c r="AB129" s="123"/>
      <c r="AC129" s="124"/>
      <c r="AD129" s="124"/>
      <c r="AE129" s="124"/>
      <c r="AF129" s="124"/>
      <c r="AG129" s="767"/>
      <c r="AH129" s="123"/>
      <c r="AI129" s="124"/>
      <c r="AJ129" s="124"/>
      <c r="AK129" s="124"/>
      <c r="AL129" s="124"/>
      <c r="AM129" s="767"/>
      <c r="AN129" s="27">
        <f t="shared" si="22"/>
        <v>0</v>
      </c>
      <c r="AO129" s="580">
        <v>0</v>
      </c>
      <c r="AP129" s="580">
        <f t="shared" si="13"/>
        <v>0</v>
      </c>
    </row>
    <row r="130" spans="1:42" ht="25.5" hidden="1" x14ac:dyDescent="0.2">
      <c r="A130" s="1077">
        <v>2220299</v>
      </c>
      <c r="B130" s="124" t="s">
        <v>142</v>
      </c>
      <c r="C130" s="123">
        <v>0</v>
      </c>
      <c r="D130" s="581"/>
      <c r="E130" s="123">
        <v>0</v>
      </c>
      <c r="F130" s="124"/>
      <c r="G130" s="124"/>
      <c r="H130" s="124"/>
      <c r="I130" s="767">
        <f t="shared" si="19"/>
        <v>0</v>
      </c>
      <c r="J130" s="44">
        <v>0</v>
      </c>
      <c r="K130" s="581"/>
      <c r="L130" s="581"/>
      <c r="M130" s="581"/>
      <c r="N130" s="581"/>
      <c r="O130" s="767">
        <f t="shared" si="20"/>
        <v>0</v>
      </c>
      <c r="P130" s="44">
        <v>0</v>
      </c>
      <c r="Q130" s="2190">
        <v>0</v>
      </c>
      <c r="R130" s="44">
        <v>0</v>
      </c>
      <c r="S130" s="581"/>
      <c r="T130" s="581"/>
      <c r="U130" s="767">
        <f t="shared" si="21"/>
        <v>0</v>
      </c>
      <c r="V130" s="124"/>
      <c r="W130" s="124"/>
      <c r="X130" s="124"/>
      <c r="Y130" s="124"/>
      <c r="Z130" s="124"/>
      <c r="AA130" s="767"/>
      <c r="AB130" s="124"/>
      <c r="AC130" s="124"/>
      <c r="AD130" s="124"/>
      <c r="AE130" s="124"/>
      <c r="AF130" s="124"/>
      <c r="AG130" s="767"/>
      <c r="AH130" s="124"/>
      <c r="AI130" s="124"/>
      <c r="AJ130" s="124"/>
      <c r="AK130" s="124"/>
      <c r="AL130" s="124"/>
      <c r="AM130" s="767"/>
      <c r="AN130" s="27">
        <f t="shared" si="22"/>
        <v>0</v>
      </c>
      <c r="AO130" s="580">
        <v>0</v>
      </c>
      <c r="AP130" s="580">
        <f t="shared" si="13"/>
        <v>0</v>
      </c>
    </row>
    <row r="131" spans="1:42" ht="25.5" hidden="1" x14ac:dyDescent="0.2">
      <c r="A131" s="1077">
        <v>2220299</v>
      </c>
      <c r="B131" s="124" t="s">
        <v>143</v>
      </c>
      <c r="C131" s="123">
        <v>0</v>
      </c>
      <c r="D131" s="44"/>
      <c r="E131" s="123">
        <v>0</v>
      </c>
      <c r="F131" s="124"/>
      <c r="G131" s="124"/>
      <c r="H131" s="124"/>
      <c r="I131" s="767">
        <f t="shared" si="19"/>
        <v>0</v>
      </c>
      <c r="J131" s="44">
        <v>0</v>
      </c>
      <c r="K131" s="581"/>
      <c r="L131" s="581"/>
      <c r="M131" s="581"/>
      <c r="N131" s="581"/>
      <c r="O131" s="767">
        <f t="shared" si="20"/>
        <v>0</v>
      </c>
      <c r="P131" s="44">
        <v>0</v>
      </c>
      <c r="Q131" s="2190">
        <v>0</v>
      </c>
      <c r="R131" s="44">
        <v>0</v>
      </c>
      <c r="S131" s="581"/>
      <c r="T131" s="581"/>
      <c r="U131" s="767">
        <f t="shared" si="21"/>
        <v>0</v>
      </c>
      <c r="V131" s="123"/>
      <c r="W131" s="124"/>
      <c r="X131" s="124"/>
      <c r="Y131" s="124"/>
      <c r="Z131" s="124"/>
      <c r="AA131" s="767"/>
      <c r="AB131" s="123"/>
      <c r="AC131" s="124"/>
      <c r="AD131" s="124"/>
      <c r="AE131" s="124"/>
      <c r="AF131" s="124"/>
      <c r="AG131" s="767"/>
      <c r="AH131" s="123"/>
      <c r="AI131" s="124"/>
      <c r="AJ131" s="124"/>
      <c r="AK131" s="124"/>
      <c r="AL131" s="124"/>
      <c r="AM131" s="767"/>
      <c r="AN131" s="27">
        <f t="shared" si="22"/>
        <v>0</v>
      </c>
      <c r="AO131" s="580">
        <v>0</v>
      </c>
      <c r="AP131" s="580">
        <f t="shared" si="13"/>
        <v>0</v>
      </c>
    </row>
    <row r="132" spans="1:42" ht="12.75" hidden="1" x14ac:dyDescent="0.2">
      <c r="A132" s="1077">
        <v>2220299</v>
      </c>
      <c r="B132" s="124" t="s">
        <v>144</v>
      </c>
      <c r="C132" s="123">
        <v>0</v>
      </c>
      <c r="D132" s="44"/>
      <c r="E132" s="123">
        <v>0</v>
      </c>
      <c r="F132" s="124"/>
      <c r="G132" s="124"/>
      <c r="H132" s="124"/>
      <c r="I132" s="767">
        <f t="shared" si="19"/>
        <v>0</v>
      </c>
      <c r="J132" s="44">
        <v>0</v>
      </c>
      <c r="K132" s="581"/>
      <c r="L132" s="581"/>
      <c r="M132" s="581"/>
      <c r="N132" s="581"/>
      <c r="O132" s="767">
        <f t="shared" si="20"/>
        <v>0</v>
      </c>
      <c r="P132" s="44">
        <v>0</v>
      </c>
      <c r="Q132" s="2190">
        <v>0</v>
      </c>
      <c r="R132" s="44">
        <v>0</v>
      </c>
      <c r="S132" s="581"/>
      <c r="T132" s="581"/>
      <c r="U132" s="767">
        <f t="shared" si="21"/>
        <v>0</v>
      </c>
      <c r="V132" s="123"/>
      <c r="W132" s="124"/>
      <c r="X132" s="124"/>
      <c r="Y132" s="124"/>
      <c r="Z132" s="124"/>
      <c r="AA132" s="767"/>
      <c r="AB132" s="123"/>
      <c r="AC132" s="124"/>
      <c r="AD132" s="124"/>
      <c r="AE132" s="124"/>
      <c r="AF132" s="124"/>
      <c r="AG132" s="767"/>
      <c r="AH132" s="123"/>
      <c r="AI132" s="124"/>
      <c r="AJ132" s="124"/>
      <c r="AK132" s="124"/>
      <c r="AL132" s="124"/>
      <c r="AM132" s="767"/>
      <c r="AN132" s="27">
        <f t="shared" si="22"/>
        <v>0</v>
      </c>
      <c r="AO132" s="580">
        <v>0</v>
      </c>
      <c r="AP132" s="580">
        <f t="shared" si="13"/>
        <v>0</v>
      </c>
    </row>
    <row r="133" spans="1:42" ht="12.75" x14ac:dyDescent="0.2">
      <c r="A133" s="1076"/>
      <c r="B133" s="762" t="s">
        <v>130</v>
      </c>
      <c r="C133" s="776">
        <f>SUM(C120:C132)</f>
        <v>2334340</v>
      </c>
      <c r="D133" s="776">
        <f t="shared" ref="D133:AN133" si="23">SUM(D120:D132)</f>
        <v>6465660</v>
      </c>
      <c r="E133" s="776">
        <f t="shared" si="23"/>
        <v>0</v>
      </c>
      <c r="F133" s="776">
        <f t="shared" si="23"/>
        <v>0</v>
      </c>
      <c r="G133" s="776">
        <f t="shared" si="23"/>
        <v>0</v>
      </c>
      <c r="H133" s="776">
        <f t="shared" si="23"/>
        <v>0</v>
      </c>
      <c r="I133" s="776">
        <f t="shared" si="23"/>
        <v>6465660</v>
      </c>
      <c r="J133" s="776">
        <f t="shared" si="23"/>
        <v>0</v>
      </c>
      <c r="K133" s="776">
        <f t="shared" si="23"/>
        <v>0</v>
      </c>
      <c r="L133" s="776">
        <f t="shared" si="23"/>
        <v>0</v>
      </c>
      <c r="M133" s="776">
        <f t="shared" si="23"/>
        <v>0</v>
      </c>
      <c r="N133" s="776">
        <f t="shared" si="23"/>
        <v>0</v>
      </c>
      <c r="O133" s="776">
        <f t="shared" si="23"/>
        <v>0</v>
      </c>
      <c r="P133" s="776">
        <f t="shared" si="23"/>
        <v>0</v>
      </c>
      <c r="Q133" s="2190">
        <f t="shared" si="23"/>
        <v>0</v>
      </c>
      <c r="R133" s="776">
        <f t="shared" si="23"/>
        <v>0</v>
      </c>
      <c r="S133" s="776">
        <f t="shared" si="23"/>
        <v>0</v>
      </c>
      <c r="T133" s="776">
        <f t="shared" si="23"/>
        <v>0</v>
      </c>
      <c r="U133" s="776">
        <f t="shared" si="23"/>
        <v>0</v>
      </c>
      <c r="V133" s="776">
        <f t="shared" si="23"/>
        <v>0</v>
      </c>
      <c r="W133" s="776">
        <f t="shared" si="23"/>
        <v>0</v>
      </c>
      <c r="X133" s="776">
        <f t="shared" si="23"/>
        <v>0</v>
      </c>
      <c r="Y133" s="776">
        <f t="shared" si="23"/>
        <v>0</v>
      </c>
      <c r="Z133" s="776">
        <f t="shared" si="23"/>
        <v>0</v>
      </c>
      <c r="AA133" s="776">
        <f t="shared" si="23"/>
        <v>0</v>
      </c>
      <c r="AB133" s="776">
        <f t="shared" si="23"/>
        <v>0</v>
      </c>
      <c r="AC133" s="776">
        <f t="shared" si="23"/>
        <v>0</v>
      </c>
      <c r="AD133" s="776">
        <f t="shared" si="23"/>
        <v>0</v>
      </c>
      <c r="AE133" s="776">
        <f t="shared" si="23"/>
        <v>0</v>
      </c>
      <c r="AF133" s="776">
        <f t="shared" si="23"/>
        <v>0</v>
      </c>
      <c r="AG133" s="776">
        <f t="shared" si="23"/>
        <v>0</v>
      </c>
      <c r="AH133" s="776">
        <f t="shared" si="23"/>
        <v>0</v>
      </c>
      <c r="AI133" s="776">
        <f t="shared" si="23"/>
        <v>0</v>
      </c>
      <c r="AJ133" s="776">
        <f t="shared" si="23"/>
        <v>0</v>
      </c>
      <c r="AK133" s="776">
        <f t="shared" si="23"/>
        <v>0</v>
      </c>
      <c r="AL133" s="776">
        <f t="shared" si="23"/>
        <v>0</v>
      </c>
      <c r="AM133" s="776">
        <f t="shared" si="23"/>
        <v>0</v>
      </c>
      <c r="AN133" s="23">
        <f t="shared" si="23"/>
        <v>6465660</v>
      </c>
      <c r="AO133" s="580">
        <v>6465660</v>
      </c>
      <c r="AP133" s="580">
        <f t="shared" si="13"/>
        <v>0</v>
      </c>
    </row>
    <row r="134" spans="1:42" ht="12.75" x14ac:dyDescent="0.2">
      <c r="A134" s="897"/>
      <c r="B134" s="594" t="s">
        <v>145</v>
      </c>
      <c r="C134" s="123"/>
      <c r="D134" s="123"/>
      <c r="E134" s="124"/>
      <c r="F134" s="124"/>
      <c r="G134" s="124"/>
      <c r="H134" s="124"/>
      <c r="I134" s="581"/>
      <c r="J134" s="44"/>
      <c r="K134" s="581"/>
      <c r="L134" s="581"/>
      <c r="M134" s="581"/>
      <c r="N134" s="581"/>
      <c r="O134" s="581"/>
      <c r="P134" s="44"/>
      <c r="Q134" s="2191"/>
      <c r="R134" s="581"/>
      <c r="S134" s="581"/>
      <c r="T134" s="581"/>
      <c r="U134" s="581"/>
      <c r="V134" s="123"/>
      <c r="W134" s="124"/>
      <c r="X134" s="124"/>
      <c r="Y134" s="124"/>
      <c r="Z134" s="124"/>
      <c r="AA134" s="767"/>
      <c r="AB134" s="123"/>
      <c r="AC134" s="124"/>
      <c r="AD134" s="124"/>
      <c r="AE134" s="124"/>
      <c r="AF134" s="124"/>
      <c r="AG134" s="767"/>
      <c r="AH134" s="123"/>
      <c r="AI134" s="124"/>
      <c r="AJ134" s="124"/>
      <c r="AK134" s="124"/>
      <c r="AL134" s="124"/>
      <c r="AM134" s="767"/>
      <c r="AN134" s="27"/>
    </row>
    <row r="135" spans="1:42" ht="12.75" x14ac:dyDescent="0.2">
      <c r="A135" s="897"/>
      <c r="B135" s="1279"/>
      <c r="C135" s="123"/>
      <c r="D135" s="1280"/>
      <c r="E135" s="124"/>
      <c r="F135" s="124"/>
      <c r="G135" s="124"/>
      <c r="H135" s="124"/>
      <c r="I135" s="581"/>
      <c r="J135" s="44"/>
      <c r="K135" s="581"/>
      <c r="L135" s="581"/>
      <c r="M135" s="581"/>
      <c r="N135" s="581"/>
      <c r="O135" s="581"/>
      <c r="P135" s="44"/>
      <c r="Q135" s="2191"/>
      <c r="R135" s="581"/>
      <c r="S135" s="581"/>
      <c r="T135" s="581"/>
      <c r="U135" s="581"/>
      <c r="V135" s="123"/>
      <c r="W135" s="124"/>
      <c r="X135" s="124"/>
      <c r="Y135" s="124"/>
      <c r="Z135" s="124"/>
      <c r="AA135" s="767"/>
      <c r="AB135" s="123"/>
      <c r="AC135" s="124"/>
      <c r="AD135" s="124"/>
      <c r="AE135" s="124"/>
      <c r="AF135" s="124"/>
      <c r="AG135" s="767">
        <f>SUM(AB135:AF135)</f>
        <v>0</v>
      </c>
      <c r="AH135" s="123"/>
      <c r="AI135" s="124"/>
      <c r="AJ135" s="124"/>
      <c r="AK135" s="124"/>
      <c r="AL135" s="124"/>
      <c r="AM135" s="767">
        <v>0</v>
      </c>
      <c r="AN135" s="27">
        <f t="shared" ref="AN135:AN146" si="24">SUM(U135+O135+I135)</f>
        <v>0</v>
      </c>
      <c r="AO135" s="580">
        <v>0</v>
      </c>
    </row>
    <row r="136" spans="1:42" ht="38.25" x14ac:dyDescent="0.2">
      <c r="A136" s="1050">
        <v>3110501</v>
      </c>
      <c r="B136" s="581" t="s">
        <v>999</v>
      </c>
      <c r="C136" s="123">
        <v>0</v>
      </c>
      <c r="D136" s="123">
        <v>3050000</v>
      </c>
      <c r="E136" s="123">
        <v>0</v>
      </c>
      <c r="F136" s="124"/>
      <c r="G136" s="124"/>
      <c r="H136" s="124"/>
      <c r="I136" s="581">
        <f>SUM(D136)</f>
        <v>3050000</v>
      </c>
      <c r="J136" s="44">
        <v>0</v>
      </c>
      <c r="K136" s="581"/>
      <c r="L136" s="581"/>
      <c r="M136" s="581"/>
      <c r="N136" s="581"/>
      <c r="O136" s="581">
        <f t="shared" ref="O136:O144" si="25">SUM(J136)</f>
        <v>0</v>
      </c>
      <c r="P136" s="44">
        <v>0</v>
      </c>
      <c r="Q136" s="2190">
        <v>0</v>
      </c>
      <c r="R136" s="44">
        <v>0</v>
      </c>
      <c r="S136" s="581"/>
      <c r="T136" s="581"/>
      <c r="U136" s="581">
        <f>SUM(P136:R136)</f>
        <v>0</v>
      </c>
      <c r="V136" s="123"/>
      <c r="W136" s="124"/>
      <c r="X136" s="124"/>
      <c r="Y136" s="124"/>
      <c r="Z136" s="124"/>
      <c r="AA136" s="767">
        <f>SUM(V136:Z136)</f>
        <v>0</v>
      </c>
      <c r="AB136" s="123"/>
      <c r="AC136" s="124"/>
      <c r="AD136" s="124"/>
      <c r="AE136" s="124"/>
      <c r="AF136" s="124"/>
      <c r="AG136" s="767">
        <f>SUM(AB136:AF136)</f>
        <v>0</v>
      </c>
      <c r="AH136" s="123"/>
      <c r="AI136" s="124"/>
      <c r="AJ136" s="124"/>
      <c r="AK136" s="124"/>
      <c r="AL136" s="124"/>
      <c r="AM136" s="767">
        <f>SUM(AH136:AL136)</f>
        <v>0</v>
      </c>
      <c r="AN136" s="27">
        <f t="shared" si="24"/>
        <v>3050000</v>
      </c>
      <c r="AO136" s="580">
        <v>3050000</v>
      </c>
      <c r="AP136" s="580">
        <f t="shared" ref="AP136:AP156" si="26">SUM(AN136-AO136)</f>
        <v>0</v>
      </c>
    </row>
    <row r="137" spans="1:42" ht="51" x14ac:dyDescent="0.2">
      <c r="A137" s="897">
        <v>3111402</v>
      </c>
      <c r="B137" s="124" t="s">
        <v>960</v>
      </c>
      <c r="C137" s="123">
        <v>25000000</v>
      </c>
      <c r="D137" s="44">
        <v>10000000</v>
      </c>
      <c r="E137" s="123">
        <v>0</v>
      </c>
      <c r="F137" s="124"/>
      <c r="G137" s="124"/>
      <c r="H137" s="124"/>
      <c r="I137" s="581">
        <f t="shared" ref="I137:I144" si="27">SUM(D137)</f>
        <v>10000000</v>
      </c>
      <c r="J137" s="44">
        <v>0</v>
      </c>
      <c r="K137" s="581"/>
      <c r="L137" s="581"/>
      <c r="M137" s="581"/>
      <c r="N137" s="581"/>
      <c r="O137" s="581">
        <f t="shared" si="25"/>
        <v>0</v>
      </c>
      <c r="P137" s="44">
        <v>0</v>
      </c>
      <c r="Q137" s="2190">
        <v>0</v>
      </c>
      <c r="R137" s="44">
        <v>0</v>
      </c>
      <c r="S137" s="581"/>
      <c r="T137" s="581"/>
      <c r="U137" s="581">
        <f t="shared" ref="U137:U144" si="28">SUM(P137:R137)</f>
        <v>0</v>
      </c>
      <c r="V137" s="123"/>
      <c r="W137" s="124"/>
      <c r="X137" s="124"/>
      <c r="Y137" s="124"/>
      <c r="Z137" s="124"/>
      <c r="AA137" s="767">
        <f>SUM(V137:Z137)</f>
        <v>0</v>
      </c>
      <c r="AB137" s="123"/>
      <c r="AC137" s="124"/>
      <c r="AD137" s="124"/>
      <c r="AE137" s="124"/>
      <c r="AF137" s="124"/>
      <c r="AG137" s="767">
        <f>SUM(AB137:AF137)</f>
        <v>0</v>
      </c>
      <c r="AH137" s="123"/>
      <c r="AI137" s="124"/>
      <c r="AJ137" s="124"/>
      <c r="AK137" s="124"/>
      <c r="AL137" s="124"/>
      <c r="AM137" s="767"/>
      <c r="AN137" s="27">
        <f t="shared" si="24"/>
        <v>10000000</v>
      </c>
      <c r="AO137" s="580">
        <v>10000000</v>
      </c>
      <c r="AP137" s="580">
        <f t="shared" si="26"/>
        <v>0</v>
      </c>
    </row>
    <row r="138" spans="1:42" ht="63.75" x14ac:dyDescent="0.2">
      <c r="A138" s="897">
        <v>3130101</v>
      </c>
      <c r="B138" s="1281" t="s">
        <v>1534</v>
      </c>
      <c r="C138" s="123">
        <v>0</v>
      </c>
      <c r="D138" s="123">
        <v>9500000</v>
      </c>
      <c r="E138" s="123">
        <v>0</v>
      </c>
      <c r="F138" s="124"/>
      <c r="G138" s="124"/>
      <c r="H138" s="124"/>
      <c r="I138" s="581">
        <f t="shared" si="27"/>
        <v>9500000</v>
      </c>
      <c r="J138" s="44">
        <v>0</v>
      </c>
      <c r="K138" s="581"/>
      <c r="L138" s="581"/>
      <c r="M138" s="581"/>
      <c r="N138" s="581"/>
      <c r="O138" s="581">
        <f t="shared" si="25"/>
        <v>0</v>
      </c>
      <c r="P138" s="44">
        <v>0</v>
      </c>
      <c r="Q138" s="2190">
        <v>0</v>
      </c>
      <c r="R138" s="44">
        <v>0</v>
      </c>
      <c r="S138" s="581"/>
      <c r="T138" s="581"/>
      <c r="U138" s="581">
        <f t="shared" si="28"/>
        <v>0</v>
      </c>
      <c r="V138" s="123"/>
      <c r="W138" s="124"/>
      <c r="X138" s="124"/>
      <c r="Y138" s="124"/>
      <c r="Z138" s="124"/>
      <c r="AA138" s="767"/>
      <c r="AB138" s="123"/>
      <c r="AC138" s="124"/>
      <c r="AD138" s="124"/>
      <c r="AE138" s="124"/>
      <c r="AF138" s="124"/>
      <c r="AG138" s="767"/>
      <c r="AH138" s="123"/>
      <c r="AI138" s="124"/>
      <c r="AJ138" s="124"/>
      <c r="AK138" s="124"/>
      <c r="AL138" s="124"/>
      <c r="AM138" s="767"/>
      <c r="AN138" s="27">
        <f t="shared" si="24"/>
        <v>9500000</v>
      </c>
      <c r="AO138" s="580">
        <v>9500000</v>
      </c>
      <c r="AP138" s="580">
        <f t="shared" si="26"/>
        <v>0</v>
      </c>
    </row>
    <row r="139" spans="1:42" ht="51" x14ac:dyDescent="0.2">
      <c r="A139" s="1077">
        <v>3110504</v>
      </c>
      <c r="B139" s="124" t="s">
        <v>1002</v>
      </c>
      <c r="C139" s="123">
        <v>5000000</v>
      </c>
      <c r="D139" s="123">
        <v>0</v>
      </c>
      <c r="E139" s="123">
        <v>0</v>
      </c>
      <c r="F139" s="124"/>
      <c r="G139" s="124"/>
      <c r="H139" s="124"/>
      <c r="I139" s="581">
        <f t="shared" si="27"/>
        <v>0</v>
      </c>
      <c r="J139" s="44">
        <v>0</v>
      </c>
      <c r="K139" s="581"/>
      <c r="L139" s="581"/>
      <c r="M139" s="581"/>
      <c r="N139" s="581"/>
      <c r="O139" s="581">
        <f t="shared" si="25"/>
        <v>0</v>
      </c>
      <c r="P139" s="44">
        <v>0</v>
      </c>
      <c r="Q139" s="2190">
        <v>0</v>
      </c>
      <c r="R139" s="44">
        <v>0</v>
      </c>
      <c r="S139" s="581"/>
      <c r="T139" s="581"/>
      <c r="U139" s="581">
        <f t="shared" si="28"/>
        <v>0</v>
      </c>
      <c r="V139" s="123"/>
      <c r="W139" s="124"/>
      <c r="X139" s="124"/>
      <c r="Y139" s="124"/>
      <c r="Z139" s="124"/>
      <c r="AA139" s="767"/>
      <c r="AB139" s="123"/>
      <c r="AC139" s="124"/>
      <c r="AD139" s="124"/>
      <c r="AE139" s="124"/>
      <c r="AF139" s="124"/>
      <c r="AG139" s="767"/>
      <c r="AH139" s="123"/>
      <c r="AI139" s="124"/>
      <c r="AJ139" s="124"/>
      <c r="AK139" s="124"/>
      <c r="AL139" s="124"/>
      <c r="AM139" s="767"/>
      <c r="AN139" s="27">
        <f t="shared" si="24"/>
        <v>0</v>
      </c>
      <c r="AO139" s="580">
        <v>0</v>
      </c>
      <c r="AP139" s="580">
        <f t="shared" si="26"/>
        <v>0</v>
      </c>
    </row>
    <row r="140" spans="1:42" ht="25.5" x14ac:dyDescent="0.2">
      <c r="A140" s="1070">
        <v>3130101</v>
      </c>
      <c r="B140" s="581" t="s">
        <v>1049</v>
      </c>
      <c r="C140" s="123"/>
      <c r="D140" s="123">
        <v>10000000</v>
      </c>
      <c r="E140" s="123"/>
      <c r="F140" s="124"/>
      <c r="G140" s="124"/>
      <c r="H140" s="124"/>
      <c r="I140" s="581">
        <f t="shared" si="27"/>
        <v>10000000</v>
      </c>
      <c r="J140" s="44"/>
      <c r="K140" s="581"/>
      <c r="L140" s="581"/>
      <c r="M140" s="581"/>
      <c r="N140" s="581"/>
      <c r="O140" s="581">
        <f t="shared" si="25"/>
        <v>0</v>
      </c>
      <c r="P140" s="44"/>
      <c r="Q140" s="2190"/>
      <c r="R140" s="44"/>
      <c r="S140" s="581"/>
      <c r="T140" s="581"/>
      <c r="U140" s="581">
        <f t="shared" si="28"/>
        <v>0</v>
      </c>
      <c r="V140" s="123"/>
      <c r="W140" s="124"/>
      <c r="X140" s="124"/>
      <c r="Y140" s="124"/>
      <c r="Z140" s="124"/>
      <c r="AA140" s="767"/>
      <c r="AB140" s="123"/>
      <c r="AC140" s="124"/>
      <c r="AD140" s="124"/>
      <c r="AE140" s="124"/>
      <c r="AF140" s="124"/>
      <c r="AG140" s="767"/>
      <c r="AH140" s="123"/>
      <c r="AI140" s="124"/>
      <c r="AJ140" s="124"/>
      <c r="AK140" s="124"/>
      <c r="AL140" s="124"/>
      <c r="AM140" s="767"/>
      <c r="AN140" s="27">
        <f t="shared" si="24"/>
        <v>10000000</v>
      </c>
      <c r="AO140" s="580">
        <v>10000000</v>
      </c>
      <c r="AP140" s="580">
        <f t="shared" si="26"/>
        <v>0</v>
      </c>
    </row>
    <row r="141" spans="1:42" ht="38.25" x14ac:dyDescent="0.2">
      <c r="A141" s="1077">
        <v>3110504</v>
      </c>
      <c r="B141" s="124" t="s">
        <v>738</v>
      </c>
      <c r="C141" s="123">
        <v>3000000</v>
      </c>
      <c r="D141" s="44">
        <v>200000</v>
      </c>
      <c r="E141" s="123">
        <v>0</v>
      </c>
      <c r="F141" s="124"/>
      <c r="G141" s="124"/>
      <c r="H141" s="124"/>
      <c r="I141" s="581">
        <f t="shared" si="27"/>
        <v>200000</v>
      </c>
      <c r="J141" s="44">
        <v>0</v>
      </c>
      <c r="K141" s="581"/>
      <c r="L141" s="581"/>
      <c r="M141" s="581"/>
      <c r="N141" s="581"/>
      <c r="O141" s="581">
        <f t="shared" si="25"/>
        <v>0</v>
      </c>
      <c r="P141" s="44">
        <v>0</v>
      </c>
      <c r="Q141" s="2190">
        <v>0</v>
      </c>
      <c r="R141" s="44">
        <v>0</v>
      </c>
      <c r="S141" s="581"/>
      <c r="T141" s="581"/>
      <c r="U141" s="581">
        <f t="shared" si="28"/>
        <v>0</v>
      </c>
      <c r="V141" s="124"/>
      <c r="W141" s="124"/>
      <c r="X141" s="124"/>
      <c r="Y141" s="124"/>
      <c r="Z141" s="124"/>
      <c r="AA141" s="767"/>
      <c r="AB141" s="124"/>
      <c r="AC141" s="124"/>
      <c r="AD141" s="124"/>
      <c r="AE141" s="124"/>
      <c r="AF141" s="124"/>
      <c r="AG141" s="767"/>
      <c r="AH141" s="124"/>
      <c r="AI141" s="124"/>
      <c r="AJ141" s="124"/>
      <c r="AK141" s="124"/>
      <c r="AL141" s="124"/>
      <c r="AM141" s="767"/>
      <c r="AN141" s="27">
        <f t="shared" si="24"/>
        <v>200000</v>
      </c>
      <c r="AO141" s="580">
        <v>200000</v>
      </c>
      <c r="AP141" s="580">
        <f t="shared" si="26"/>
        <v>0</v>
      </c>
    </row>
    <row r="142" spans="1:42" ht="51" x14ac:dyDescent="0.2">
      <c r="A142" s="612">
        <v>3110201</v>
      </c>
      <c r="B142" s="124" t="s">
        <v>706</v>
      </c>
      <c r="C142" s="123">
        <v>20000000</v>
      </c>
      <c r="D142" s="123">
        <v>0</v>
      </c>
      <c r="E142" s="123">
        <v>0</v>
      </c>
      <c r="F142" s="124"/>
      <c r="G142" s="124"/>
      <c r="H142" s="124"/>
      <c r="I142" s="581">
        <f t="shared" si="27"/>
        <v>0</v>
      </c>
      <c r="J142" s="44">
        <v>0</v>
      </c>
      <c r="K142" s="581"/>
      <c r="L142" s="581"/>
      <c r="M142" s="581"/>
      <c r="N142" s="581"/>
      <c r="O142" s="581">
        <f t="shared" si="25"/>
        <v>0</v>
      </c>
      <c r="P142" s="44">
        <v>0</v>
      </c>
      <c r="Q142" s="2190">
        <v>0</v>
      </c>
      <c r="R142" s="44">
        <v>10000000</v>
      </c>
      <c r="S142" s="581"/>
      <c r="T142" s="581"/>
      <c r="U142" s="581">
        <f t="shared" si="28"/>
        <v>10000000</v>
      </c>
      <c r="V142" s="123"/>
      <c r="W142" s="124"/>
      <c r="X142" s="124"/>
      <c r="Y142" s="124"/>
      <c r="Z142" s="124"/>
      <c r="AA142" s="767"/>
      <c r="AB142" s="123"/>
      <c r="AC142" s="124"/>
      <c r="AD142" s="124"/>
      <c r="AE142" s="124"/>
      <c r="AF142" s="124"/>
      <c r="AG142" s="767"/>
      <c r="AH142" s="123"/>
      <c r="AI142" s="124"/>
      <c r="AJ142" s="124"/>
      <c r="AK142" s="124"/>
      <c r="AL142" s="124"/>
      <c r="AM142" s="767"/>
      <c r="AN142" s="27">
        <f t="shared" si="24"/>
        <v>10000000</v>
      </c>
      <c r="AO142" s="580">
        <v>10000000</v>
      </c>
      <c r="AP142" s="580">
        <f t="shared" si="26"/>
        <v>0</v>
      </c>
    </row>
    <row r="143" spans="1:42" ht="38.25" x14ac:dyDescent="0.2">
      <c r="A143" s="1053">
        <v>4130299</v>
      </c>
      <c r="B143" s="615" t="s">
        <v>1115</v>
      </c>
      <c r="C143" s="123">
        <v>14000000</v>
      </c>
      <c r="D143" s="123">
        <v>0</v>
      </c>
      <c r="E143" s="123">
        <v>0</v>
      </c>
      <c r="F143" s="124"/>
      <c r="G143" s="124"/>
      <c r="H143" s="124"/>
      <c r="I143" s="581">
        <f t="shared" si="27"/>
        <v>0</v>
      </c>
      <c r="J143" s="44">
        <v>8798298</v>
      </c>
      <c r="K143" s="581"/>
      <c r="L143" s="581"/>
      <c r="M143" s="581"/>
      <c r="N143" s="581"/>
      <c r="O143" s="581">
        <f t="shared" si="25"/>
        <v>8798298</v>
      </c>
      <c r="P143" s="44">
        <v>0</v>
      </c>
      <c r="Q143" s="2190">
        <v>0</v>
      </c>
      <c r="R143" s="44">
        <v>0</v>
      </c>
      <c r="S143" s="581"/>
      <c r="T143" s="581"/>
      <c r="U143" s="581">
        <f t="shared" si="28"/>
        <v>0</v>
      </c>
      <c r="V143" s="123"/>
      <c r="W143" s="124"/>
      <c r="X143" s="124"/>
      <c r="Y143" s="124"/>
      <c r="Z143" s="124"/>
      <c r="AA143" s="767"/>
      <c r="AB143" s="123"/>
      <c r="AC143" s="124"/>
      <c r="AD143" s="124"/>
      <c r="AE143" s="124"/>
      <c r="AF143" s="124"/>
      <c r="AG143" s="767"/>
      <c r="AH143" s="123"/>
      <c r="AI143" s="124"/>
      <c r="AJ143" s="124"/>
      <c r="AK143" s="124"/>
      <c r="AL143" s="124"/>
      <c r="AM143" s="767"/>
      <c r="AN143" s="27">
        <f t="shared" si="24"/>
        <v>8798298</v>
      </c>
      <c r="AO143" s="580">
        <v>8798298</v>
      </c>
      <c r="AP143" s="580">
        <f t="shared" si="26"/>
        <v>0</v>
      </c>
    </row>
    <row r="144" spans="1:42" ht="25.5" x14ac:dyDescent="0.2">
      <c r="A144" s="897">
        <v>3110504</v>
      </c>
      <c r="B144" s="1281" t="s">
        <v>923</v>
      </c>
      <c r="C144" s="123">
        <v>0</v>
      </c>
      <c r="D144" s="123">
        <v>0</v>
      </c>
      <c r="E144" s="123">
        <v>0</v>
      </c>
      <c r="F144" s="124"/>
      <c r="G144" s="124"/>
      <c r="H144" s="124"/>
      <c r="I144" s="581">
        <f t="shared" si="27"/>
        <v>0</v>
      </c>
      <c r="J144" s="44">
        <v>0</v>
      </c>
      <c r="K144" s="581"/>
      <c r="L144" s="581"/>
      <c r="M144" s="581"/>
      <c r="N144" s="581"/>
      <c r="O144" s="581">
        <f t="shared" si="25"/>
        <v>0</v>
      </c>
      <c r="P144" s="44">
        <v>0</v>
      </c>
      <c r="Q144" s="2190">
        <v>438361024</v>
      </c>
      <c r="R144" s="44">
        <v>0</v>
      </c>
      <c r="S144" s="581"/>
      <c r="T144" s="581"/>
      <c r="U144" s="581">
        <f t="shared" si="28"/>
        <v>438361024</v>
      </c>
      <c r="V144" s="123"/>
      <c r="W144" s="124"/>
      <c r="X144" s="124"/>
      <c r="Y144" s="124"/>
      <c r="Z144" s="124"/>
      <c r="AA144" s="767"/>
      <c r="AB144" s="123"/>
      <c r="AC144" s="124"/>
      <c r="AD144" s="124"/>
      <c r="AE144" s="124"/>
      <c r="AF144" s="124"/>
      <c r="AG144" s="767"/>
      <c r="AH144" s="123"/>
      <c r="AI144" s="124"/>
      <c r="AJ144" s="124"/>
      <c r="AK144" s="124"/>
      <c r="AL144" s="124"/>
      <c r="AM144" s="767"/>
      <c r="AN144" s="27">
        <f t="shared" si="24"/>
        <v>438361024</v>
      </c>
      <c r="AO144" s="580">
        <v>438361024</v>
      </c>
      <c r="AP144" s="580">
        <f t="shared" si="26"/>
        <v>0</v>
      </c>
    </row>
    <row r="145" spans="1:42" ht="12.75" x14ac:dyDescent="0.2">
      <c r="A145" s="1076"/>
      <c r="B145" s="762" t="s">
        <v>130</v>
      </c>
      <c r="C145" s="776">
        <f t="shared" ref="C145:J145" si="29">SUM(C136:C144)</f>
        <v>67000000</v>
      </c>
      <c r="D145" s="776">
        <f t="shared" si="29"/>
        <v>32750000</v>
      </c>
      <c r="E145" s="776">
        <f t="shared" si="29"/>
        <v>0</v>
      </c>
      <c r="F145" s="776">
        <f t="shared" si="29"/>
        <v>0</v>
      </c>
      <c r="G145" s="776">
        <f t="shared" si="29"/>
        <v>0</v>
      </c>
      <c r="H145" s="776">
        <f t="shared" si="29"/>
        <v>0</v>
      </c>
      <c r="I145" s="776">
        <f t="shared" si="29"/>
        <v>32750000</v>
      </c>
      <c r="J145" s="776">
        <f t="shared" si="29"/>
        <v>8798298</v>
      </c>
      <c r="K145" s="776">
        <f t="shared" ref="K145:AN145" si="30">SUM(K136:K144)</f>
        <v>0</v>
      </c>
      <c r="L145" s="776">
        <f t="shared" si="30"/>
        <v>0</v>
      </c>
      <c r="M145" s="776">
        <f t="shared" si="30"/>
        <v>0</v>
      </c>
      <c r="N145" s="776">
        <f t="shared" si="30"/>
        <v>0</v>
      </c>
      <c r="O145" s="776">
        <f t="shared" si="30"/>
        <v>8798298</v>
      </c>
      <c r="P145" s="776">
        <f t="shared" si="30"/>
        <v>0</v>
      </c>
      <c r="Q145" s="2190">
        <f t="shared" si="30"/>
        <v>438361024</v>
      </c>
      <c r="R145" s="776">
        <f t="shared" si="30"/>
        <v>10000000</v>
      </c>
      <c r="S145" s="776">
        <f t="shared" si="30"/>
        <v>0</v>
      </c>
      <c r="T145" s="776">
        <f t="shared" si="30"/>
        <v>0</v>
      </c>
      <c r="U145" s="776">
        <f t="shared" si="30"/>
        <v>448361024</v>
      </c>
      <c r="V145" s="776">
        <f t="shared" si="30"/>
        <v>0</v>
      </c>
      <c r="W145" s="776">
        <f t="shared" si="30"/>
        <v>0</v>
      </c>
      <c r="X145" s="776">
        <f t="shared" si="30"/>
        <v>0</v>
      </c>
      <c r="Y145" s="776">
        <f t="shared" si="30"/>
        <v>0</v>
      </c>
      <c r="Z145" s="776">
        <f t="shared" si="30"/>
        <v>0</v>
      </c>
      <c r="AA145" s="776">
        <f t="shared" si="30"/>
        <v>0</v>
      </c>
      <c r="AB145" s="776">
        <f t="shared" si="30"/>
        <v>0</v>
      </c>
      <c r="AC145" s="776">
        <f t="shared" si="30"/>
        <v>0</v>
      </c>
      <c r="AD145" s="776">
        <f t="shared" si="30"/>
        <v>0</v>
      </c>
      <c r="AE145" s="776">
        <f t="shared" si="30"/>
        <v>0</v>
      </c>
      <c r="AF145" s="776">
        <f t="shared" si="30"/>
        <v>0</v>
      </c>
      <c r="AG145" s="776">
        <f t="shared" si="30"/>
        <v>0</v>
      </c>
      <c r="AH145" s="776">
        <f t="shared" si="30"/>
        <v>0</v>
      </c>
      <c r="AI145" s="776">
        <f t="shared" si="30"/>
        <v>0</v>
      </c>
      <c r="AJ145" s="776">
        <f t="shared" si="30"/>
        <v>0</v>
      </c>
      <c r="AK145" s="776">
        <f t="shared" si="30"/>
        <v>0</v>
      </c>
      <c r="AL145" s="776">
        <f t="shared" si="30"/>
        <v>0</v>
      </c>
      <c r="AM145" s="776">
        <f t="shared" si="30"/>
        <v>0</v>
      </c>
      <c r="AN145" s="23">
        <f t="shared" si="30"/>
        <v>489909322</v>
      </c>
      <c r="AO145" s="580">
        <v>489909322</v>
      </c>
      <c r="AP145" s="580">
        <f t="shared" si="26"/>
        <v>0</v>
      </c>
    </row>
    <row r="146" spans="1:42" ht="12.75" x14ac:dyDescent="0.2">
      <c r="A146" s="897"/>
      <c r="B146" s="123"/>
      <c r="C146" s="123"/>
      <c r="D146" s="123"/>
      <c r="E146" s="124"/>
      <c r="F146" s="124"/>
      <c r="G146" s="124"/>
      <c r="H146" s="124"/>
      <c r="I146" s="767"/>
      <c r="J146" s="44"/>
      <c r="K146" s="581"/>
      <c r="L146" s="581"/>
      <c r="M146" s="581"/>
      <c r="N146" s="581"/>
      <c r="O146" s="767"/>
      <c r="P146" s="44"/>
      <c r="Q146" s="2191"/>
      <c r="R146" s="581"/>
      <c r="S146" s="581"/>
      <c r="T146" s="581"/>
      <c r="U146" s="767"/>
      <c r="V146" s="123"/>
      <c r="W146" s="124"/>
      <c r="X146" s="124"/>
      <c r="Y146" s="124"/>
      <c r="Z146" s="124"/>
      <c r="AA146" s="767"/>
      <c r="AB146" s="123"/>
      <c r="AC146" s="124"/>
      <c r="AD146" s="124"/>
      <c r="AE146" s="124"/>
      <c r="AF146" s="124"/>
      <c r="AG146" s="767"/>
      <c r="AH146" s="123"/>
      <c r="AI146" s="124"/>
      <c r="AJ146" s="124"/>
      <c r="AK146" s="124"/>
      <c r="AL146" s="124"/>
      <c r="AM146" s="767"/>
      <c r="AN146" s="27">
        <f t="shared" si="24"/>
        <v>0</v>
      </c>
      <c r="AO146" s="580">
        <v>0</v>
      </c>
      <c r="AP146" s="580">
        <f t="shared" si="26"/>
        <v>0</v>
      </c>
    </row>
    <row r="147" spans="1:42" ht="12.75" x14ac:dyDescent="0.2">
      <c r="A147" s="1084"/>
      <c r="B147" s="1074" t="s">
        <v>5</v>
      </c>
      <c r="C147" s="23">
        <f>SUM(C145+C133+C118+C18)</f>
        <v>137927849</v>
      </c>
      <c r="D147" s="23">
        <f t="shared" ref="D147:AN147" si="31">SUM(D145+D133+D118+D18)</f>
        <v>85154493</v>
      </c>
      <c r="E147" s="23">
        <f t="shared" si="31"/>
        <v>0</v>
      </c>
      <c r="F147" s="23">
        <f t="shared" si="31"/>
        <v>0</v>
      </c>
      <c r="G147" s="23">
        <f t="shared" si="31"/>
        <v>0</v>
      </c>
      <c r="H147" s="23">
        <f t="shared" si="31"/>
        <v>0</v>
      </c>
      <c r="I147" s="23">
        <f t="shared" si="31"/>
        <v>84286793</v>
      </c>
      <c r="J147" s="23">
        <f t="shared" si="31"/>
        <v>11508798</v>
      </c>
      <c r="K147" s="23">
        <f t="shared" si="31"/>
        <v>0</v>
      </c>
      <c r="L147" s="23">
        <f t="shared" si="31"/>
        <v>0</v>
      </c>
      <c r="M147" s="23">
        <f t="shared" si="31"/>
        <v>0</v>
      </c>
      <c r="N147" s="23">
        <f t="shared" si="31"/>
        <v>0</v>
      </c>
      <c r="O147" s="23">
        <f t="shared" si="31"/>
        <v>11508798</v>
      </c>
      <c r="P147" s="23">
        <f t="shared" si="31"/>
        <v>0</v>
      </c>
      <c r="Q147" s="2190">
        <f t="shared" si="31"/>
        <v>497902024</v>
      </c>
      <c r="R147" s="23">
        <f t="shared" si="31"/>
        <v>10000000</v>
      </c>
      <c r="S147" s="23">
        <f t="shared" si="31"/>
        <v>0</v>
      </c>
      <c r="T147" s="23">
        <f t="shared" si="31"/>
        <v>0</v>
      </c>
      <c r="U147" s="23">
        <f t="shared" si="31"/>
        <v>507902024</v>
      </c>
      <c r="V147" s="23">
        <f t="shared" si="31"/>
        <v>0</v>
      </c>
      <c r="W147" s="23">
        <f t="shared" si="31"/>
        <v>0</v>
      </c>
      <c r="X147" s="23">
        <f t="shared" si="31"/>
        <v>0</v>
      </c>
      <c r="Y147" s="23">
        <f t="shared" si="31"/>
        <v>0</v>
      </c>
      <c r="Z147" s="23">
        <f t="shared" si="31"/>
        <v>0</v>
      </c>
      <c r="AA147" s="23">
        <f t="shared" si="31"/>
        <v>0</v>
      </c>
      <c r="AB147" s="23">
        <f t="shared" si="31"/>
        <v>0</v>
      </c>
      <c r="AC147" s="23">
        <f t="shared" si="31"/>
        <v>0</v>
      </c>
      <c r="AD147" s="23">
        <f t="shared" si="31"/>
        <v>0</v>
      </c>
      <c r="AE147" s="23">
        <f t="shared" si="31"/>
        <v>0</v>
      </c>
      <c r="AF147" s="23">
        <f t="shared" si="31"/>
        <v>0</v>
      </c>
      <c r="AG147" s="23">
        <f t="shared" si="31"/>
        <v>0</v>
      </c>
      <c r="AH147" s="23">
        <f t="shared" si="31"/>
        <v>0</v>
      </c>
      <c r="AI147" s="23">
        <f t="shared" si="31"/>
        <v>0</v>
      </c>
      <c r="AJ147" s="23">
        <f t="shared" si="31"/>
        <v>0</v>
      </c>
      <c r="AK147" s="23">
        <f t="shared" si="31"/>
        <v>0</v>
      </c>
      <c r="AL147" s="23">
        <f t="shared" si="31"/>
        <v>0</v>
      </c>
      <c r="AM147" s="23">
        <f t="shared" si="31"/>
        <v>0</v>
      </c>
      <c r="AN147" s="23">
        <f t="shared" si="31"/>
        <v>603697615</v>
      </c>
      <c r="AO147" s="580">
        <v>603697615</v>
      </c>
      <c r="AP147" s="580">
        <f t="shared" si="26"/>
        <v>0</v>
      </c>
    </row>
    <row r="148" spans="1:42" x14ac:dyDescent="0.2">
      <c r="AN148" s="586"/>
      <c r="AP148" s="580">
        <f t="shared" si="26"/>
        <v>0</v>
      </c>
    </row>
    <row r="149" spans="1:42" x14ac:dyDescent="0.2">
      <c r="AN149" s="587"/>
      <c r="AP149" s="580">
        <f t="shared" si="26"/>
        <v>0</v>
      </c>
    </row>
    <row r="150" spans="1:42" x14ac:dyDescent="0.2">
      <c r="A150" s="1096"/>
      <c r="B150" s="588" t="s">
        <v>317</v>
      </c>
      <c r="C150" s="589"/>
      <c r="D150" s="589"/>
      <c r="E150" s="589"/>
      <c r="F150" s="589"/>
      <c r="G150" s="589"/>
      <c r="H150" s="589"/>
      <c r="I150" s="589"/>
      <c r="J150" s="589"/>
      <c r="K150" s="752"/>
      <c r="L150" s="752"/>
      <c r="M150" s="752"/>
      <c r="N150" s="752"/>
      <c r="O150" s="752"/>
      <c r="P150" s="752"/>
      <c r="Q150" s="2193"/>
      <c r="R150" s="753"/>
      <c r="S150" s="753"/>
      <c r="T150" s="589">
        <f>AJ147</f>
        <v>0</v>
      </c>
      <c r="U150" s="589"/>
      <c r="V150" s="590"/>
      <c r="W150" s="752"/>
      <c r="X150" s="754"/>
      <c r="Y150" s="753"/>
      <c r="Z150" s="753"/>
      <c r="AA150" s="590"/>
      <c r="AB150" s="591">
        <f>AB148</f>
        <v>0</v>
      </c>
      <c r="AN150" s="592">
        <f>AN147</f>
        <v>603697615</v>
      </c>
      <c r="AO150" s="580">
        <v>603697615</v>
      </c>
      <c r="AP150" s="580">
        <f t="shared" si="26"/>
        <v>0</v>
      </c>
    </row>
    <row r="151" spans="1:42" x14ac:dyDescent="0.2">
      <c r="A151" s="1096"/>
      <c r="B151" s="588" t="s">
        <v>319</v>
      </c>
      <c r="C151" s="589"/>
      <c r="D151" s="589"/>
      <c r="E151" s="589"/>
      <c r="F151" s="589"/>
      <c r="G151" s="589"/>
      <c r="H151" s="589"/>
      <c r="I151" s="589"/>
      <c r="J151" s="589"/>
      <c r="K151" s="752"/>
      <c r="L151" s="752"/>
      <c r="M151" s="752"/>
      <c r="N151" s="752"/>
      <c r="O151" s="752"/>
      <c r="P151" s="752"/>
      <c r="Q151" s="2193"/>
      <c r="R151" s="753"/>
      <c r="S151" s="753"/>
      <c r="T151" s="589">
        <f>SUM(AJ133+AJ118+AJ18)</f>
        <v>0</v>
      </c>
      <c r="U151" s="589"/>
      <c r="V151" s="752"/>
      <c r="W151" s="752"/>
      <c r="X151" s="754"/>
      <c r="Y151" s="753"/>
      <c r="Z151" s="753"/>
      <c r="AA151" s="590"/>
      <c r="AB151" s="591">
        <f>SUM(AB137+AB122+AB22)</f>
        <v>0</v>
      </c>
      <c r="AN151" s="592">
        <f>SUM(AN133+AN118+AN18)</f>
        <v>113788293</v>
      </c>
      <c r="AO151" s="580">
        <v>113788293</v>
      </c>
      <c r="AP151" s="580">
        <f t="shared" si="26"/>
        <v>0</v>
      </c>
    </row>
    <row r="152" spans="1:42" x14ac:dyDescent="0.2">
      <c r="A152" s="1096"/>
      <c r="B152" s="588" t="s">
        <v>145</v>
      </c>
      <c r="C152" s="589"/>
      <c r="D152" s="589"/>
      <c r="E152" s="589"/>
      <c r="F152" s="589"/>
      <c r="G152" s="589"/>
      <c r="H152" s="589"/>
      <c r="I152" s="589"/>
      <c r="J152" s="589"/>
      <c r="K152" s="752"/>
      <c r="L152" s="752"/>
      <c r="M152" s="752"/>
      <c r="N152" s="752"/>
      <c r="O152" s="752"/>
      <c r="P152" s="752"/>
      <c r="Q152" s="2193"/>
      <c r="R152" s="753"/>
      <c r="S152" s="753"/>
      <c r="T152" s="589">
        <f>T150-T151</f>
        <v>0</v>
      </c>
      <c r="U152" s="589"/>
      <c r="V152" s="752"/>
      <c r="W152" s="752"/>
      <c r="X152" s="754"/>
      <c r="Y152" s="753"/>
      <c r="Z152" s="753"/>
      <c r="AA152" s="590"/>
      <c r="AB152" s="591">
        <f>AB150-AB151</f>
        <v>0</v>
      </c>
      <c r="AN152" s="592">
        <f>AN150-AN151</f>
        <v>489909322</v>
      </c>
      <c r="AO152" s="580">
        <v>489909322</v>
      </c>
      <c r="AP152" s="580">
        <f t="shared" si="26"/>
        <v>0</v>
      </c>
    </row>
    <row r="153" spans="1:42" x14ac:dyDescent="0.2">
      <c r="A153" s="1096"/>
      <c r="B153" s="588"/>
      <c r="C153" s="589"/>
      <c r="D153" s="589"/>
      <c r="E153" s="589"/>
      <c r="F153" s="589"/>
      <c r="G153" s="589"/>
      <c r="H153" s="589"/>
      <c r="I153" s="589"/>
      <c r="J153" s="589"/>
      <c r="K153" s="752"/>
      <c r="L153" s="752"/>
      <c r="M153" s="752"/>
      <c r="N153" s="752"/>
      <c r="O153" s="752"/>
      <c r="P153" s="752"/>
      <c r="Q153" s="2193"/>
      <c r="R153" s="753"/>
      <c r="S153" s="753"/>
      <c r="T153" s="590"/>
      <c r="U153" s="589"/>
      <c r="V153" s="752"/>
      <c r="W153" s="752"/>
      <c r="X153" s="754"/>
      <c r="Y153" s="753"/>
      <c r="Z153" s="753"/>
      <c r="AA153" s="590"/>
      <c r="AB153" s="591"/>
      <c r="AN153" s="592"/>
      <c r="AP153" s="580">
        <f t="shared" si="26"/>
        <v>0</v>
      </c>
    </row>
    <row r="154" spans="1:42" x14ac:dyDescent="0.2">
      <c r="A154" s="1096"/>
      <c r="B154" s="588" t="s">
        <v>149</v>
      </c>
      <c r="C154" s="589"/>
      <c r="D154" s="589"/>
      <c r="E154" s="589"/>
      <c r="F154" s="589"/>
      <c r="G154" s="589"/>
      <c r="H154" s="589"/>
      <c r="I154" s="589"/>
      <c r="J154" s="589"/>
      <c r="K154" s="752"/>
      <c r="L154" s="752"/>
      <c r="M154" s="752"/>
      <c r="N154" s="752"/>
      <c r="O154" s="752"/>
      <c r="P154" s="752"/>
      <c r="Q154" s="2193"/>
      <c r="R154" s="753"/>
      <c r="S154" s="753"/>
      <c r="T154" s="589">
        <f>T151</f>
        <v>0</v>
      </c>
      <c r="U154" s="589"/>
      <c r="V154" s="752"/>
      <c r="W154" s="752"/>
      <c r="X154" s="754"/>
      <c r="Y154" s="753"/>
      <c r="Z154" s="753"/>
      <c r="AA154" s="590"/>
      <c r="AB154" s="591">
        <f>AB151</f>
        <v>0</v>
      </c>
      <c r="AN154" s="592">
        <f>AN151</f>
        <v>113788293</v>
      </c>
      <c r="AO154" s="580">
        <v>113788293</v>
      </c>
      <c r="AP154" s="580">
        <f t="shared" si="26"/>
        <v>0</v>
      </c>
    </row>
    <row r="155" spans="1:42" x14ac:dyDescent="0.2">
      <c r="A155" s="1096"/>
      <c r="B155" s="588" t="s">
        <v>320</v>
      </c>
      <c r="C155" s="589"/>
      <c r="D155" s="589"/>
      <c r="E155" s="589"/>
      <c r="F155" s="589"/>
      <c r="G155" s="589"/>
      <c r="H155" s="589"/>
      <c r="I155" s="589"/>
      <c r="J155" s="589"/>
      <c r="K155" s="752"/>
      <c r="L155" s="752"/>
      <c r="M155" s="752"/>
      <c r="N155" s="752"/>
      <c r="O155" s="755"/>
      <c r="P155" s="752"/>
      <c r="Q155" s="2193"/>
      <c r="R155" s="753"/>
      <c r="S155" s="753"/>
      <c r="T155" s="589">
        <f>AJ18</f>
        <v>0</v>
      </c>
      <c r="U155" s="589"/>
      <c r="V155" s="752"/>
      <c r="W155" s="752"/>
      <c r="X155" s="754"/>
      <c r="Y155" s="753"/>
      <c r="Z155" s="753"/>
      <c r="AA155" s="590"/>
      <c r="AB155" s="591">
        <f>AB22</f>
        <v>0</v>
      </c>
      <c r="AN155" s="592">
        <f>AN18</f>
        <v>9031590</v>
      </c>
      <c r="AO155" s="580">
        <v>9031590</v>
      </c>
      <c r="AP155" s="580">
        <f t="shared" si="26"/>
        <v>0</v>
      </c>
    </row>
    <row r="156" spans="1:42" x14ac:dyDescent="0.2">
      <c r="A156" s="1096"/>
      <c r="B156" s="590" t="s">
        <v>318</v>
      </c>
      <c r="C156" s="590"/>
      <c r="D156" s="590"/>
      <c r="E156" s="590"/>
      <c r="F156" s="590"/>
      <c r="G156" s="590"/>
      <c r="H156" s="590"/>
      <c r="I156" s="590"/>
      <c r="J156" s="590"/>
      <c r="K156" s="752"/>
      <c r="L156" s="752"/>
      <c r="M156" s="752"/>
      <c r="N156" s="752"/>
      <c r="O156" s="752"/>
      <c r="P156" s="752"/>
      <c r="Q156" s="2193"/>
      <c r="R156" s="753"/>
      <c r="S156" s="753"/>
      <c r="T156" s="590">
        <f>T154-T155</f>
        <v>0</v>
      </c>
      <c r="U156" s="590"/>
      <c r="V156" s="752"/>
      <c r="W156" s="756"/>
      <c r="X156" s="754"/>
      <c r="Y156" s="753"/>
      <c r="Z156" s="753"/>
      <c r="AA156" s="590"/>
      <c r="AB156" s="591">
        <f>AB154-AB155</f>
        <v>0</v>
      </c>
      <c r="AN156" s="592">
        <f>AN154-AN155</f>
        <v>104756703</v>
      </c>
      <c r="AO156" s="580">
        <v>104756703</v>
      </c>
      <c r="AP156" s="580">
        <f t="shared" si="26"/>
        <v>0</v>
      </c>
    </row>
  </sheetData>
  <mergeCells count="7">
    <mergeCell ref="A1:AN1"/>
    <mergeCell ref="AH2:AL2"/>
    <mergeCell ref="D2:H2"/>
    <mergeCell ref="J2:N2"/>
    <mergeCell ref="P2:T2"/>
    <mergeCell ref="V2:Z2"/>
    <mergeCell ref="AB2:AF2"/>
  </mergeCells>
  <pageMargins left="0.7" right="0.7" top="0.75" bottom="0.75" header="0.3" footer="0.3"/>
  <pageSetup scale="86" orientation="portrait" r:id="rId1"/>
  <colBreaks count="1" manualBreakCount="1">
    <brk id="40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150"/>
  <sheetViews>
    <sheetView topLeftCell="A133" zoomScale="90" zoomScaleNormal="90" workbookViewId="0">
      <selection activeCell="A39" sqref="A39:E149"/>
    </sheetView>
  </sheetViews>
  <sheetFormatPr defaultColWidth="11.42578125" defaultRowHeight="15" x14ac:dyDescent="0.25"/>
  <cols>
    <col min="1" max="1" width="43.42578125" customWidth="1"/>
    <col min="2" max="2" width="13.42578125" customWidth="1"/>
    <col min="3" max="3" width="14.140625" style="51" customWidth="1"/>
    <col min="4" max="4" width="14.7109375" customWidth="1"/>
    <col min="5" max="5" width="14.85546875" customWidth="1"/>
  </cols>
  <sheetData>
    <row r="1" spans="1:6" ht="16.5" x14ac:dyDescent="0.25">
      <c r="A1" s="179" t="s">
        <v>977</v>
      </c>
    </row>
    <row r="2" spans="1:6" ht="15.75" thickBot="1" x14ac:dyDescent="0.3">
      <c r="A2" s="1957" t="s">
        <v>658</v>
      </c>
      <c r="B2" s="1958"/>
      <c r="C2" s="652"/>
      <c r="D2" s="193"/>
      <c r="E2" s="193"/>
    </row>
    <row r="3" spans="1:6" ht="15.75" thickBot="1" x14ac:dyDescent="0.3">
      <c r="A3" s="1941" t="s">
        <v>450</v>
      </c>
      <c r="B3" s="420" t="s">
        <v>503</v>
      </c>
      <c r="C3" s="421" t="s">
        <v>504</v>
      </c>
      <c r="D3" s="1945" t="s">
        <v>505</v>
      </c>
      <c r="E3" s="1946"/>
    </row>
    <row r="4" spans="1:6" ht="15.75" thickBot="1" x14ac:dyDescent="0.3">
      <c r="A4" s="1942"/>
      <c r="B4" s="797" t="s">
        <v>507</v>
      </c>
      <c r="C4" s="241" t="s">
        <v>974</v>
      </c>
      <c r="D4" s="797" t="s">
        <v>975</v>
      </c>
      <c r="E4" s="797" t="s">
        <v>978</v>
      </c>
    </row>
    <row r="5" spans="1:6" ht="33" customHeight="1" thickBot="1" x14ac:dyDescent="0.3">
      <c r="A5" s="2101" t="s">
        <v>455</v>
      </c>
      <c r="B5" s="2102"/>
      <c r="C5" s="2102"/>
      <c r="D5" s="2102"/>
      <c r="E5" s="2103"/>
    </row>
    <row r="6" spans="1:6" ht="26.1" customHeight="1" thickBot="1" x14ac:dyDescent="0.3">
      <c r="A6" s="1917" t="s">
        <v>456</v>
      </c>
      <c r="B6" s="2049"/>
      <c r="C6" s="2049"/>
      <c r="D6" s="2049"/>
      <c r="E6" s="1918"/>
      <c r="F6" s="1382"/>
    </row>
    <row r="7" spans="1:6" ht="30.75" thickBot="1" x14ac:dyDescent="0.3">
      <c r="A7" s="542" t="s">
        <v>492</v>
      </c>
      <c r="B7" s="543">
        <v>85997008</v>
      </c>
      <c r="C7" s="725">
        <f>LANDS!D147</f>
        <v>85154493</v>
      </c>
      <c r="D7" s="543">
        <f>C7*5/100+C7</f>
        <v>89412217.650000006</v>
      </c>
      <c r="E7" s="544">
        <f>D7*5/100+D7</f>
        <v>93882828.532499999</v>
      </c>
    </row>
    <row r="8" spans="1:6" ht="30.75" thickBot="1" x14ac:dyDescent="0.3">
      <c r="A8" s="198" t="s">
        <v>659</v>
      </c>
      <c r="B8" s="197">
        <v>0</v>
      </c>
      <c r="C8" s="653">
        <f>LANDS!E147</f>
        <v>0</v>
      </c>
      <c r="D8" s="197">
        <f>C8*5/100+C8</f>
        <v>0</v>
      </c>
      <c r="E8" s="197">
        <f>D8*5/100+D8</f>
        <v>0</v>
      </c>
    </row>
    <row r="9" spans="1:6" ht="29.1" customHeight="1" thickBot="1" x14ac:dyDescent="0.3">
      <c r="A9" s="1394" t="s">
        <v>457</v>
      </c>
      <c r="B9" s="1395">
        <f>SUM(B7:B8)</f>
        <v>85997008</v>
      </c>
      <c r="C9" s="1396">
        <f>SUM(C7:C8)</f>
        <v>85154493</v>
      </c>
      <c r="D9" s="1395">
        <f>SUM(D7:D8)</f>
        <v>89412217.650000006</v>
      </c>
      <c r="E9" s="1395">
        <f>SUM(E7:E8)</f>
        <v>93882828.532499999</v>
      </c>
    </row>
    <row r="10" spans="1:6" ht="30" customHeight="1" thickBot="1" x14ac:dyDescent="0.3">
      <c r="A10" s="1917" t="s">
        <v>660</v>
      </c>
      <c r="B10" s="2049"/>
      <c r="C10" s="2049"/>
      <c r="D10" s="2049"/>
      <c r="E10" s="1918"/>
      <c r="F10" s="1382"/>
    </row>
    <row r="11" spans="1:6" ht="15.75" thickBot="1" x14ac:dyDescent="0.3">
      <c r="A11" s="2052"/>
      <c r="B11" s="1386" t="s">
        <v>503</v>
      </c>
      <c r="C11" s="1405" t="s">
        <v>504</v>
      </c>
      <c r="D11" s="2050" t="s">
        <v>505</v>
      </c>
      <c r="E11" s="2051"/>
    </row>
    <row r="12" spans="1:6" ht="15.75" thickBot="1" x14ac:dyDescent="0.3">
      <c r="A12" s="1942"/>
      <c r="B12" s="797" t="s">
        <v>507</v>
      </c>
      <c r="C12" s="241" t="s">
        <v>974</v>
      </c>
      <c r="D12" s="797" t="s">
        <v>975</v>
      </c>
      <c r="E12" s="797" t="s">
        <v>978</v>
      </c>
    </row>
    <row r="13" spans="1:6" ht="15.75" thickBot="1" x14ac:dyDescent="0.3">
      <c r="A13" s="198" t="s">
        <v>661</v>
      </c>
      <c r="B13" s="197" t="s">
        <v>536</v>
      </c>
      <c r="C13" s="655">
        <f>LANDS!J147</f>
        <v>11508798</v>
      </c>
      <c r="D13" s="248">
        <f>C13*5/100+C13</f>
        <v>12084237.9</v>
      </c>
      <c r="E13" s="419">
        <f>D13*5/100+D13</f>
        <v>12688449.795</v>
      </c>
    </row>
    <row r="14" spans="1:6" ht="15.75" thickBot="1" x14ac:dyDescent="0.3">
      <c r="A14" s="1394" t="s">
        <v>541</v>
      </c>
      <c r="B14" s="1402">
        <f>SUM(B13)</f>
        <v>0</v>
      </c>
      <c r="C14" s="1403">
        <f>SUM(C13)</f>
        <v>11508798</v>
      </c>
      <c r="D14" s="1404">
        <f>SUM(D13)</f>
        <v>12084237.9</v>
      </c>
      <c r="E14" s="1404">
        <f>SUM(E13)</f>
        <v>12688449.795</v>
      </c>
    </row>
    <row r="15" spans="1:6" ht="15.75" thickBot="1" x14ac:dyDescent="0.3">
      <c r="A15" s="1917"/>
      <c r="B15" s="2049"/>
      <c r="C15" s="2049"/>
      <c r="D15" s="2049"/>
      <c r="E15" s="1918"/>
      <c r="F15" s="1382"/>
    </row>
    <row r="16" spans="1:6" ht="29.1" customHeight="1" thickBot="1" x14ac:dyDescent="0.3">
      <c r="A16" s="1962" t="s">
        <v>662</v>
      </c>
      <c r="B16" s="1862"/>
      <c r="C16" s="1862"/>
      <c r="D16" s="1963"/>
      <c r="E16" s="1964"/>
    </row>
    <row r="17" spans="1:6" ht="15.75" thickBot="1" x14ac:dyDescent="0.3">
      <c r="A17" s="1941"/>
      <c r="B17" s="420" t="s">
        <v>503</v>
      </c>
      <c r="C17" s="421" t="s">
        <v>504</v>
      </c>
      <c r="D17" s="1945" t="s">
        <v>505</v>
      </c>
      <c r="E17" s="1946"/>
    </row>
    <row r="18" spans="1:6" ht="15.75" thickBot="1" x14ac:dyDescent="0.3">
      <c r="A18" s="1942"/>
      <c r="B18" s="728" t="s">
        <v>506</v>
      </c>
      <c r="C18" s="241" t="s">
        <v>507</v>
      </c>
      <c r="D18" s="728" t="s">
        <v>508</v>
      </c>
      <c r="E18" s="728" t="s">
        <v>886</v>
      </c>
    </row>
    <row r="19" spans="1:6" ht="15.75" thickBot="1" x14ac:dyDescent="0.3">
      <c r="A19" s="198" t="s">
        <v>663</v>
      </c>
      <c r="B19" s="197" t="s">
        <v>536</v>
      </c>
      <c r="C19" s="655">
        <f>LANDS!P147</f>
        <v>0</v>
      </c>
      <c r="D19" s="245">
        <f>C19*5/100+C19</f>
        <v>0</v>
      </c>
      <c r="E19" s="245">
        <f>D19*5/100+D19</f>
        <v>0</v>
      </c>
    </row>
    <row r="20" spans="1:6" ht="15.75" thickBot="1" x14ac:dyDescent="0.3">
      <c r="A20" s="198" t="s">
        <v>664</v>
      </c>
      <c r="B20" s="197">
        <v>0</v>
      </c>
      <c r="C20" s="655">
        <f>LANDS!Q147</f>
        <v>497902024</v>
      </c>
      <c r="D20" s="245">
        <f>C20*5/100+C20</f>
        <v>522797125.19999999</v>
      </c>
      <c r="E20" s="245">
        <f>D20*5/100+D20</f>
        <v>548936981.46000004</v>
      </c>
    </row>
    <row r="21" spans="1:6" ht="26.1" customHeight="1" thickBot="1" x14ac:dyDescent="0.3">
      <c r="A21" s="196" t="s">
        <v>466</v>
      </c>
      <c r="B21" s="230">
        <f>SUM(B19:B20)</f>
        <v>0</v>
      </c>
      <c r="C21" s="662">
        <f>SUM(C19:C20)</f>
        <v>497902024</v>
      </c>
      <c r="D21" s="230">
        <f>SUM(D19:D20)</f>
        <v>522797125.19999999</v>
      </c>
      <c r="E21" s="230">
        <f>SUM(E19:E20)</f>
        <v>548936981.46000004</v>
      </c>
    </row>
    <row r="22" spans="1:6" ht="30" customHeight="1" thickBot="1" x14ac:dyDescent="0.3">
      <c r="A22" s="196" t="s">
        <v>467</v>
      </c>
      <c r="B22" s="200">
        <f>SUM(B21+B14+B9)</f>
        <v>85997008</v>
      </c>
      <c r="C22" s="249">
        <f>SUM(C21+C14+C9)</f>
        <v>594565315</v>
      </c>
      <c r="D22" s="200">
        <f>SUM(D21+D14+D9)</f>
        <v>624293580.75</v>
      </c>
      <c r="E22" s="200">
        <f>SUM(E21+E14+E9)</f>
        <v>655508259.78750002</v>
      </c>
    </row>
    <row r="23" spans="1:6" x14ac:dyDescent="0.25">
      <c r="A23" s="2132"/>
      <c r="B23" s="2132"/>
      <c r="C23" s="2132"/>
      <c r="D23" s="2132"/>
      <c r="E23" s="2132"/>
      <c r="F23" s="2132"/>
    </row>
    <row r="24" spans="1:6" ht="17.25" thickBot="1" x14ac:dyDescent="0.3">
      <c r="A24" s="179" t="s">
        <v>521</v>
      </c>
    </row>
    <row r="25" spans="1:6" ht="27" customHeight="1" thickBot="1" x14ac:dyDescent="0.3">
      <c r="A25" s="1941" t="s">
        <v>468</v>
      </c>
      <c r="B25" s="431" t="s">
        <v>503</v>
      </c>
      <c r="C25" s="432" t="s">
        <v>504</v>
      </c>
      <c r="D25" s="1943" t="s">
        <v>505</v>
      </c>
      <c r="E25" s="1944"/>
    </row>
    <row r="26" spans="1:6" ht="15.75" thickBot="1" x14ac:dyDescent="0.3">
      <c r="A26" s="1942"/>
      <c r="B26" s="797" t="s">
        <v>507</v>
      </c>
      <c r="C26" s="241" t="s">
        <v>974</v>
      </c>
      <c r="D26" s="797" t="s">
        <v>975</v>
      </c>
      <c r="E26" s="797" t="s">
        <v>978</v>
      </c>
    </row>
    <row r="27" spans="1:6" ht="26.1" customHeight="1" thickBot="1" x14ac:dyDescent="0.3">
      <c r="A27" s="202" t="s">
        <v>469</v>
      </c>
      <c r="B27" s="1948"/>
      <c r="C27" s="1949"/>
      <c r="D27" s="1949"/>
      <c r="E27" s="1950"/>
    </row>
    <row r="28" spans="1:6" ht="15.75" thickBot="1" x14ac:dyDescent="0.3">
      <c r="A28" s="206" t="s">
        <v>470</v>
      </c>
      <c r="B28" s="223">
        <v>12730286</v>
      </c>
      <c r="C28" s="717">
        <f>LANDS!AN18</f>
        <v>9031590</v>
      </c>
      <c r="D28" s="223">
        <f>C28*5/100+C28</f>
        <v>9483169.5</v>
      </c>
      <c r="E28" s="223">
        <f>D28*5/100+D28</f>
        <v>9957327.9749999996</v>
      </c>
    </row>
    <row r="29" spans="1:6" ht="15.75" thickBot="1" x14ac:dyDescent="0.3">
      <c r="A29" s="198" t="s">
        <v>471</v>
      </c>
      <c r="B29" s="203">
        <v>35069109</v>
      </c>
      <c r="C29" s="656">
        <f>LANDS!AN118</f>
        <v>98291043</v>
      </c>
      <c r="D29" s="223">
        <f t="shared" ref="D29:E33" si="0">C29*5/100+C29</f>
        <v>103205595.15000001</v>
      </c>
      <c r="E29" s="223">
        <f t="shared" si="0"/>
        <v>108365874.9075</v>
      </c>
    </row>
    <row r="30" spans="1:6" ht="15.75" thickBot="1" x14ac:dyDescent="0.3">
      <c r="A30" s="198" t="s">
        <v>472</v>
      </c>
      <c r="B30" s="204">
        <v>0</v>
      </c>
      <c r="C30" s="657">
        <v>0</v>
      </c>
      <c r="D30" s="223">
        <f t="shared" si="0"/>
        <v>0</v>
      </c>
      <c r="E30" s="223">
        <f t="shared" si="0"/>
        <v>0</v>
      </c>
    </row>
    <row r="31" spans="1:6" ht="15.75" thickBot="1" x14ac:dyDescent="0.3">
      <c r="A31" s="198" t="s">
        <v>473</v>
      </c>
      <c r="B31" s="203">
        <v>9734200</v>
      </c>
      <c r="C31" s="656">
        <f>LANDS!AN133</f>
        <v>6465660</v>
      </c>
      <c r="D31" s="223">
        <f t="shared" si="0"/>
        <v>6788943</v>
      </c>
      <c r="E31" s="223">
        <f t="shared" si="0"/>
        <v>7128390.1500000004</v>
      </c>
    </row>
    <row r="32" spans="1:6" ht="26.1" customHeight="1" thickBot="1" x14ac:dyDescent="0.3">
      <c r="A32" s="196" t="s">
        <v>474</v>
      </c>
      <c r="B32" s="1951"/>
      <c r="C32" s="1952"/>
      <c r="D32" s="1952"/>
      <c r="E32" s="1953"/>
    </row>
    <row r="33" spans="1:7" ht="15.75" thickBot="1" x14ac:dyDescent="0.3">
      <c r="A33" s="198" t="s">
        <v>475</v>
      </c>
      <c r="B33" s="204">
        <v>0</v>
      </c>
      <c r="C33" s="657">
        <v>0</v>
      </c>
      <c r="D33" s="246">
        <f t="shared" si="0"/>
        <v>0</v>
      </c>
      <c r="E33" s="246">
        <f t="shared" si="0"/>
        <v>0</v>
      </c>
    </row>
    <row r="34" spans="1:7" ht="15.75" thickBot="1" x14ac:dyDescent="0.3">
      <c r="A34" s="198" t="s">
        <v>476</v>
      </c>
      <c r="B34" s="204">
        <v>0</v>
      </c>
      <c r="C34" s="657">
        <v>0</v>
      </c>
      <c r="D34" s="246">
        <f>C34*5/100+C34</f>
        <v>0</v>
      </c>
      <c r="E34" s="246">
        <f>D34*5/100+D34</f>
        <v>0</v>
      </c>
    </row>
    <row r="35" spans="1:7" ht="15.75" thickBot="1" x14ac:dyDescent="0.3">
      <c r="A35" s="198" t="s">
        <v>477</v>
      </c>
      <c r="B35" s="203">
        <v>28463413</v>
      </c>
      <c r="C35" s="656">
        <f>LANDS!AN145</f>
        <v>489909322</v>
      </c>
      <c r="D35" s="246">
        <f>C35*5/100+C35</f>
        <v>514404788.10000002</v>
      </c>
      <c r="E35" s="246">
        <f>D35*5/100+D35</f>
        <v>540125027.505</v>
      </c>
    </row>
    <row r="36" spans="1:7" ht="27.95" customHeight="1" thickBot="1" x14ac:dyDescent="0.3">
      <c r="A36" s="196" t="s">
        <v>478</v>
      </c>
      <c r="B36" s="205">
        <f>SUM(B28+B29+B30+B31+B33+B34+B35)</f>
        <v>85997008</v>
      </c>
      <c r="C36" s="658">
        <f>SUM(C28+C29+C30+C31+C33+C34+C35)</f>
        <v>603697615</v>
      </c>
      <c r="D36" s="205">
        <f>SUM(D28+D29+D30+D31+D33+D34+D35)</f>
        <v>633882495.75</v>
      </c>
      <c r="E36" s="205">
        <f>SUM(E28+E29+E30+E31+E33+E34+E35)</f>
        <v>665576620.53750002</v>
      </c>
    </row>
    <row r="37" spans="1:7" x14ac:dyDescent="0.25">
      <c r="A37" s="2132"/>
      <c r="B37" s="2132"/>
      <c r="C37" s="2132"/>
      <c r="D37" s="2132"/>
      <c r="E37" s="2132"/>
      <c r="F37" s="2132"/>
      <c r="G37" s="2132"/>
    </row>
    <row r="38" spans="1:7" ht="17.25" thickBot="1" x14ac:dyDescent="0.3">
      <c r="A38" s="179" t="s">
        <v>494</v>
      </c>
    </row>
    <row r="39" spans="1:7" ht="24" customHeight="1" thickBot="1" x14ac:dyDescent="0.3">
      <c r="A39" s="1941" t="s">
        <v>468</v>
      </c>
      <c r="B39" s="420" t="s">
        <v>503</v>
      </c>
      <c r="C39" s="421" t="s">
        <v>504</v>
      </c>
      <c r="D39" s="1945" t="s">
        <v>505</v>
      </c>
      <c r="E39" s="1946"/>
    </row>
    <row r="40" spans="1:7" ht="15.75" thickBot="1" x14ac:dyDescent="0.3">
      <c r="A40" s="1942"/>
      <c r="B40" s="797" t="s">
        <v>507</v>
      </c>
      <c r="C40" s="241" t="s">
        <v>974</v>
      </c>
      <c r="D40" s="797" t="s">
        <v>975</v>
      </c>
      <c r="E40" s="797" t="s">
        <v>978</v>
      </c>
    </row>
    <row r="41" spans="1:7" ht="24" customHeight="1" thickBot="1" x14ac:dyDescent="0.3">
      <c r="A41" s="1947" t="s">
        <v>480</v>
      </c>
      <c r="B41" s="1943"/>
      <c r="C41" s="1943"/>
      <c r="D41" s="1943"/>
      <c r="E41" s="1944"/>
    </row>
    <row r="42" spans="1:7" ht="21.95" customHeight="1" thickBot="1" x14ac:dyDescent="0.3">
      <c r="A42" s="196" t="s">
        <v>481</v>
      </c>
      <c r="B42" s="1938"/>
      <c r="C42" s="1939"/>
      <c r="D42" s="1939"/>
      <c r="E42" s="1940"/>
    </row>
    <row r="43" spans="1:7" ht="15.75" thickBot="1" x14ac:dyDescent="0.3">
      <c r="A43" s="198" t="s">
        <v>470</v>
      </c>
      <c r="B43" s="199">
        <v>12730286</v>
      </c>
      <c r="C43" s="656">
        <f>LANDS!I18</f>
        <v>6031590</v>
      </c>
      <c r="D43" s="199">
        <f t="shared" ref="D43:E48" si="1">C43*5/100+C43</f>
        <v>6333169.5</v>
      </c>
      <c r="E43" s="199">
        <f t="shared" si="1"/>
        <v>6649827.9749999996</v>
      </c>
    </row>
    <row r="44" spans="1:7" ht="15.75" thickBot="1" x14ac:dyDescent="0.3">
      <c r="A44" s="198" t="s">
        <v>471</v>
      </c>
      <c r="B44" s="199">
        <v>35069109</v>
      </c>
      <c r="C44" s="656">
        <f>LANDS!I118</f>
        <v>39039543</v>
      </c>
      <c r="D44" s="199">
        <f t="shared" si="1"/>
        <v>40991520.149999999</v>
      </c>
      <c r="E44" s="199">
        <f>D44*5/100+D44</f>
        <v>43041096.157499999</v>
      </c>
    </row>
    <row r="45" spans="1:7" ht="15.75" thickBot="1" x14ac:dyDescent="0.3">
      <c r="A45" s="198" t="s">
        <v>472</v>
      </c>
      <c r="B45" s="197">
        <v>0</v>
      </c>
      <c r="C45" s="657">
        <v>0</v>
      </c>
      <c r="D45" s="199">
        <f t="shared" si="1"/>
        <v>0</v>
      </c>
      <c r="E45" s="199">
        <f>D45*5/100+D45</f>
        <v>0</v>
      </c>
    </row>
    <row r="46" spans="1:7" ht="15.75" thickBot="1" x14ac:dyDescent="0.3">
      <c r="A46" s="198" t="s">
        <v>473</v>
      </c>
      <c r="B46" s="199">
        <v>9734200</v>
      </c>
      <c r="C46" s="656">
        <f>LANDS!I133</f>
        <v>6465660</v>
      </c>
      <c r="D46" s="199">
        <f t="shared" si="1"/>
        <v>6788943</v>
      </c>
      <c r="E46" s="199">
        <f>D46*5/100+D46</f>
        <v>7128390.1500000004</v>
      </c>
    </row>
    <row r="47" spans="1:7" ht="21.95" customHeight="1" thickBot="1" x14ac:dyDescent="0.3">
      <c r="A47" s="196" t="s">
        <v>474</v>
      </c>
      <c r="B47" s="1938"/>
      <c r="C47" s="1939"/>
      <c r="D47" s="1939"/>
      <c r="E47" s="1940"/>
    </row>
    <row r="48" spans="1:7" ht="15.75" thickBot="1" x14ac:dyDescent="0.3">
      <c r="A48" s="206" t="s">
        <v>475</v>
      </c>
      <c r="B48" s="210">
        <v>0</v>
      </c>
      <c r="C48" s="726">
        <v>0</v>
      </c>
      <c r="D48" s="250">
        <f t="shared" si="1"/>
        <v>0</v>
      </c>
      <c r="E48" s="250">
        <f>D48*5/100+D48</f>
        <v>0</v>
      </c>
    </row>
    <row r="49" spans="1:5" ht="15.75" thickBot="1" x14ac:dyDescent="0.3">
      <c r="A49" s="198" t="s">
        <v>482</v>
      </c>
      <c r="B49" s="197">
        <v>0</v>
      </c>
      <c r="C49" s="657">
        <v>0</v>
      </c>
      <c r="D49" s="250">
        <f>C49*5/100+C49</f>
        <v>0</v>
      </c>
      <c r="E49" s="250">
        <f>D49*5/100+D49</f>
        <v>0</v>
      </c>
    </row>
    <row r="50" spans="1:5" ht="15.75" thickBot="1" x14ac:dyDescent="0.3">
      <c r="A50" s="198" t="s">
        <v>477</v>
      </c>
      <c r="B50" s="199">
        <v>28463413</v>
      </c>
      <c r="C50" s="656">
        <f>LANDS!I145</f>
        <v>32750000</v>
      </c>
      <c r="D50" s="250">
        <f>C50*5/100+C50</f>
        <v>34387500</v>
      </c>
      <c r="E50" s="250">
        <f>D50*5/100+D50</f>
        <v>36106875</v>
      </c>
    </row>
    <row r="51" spans="1:5" ht="23.1" customHeight="1" thickBot="1" x14ac:dyDescent="0.3">
      <c r="A51" s="1398" t="s">
        <v>483</v>
      </c>
      <c r="B51" s="1399">
        <f>SUM(B43+B44+B45+B46+B48+B49+B50)</f>
        <v>85997008</v>
      </c>
      <c r="C51" s="1396">
        <f>SUM(C43+C44+C45+C46+C48+C49+C50)</f>
        <v>84286793</v>
      </c>
      <c r="D51" s="1399">
        <f>SUM(D43+D44+D45+D46+D48+D49+D50)</f>
        <v>88501132.650000006</v>
      </c>
      <c r="E51" s="1399">
        <f>SUM(E43+E44+E45+E46+E48+E49+E50)</f>
        <v>92926189.282499999</v>
      </c>
    </row>
    <row r="52" spans="1:5" ht="15.75" thickBot="1" x14ac:dyDescent="0.3">
      <c r="A52" s="2016"/>
      <c r="B52" s="2017"/>
      <c r="C52" s="2017"/>
      <c r="D52" s="2017"/>
      <c r="E52" s="2018"/>
    </row>
    <row r="53" spans="1:5" ht="27.95" customHeight="1" thickBot="1" x14ac:dyDescent="0.3">
      <c r="A53" s="1962" t="s">
        <v>484</v>
      </c>
      <c r="B53" s="1862"/>
      <c r="C53" s="1862"/>
      <c r="D53" s="1963"/>
      <c r="E53" s="1964"/>
    </row>
    <row r="54" spans="1:5" ht="15.75" thickBot="1" x14ac:dyDescent="0.3">
      <c r="A54" s="1941" t="s">
        <v>468</v>
      </c>
      <c r="B54" s="420" t="s">
        <v>503</v>
      </c>
      <c r="C54" s="554" t="s">
        <v>504</v>
      </c>
      <c r="D54" s="1945" t="s">
        <v>505</v>
      </c>
      <c r="E54" s="1946"/>
    </row>
    <row r="55" spans="1:5" ht="15.75" thickBot="1" x14ac:dyDescent="0.3">
      <c r="A55" s="1942"/>
      <c r="B55" s="797" t="s">
        <v>507</v>
      </c>
      <c r="C55" s="241" t="s">
        <v>974</v>
      </c>
      <c r="D55" s="797" t="s">
        <v>975</v>
      </c>
      <c r="E55" s="797" t="s">
        <v>978</v>
      </c>
    </row>
    <row r="56" spans="1:5" ht="24" customHeight="1" thickBot="1" x14ac:dyDescent="0.3">
      <c r="A56" s="196" t="s">
        <v>481</v>
      </c>
      <c r="B56" s="1981"/>
      <c r="C56" s="1982"/>
      <c r="D56" s="1982"/>
      <c r="E56" s="1983"/>
    </row>
    <row r="57" spans="1:5" ht="15.75" thickBot="1" x14ac:dyDescent="0.3">
      <c r="A57" s="208" t="s">
        <v>470</v>
      </c>
      <c r="B57" s="199">
        <v>12730286</v>
      </c>
      <c r="C57" s="656">
        <f>LANDS!D18</f>
        <v>6031590</v>
      </c>
      <c r="D57" s="209">
        <f t="shared" ref="D57:E62" si="2">C57*5/100+C57</f>
        <v>6333169.5</v>
      </c>
      <c r="E57" s="209">
        <f t="shared" si="2"/>
        <v>6649827.9749999996</v>
      </c>
    </row>
    <row r="58" spans="1:5" ht="15.75" thickBot="1" x14ac:dyDescent="0.3">
      <c r="A58" s="198" t="s">
        <v>471</v>
      </c>
      <c r="B58" s="199">
        <v>35069109</v>
      </c>
      <c r="C58" s="656">
        <f>LANDS!D118</f>
        <v>39907243</v>
      </c>
      <c r="D58" s="209">
        <f t="shared" si="2"/>
        <v>41902605.149999999</v>
      </c>
      <c r="E58" s="209">
        <f>D58*5/100+D58</f>
        <v>43997735.407499999</v>
      </c>
    </row>
    <row r="59" spans="1:5" ht="15.75" thickBot="1" x14ac:dyDescent="0.3">
      <c r="A59" s="198" t="s">
        <v>472</v>
      </c>
      <c r="B59" s="197">
        <v>0</v>
      </c>
      <c r="C59" s="657">
        <v>0</v>
      </c>
      <c r="D59" s="209">
        <f t="shared" si="2"/>
        <v>0</v>
      </c>
      <c r="E59" s="209">
        <f>D59*5/100+D59</f>
        <v>0</v>
      </c>
    </row>
    <row r="60" spans="1:5" ht="15.75" thickBot="1" x14ac:dyDescent="0.3">
      <c r="A60" s="198" t="s">
        <v>473</v>
      </c>
      <c r="B60" s="199">
        <v>9734200</v>
      </c>
      <c r="C60" s="656">
        <f>LANDS!D133</f>
        <v>6465660</v>
      </c>
      <c r="D60" s="209">
        <f t="shared" si="2"/>
        <v>6788943</v>
      </c>
      <c r="E60" s="209">
        <f>D60*5/100+D60</f>
        <v>7128390.1500000004</v>
      </c>
    </row>
    <row r="61" spans="1:5" ht="23.1" customHeight="1" thickBot="1" x14ac:dyDescent="0.3">
      <c r="A61" s="196" t="s">
        <v>474</v>
      </c>
      <c r="B61" s="1938"/>
      <c r="C61" s="1939"/>
      <c r="D61" s="1939"/>
      <c r="E61" s="1940"/>
    </row>
    <row r="62" spans="1:5" ht="15.75" thickBot="1" x14ac:dyDescent="0.3">
      <c r="A62" s="198" t="s">
        <v>475</v>
      </c>
      <c r="B62" s="197">
        <v>0</v>
      </c>
      <c r="C62" s="657">
        <v>0</v>
      </c>
      <c r="D62" s="245">
        <f t="shared" si="2"/>
        <v>0</v>
      </c>
      <c r="E62" s="245">
        <f>D62*5/100+D62</f>
        <v>0</v>
      </c>
    </row>
    <row r="63" spans="1:5" ht="15.75" thickBot="1" x14ac:dyDescent="0.3">
      <c r="A63" s="198" t="s">
        <v>482</v>
      </c>
      <c r="B63" s="197">
        <v>0</v>
      </c>
      <c r="C63" s="657">
        <v>0</v>
      </c>
      <c r="D63" s="245">
        <f>C63*5/100+C63</f>
        <v>0</v>
      </c>
      <c r="E63" s="245">
        <f>D63*5/100+D63</f>
        <v>0</v>
      </c>
    </row>
    <row r="64" spans="1:5" ht="15.75" thickBot="1" x14ac:dyDescent="0.3">
      <c r="A64" s="198" t="s">
        <v>477</v>
      </c>
      <c r="B64" s="199">
        <v>28463413</v>
      </c>
      <c r="C64" s="656">
        <f>LANDS!D145</f>
        <v>32750000</v>
      </c>
      <c r="D64" s="245">
        <f>C64*5/100+C64</f>
        <v>34387500</v>
      </c>
      <c r="E64" s="245">
        <f>D64*5/100+D64</f>
        <v>36106875</v>
      </c>
    </row>
    <row r="65" spans="1:5" ht="26.1" customHeight="1" thickBot="1" x14ac:dyDescent="0.3">
      <c r="A65" s="1394" t="s">
        <v>483</v>
      </c>
      <c r="B65" s="1395">
        <f>SUM(B57+B58+B59+B60+B62+B63+B64)</f>
        <v>85997008</v>
      </c>
      <c r="C65" s="1396">
        <f>SUM(C57+C58+C59+C60+C62+C63+C64)</f>
        <v>85154493</v>
      </c>
      <c r="D65" s="1395">
        <f>SUM(D57+D58+D59+D60+D62+D63+D64)</f>
        <v>89412217.650000006</v>
      </c>
      <c r="E65" s="1395">
        <f>SUM(E57+E58+E59+E60+E62+E63+E64)</f>
        <v>93882828.532499999</v>
      </c>
    </row>
    <row r="66" spans="1:5" ht="15.75" thickBot="1" x14ac:dyDescent="0.3">
      <c r="A66" s="2083"/>
      <c r="B66" s="2084"/>
      <c r="C66" s="2084"/>
      <c r="D66" s="2084"/>
      <c r="E66" s="2085"/>
    </row>
    <row r="67" spans="1:5" ht="24" customHeight="1" thickBot="1" x14ac:dyDescent="0.3">
      <c r="A67" s="1962" t="s">
        <v>665</v>
      </c>
      <c r="B67" s="1862"/>
      <c r="C67" s="1862"/>
      <c r="D67" s="1963"/>
      <c r="E67" s="1964"/>
    </row>
    <row r="68" spans="1:5" ht="15.75" thickBot="1" x14ac:dyDescent="0.3">
      <c r="A68" s="1941" t="s">
        <v>468</v>
      </c>
      <c r="B68" s="420" t="s">
        <v>503</v>
      </c>
      <c r="C68" s="554" t="s">
        <v>504</v>
      </c>
      <c r="D68" s="1945" t="s">
        <v>505</v>
      </c>
      <c r="E68" s="1946"/>
    </row>
    <row r="69" spans="1:5" ht="15.75" thickBot="1" x14ac:dyDescent="0.3">
      <c r="A69" s="1942"/>
      <c r="B69" s="797" t="s">
        <v>507</v>
      </c>
      <c r="C69" s="241" t="s">
        <v>974</v>
      </c>
      <c r="D69" s="797" t="s">
        <v>975</v>
      </c>
      <c r="E69" s="797" t="s">
        <v>978</v>
      </c>
    </row>
    <row r="70" spans="1:5" ht="24" customHeight="1" thickBot="1" x14ac:dyDescent="0.3">
      <c r="A70" s="196" t="s">
        <v>481</v>
      </c>
      <c r="B70" s="1938"/>
      <c r="C70" s="1939"/>
      <c r="D70" s="1939"/>
      <c r="E70" s="1940"/>
    </row>
    <row r="71" spans="1:5" ht="15.75" thickBot="1" x14ac:dyDescent="0.3">
      <c r="A71" s="208" t="s">
        <v>470</v>
      </c>
      <c r="B71" s="197">
        <v>0</v>
      </c>
      <c r="C71" s="653">
        <f>LANDS!E18</f>
        <v>0</v>
      </c>
      <c r="D71" s="211">
        <f t="shared" ref="D71:E76" si="3">C71*5/100+C71</f>
        <v>0</v>
      </c>
      <c r="E71" s="211">
        <f t="shared" si="3"/>
        <v>0</v>
      </c>
    </row>
    <row r="72" spans="1:5" ht="15.75" thickBot="1" x14ac:dyDescent="0.3">
      <c r="A72" s="206" t="s">
        <v>471</v>
      </c>
      <c r="B72" s="210">
        <v>0</v>
      </c>
      <c r="C72" s="660">
        <f>LANDS!E118</f>
        <v>0</v>
      </c>
      <c r="D72" s="211">
        <f t="shared" si="3"/>
        <v>0</v>
      </c>
      <c r="E72" s="211">
        <f>D72*5/100+D72</f>
        <v>0</v>
      </c>
    </row>
    <row r="73" spans="1:5" ht="15.75" thickBot="1" x14ac:dyDescent="0.3">
      <c r="A73" s="198" t="s">
        <v>472</v>
      </c>
      <c r="B73" s="197">
        <v>0</v>
      </c>
      <c r="C73" s="653">
        <v>0</v>
      </c>
      <c r="D73" s="211">
        <f t="shared" si="3"/>
        <v>0</v>
      </c>
      <c r="E73" s="211">
        <f>D73*5/100+D73</f>
        <v>0</v>
      </c>
    </row>
    <row r="74" spans="1:5" ht="15.75" thickBot="1" x14ac:dyDescent="0.3">
      <c r="A74" s="198" t="s">
        <v>473</v>
      </c>
      <c r="B74" s="197">
        <v>0</v>
      </c>
      <c r="C74" s="653">
        <f>LANDS!E133</f>
        <v>0</v>
      </c>
      <c r="D74" s="211">
        <f t="shared" si="3"/>
        <v>0</v>
      </c>
      <c r="E74" s="211">
        <f>D74*5/100+D74</f>
        <v>0</v>
      </c>
    </row>
    <row r="75" spans="1:5" ht="27.95" customHeight="1" thickBot="1" x14ac:dyDescent="0.3">
      <c r="A75" s="196" t="s">
        <v>474</v>
      </c>
      <c r="B75" s="1938"/>
      <c r="C75" s="1939"/>
      <c r="D75" s="1939"/>
      <c r="E75" s="1940"/>
    </row>
    <row r="76" spans="1:5" ht="15.75" thickBot="1" x14ac:dyDescent="0.3">
      <c r="A76" s="198" t="s">
        <v>475</v>
      </c>
      <c r="B76" s="197">
        <v>0</v>
      </c>
      <c r="C76" s="653">
        <v>0</v>
      </c>
      <c r="D76" s="197">
        <f t="shared" si="3"/>
        <v>0</v>
      </c>
      <c r="E76" s="197">
        <f>D76*5/100+D76</f>
        <v>0</v>
      </c>
    </row>
    <row r="77" spans="1:5" ht="15.75" thickBot="1" x14ac:dyDescent="0.3">
      <c r="A77" s="198" t="s">
        <v>482</v>
      </c>
      <c r="B77" s="197">
        <v>0</v>
      </c>
      <c r="C77" s="653">
        <v>0</v>
      </c>
      <c r="D77" s="197">
        <f>C77*5/100+C77</f>
        <v>0</v>
      </c>
      <c r="E77" s="197">
        <f>D77*5/100+D77</f>
        <v>0</v>
      </c>
    </row>
    <row r="78" spans="1:5" ht="15.75" thickBot="1" x14ac:dyDescent="0.3">
      <c r="A78" s="198" t="s">
        <v>477</v>
      </c>
      <c r="B78" s="197">
        <v>0</v>
      </c>
      <c r="C78" s="653">
        <f>LANDS!E145</f>
        <v>0</v>
      </c>
      <c r="D78" s="197">
        <f>C78*5/100+C78</f>
        <v>0</v>
      </c>
      <c r="E78" s="197">
        <f>D78*5/100+D78</f>
        <v>0</v>
      </c>
    </row>
    <row r="79" spans="1:5" ht="29.1" customHeight="1" thickBot="1" x14ac:dyDescent="0.3">
      <c r="A79" s="1398" t="s">
        <v>483</v>
      </c>
      <c r="B79" s="1410">
        <f>SUM(B71+B72+B73+B74+B76+B77+B78)</f>
        <v>0</v>
      </c>
      <c r="C79" s="1414">
        <f>SUM(C71+C72+C73+C74+C76+C77+C78)</f>
        <v>0</v>
      </c>
      <c r="D79" s="1410">
        <f>SUM(D71+D72+D73+D74+D76+D77+D78)</f>
        <v>0</v>
      </c>
      <c r="E79" s="1410">
        <f>SUM(E71+E72+E73+E74+E76+E77+E78)</f>
        <v>0</v>
      </c>
    </row>
    <row r="80" spans="1:5" ht="15.75" thickBot="1" x14ac:dyDescent="0.3">
      <c r="A80" s="2016"/>
      <c r="B80" s="2017"/>
      <c r="C80" s="2017"/>
      <c r="D80" s="2017"/>
      <c r="E80" s="2018"/>
    </row>
    <row r="81" spans="1:6" ht="23.1" customHeight="1" thickBot="1" x14ac:dyDescent="0.3">
      <c r="A81" s="1962" t="s">
        <v>660</v>
      </c>
      <c r="B81" s="1862"/>
      <c r="C81" s="1862"/>
      <c r="D81" s="1963"/>
      <c r="E81" s="1964"/>
    </row>
    <row r="82" spans="1:6" ht="15.75" thickBot="1" x14ac:dyDescent="0.3">
      <c r="A82" s="1941" t="s">
        <v>468</v>
      </c>
      <c r="B82" s="420" t="s">
        <v>503</v>
      </c>
      <c r="C82" s="554" t="s">
        <v>504</v>
      </c>
      <c r="D82" s="1945" t="s">
        <v>505</v>
      </c>
      <c r="E82" s="1946"/>
    </row>
    <row r="83" spans="1:6" ht="15.75" thickBot="1" x14ac:dyDescent="0.3">
      <c r="A83" s="1942"/>
      <c r="B83" s="797" t="s">
        <v>507</v>
      </c>
      <c r="C83" s="241" t="s">
        <v>974</v>
      </c>
      <c r="D83" s="797" t="s">
        <v>975</v>
      </c>
      <c r="E83" s="797" t="s">
        <v>978</v>
      </c>
    </row>
    <row r="84" spans="1:6" ht="29.1" customHeight="1" thickBot="1" x14ac:dyDescent="0.3">
      <c r="A84" s="196" t="s">
        <v>481</v>
      </c>
      <c r="B84" s="1938"/>
      <c r="C84" s="1939"/>
      <c r="D84" s="1939"/>
      <c r="E84" s="1940"/>
    </row>
    <row r="85" spans="1:6" ht="15.75" thickBot="1" x14ac:dyDescent="0.3">
      <c r="A85" s="208" t="s">
        <v>470</v>
      </c>
      <c r="B85" s="211">
        <v>0</v>
      </c>
      <c r="C85" s="655">
        <f>LANDS!O18</f>
        <v>0</v>
      </c>
      <c r="D85" s="247">
        <f t="shared" ref="D85:E90" si="4">C85*5/100+C85</f>
        <v>0</v>
      </c>
      <c r="E85" s="247">
        <f t="shared" si="4"/>
        <v>0</v>
      </c>
    </row>
    <row r="86" spans="1:6" ht="15.75" thickBot="1" x14ac:dyDescent="0.3">
      <c r="A86" s="198" t="s">
        <v>471</v>
      </c>
      <c r="B86" s="197">
        <v>0</v>
      </c>
      <c r="C86" s="655">
        <f>LANDS!O118</f>
        <v>2710500</v>
      </c>
      <c r="D86" s="247">
        <f t="shared" si="4"/>
        <v>2846025</v>
      </c>
      <c r="E86" s="247">
        <f>D86*5/100+D86</f>
        <v>2988326.25</v>
      </c>
    </row>
    <row r="87" spans="1:6" ht="15.75" thickBot="1" x14ac:dyDescent="0.3">
      <c r="A87" s="198" t="s">
        <v>472</v>
      </c>
      <c r="B87" s="197">
        <v>0</v>
      </c>
      <c r="C87" s="655">
        <v>0</v>
      </c>
      <c r="D87" s="247">
        <f t="shared" si="4"/>
        <v>0</v>
      </c>
      <c r="E87" s="247">
        <f>D87*5/100+D87</f>
        <v>0</v>
      </c>
    </row>
    <row r="88" spans="1:6" ht="15.75" thickBot="1" x14ac:dyDescent="0.3">
      <c r="A88" s="198" t="s">
        <v>473</v>
      </c>
      <c r="B88" s="197">
        <v>0</v>
      </c>
      <c r="C88" s="655">
        <f>LANDS!O133</f>
        <v>0</v>
      </c>
      <c r="D88" s="247">
        <f t="shared" si="4"/>
        <v>0</v>
      </c>
      <c r="E88" s="247">
        <f>D88*5/100+D88</f>
        <v>0</v>
      </c>
    </row>
    <row r="89" spans="1:6" ht="24" customHeight="1" thickBot="1" x14ac:dyDescent="0.3">
      <c r="A89" s="196" t="s">
        <v>474</v>
      </c>
      <c r="B89" s="1938"/>
      <c r="C89" s="1939"/>
      <c r="D89" s="1939"/>
      <c r="E89" s="1940"/>
    </row>
    <row r="90" spans="1:6" ht="15.75" thickBot="1" x14ac:dyDescent="0.3">
      <c r="A90" s="198" t="s">
        <v>475</v>
      </c>
      <c r="B90" s="197">
        <v>0</v>
      </c>
      <c r="C90" s="655">
        <v>0</v>
      </c>
      <c r="D90" s="245">
        <f t="shared" si="4"/>
        <v>0</v>
      </c>
      <c r="E90" s="245">
        <f>D90*5/100+D90</f>
        <v>0</v>
      </c>
    </row>
    <row r="91" spans="1:6" ht="15.75" thickBot="1" x14ac:dyDescent="0.3">
      <c r="A91" s="198" t="s">
        <v>482</v>
      </c>
      <c r="B91" s="197">
        <v>0</v>
      </c>
      <c r="C91" s="655">
        <v>0</v>
      </c>
      <c r="D91" s="245">
        <f>C91*5/100+C91</f>
        <v>0</v>
      </c>
      <c r="E91" s="245">
        <f>D91*5/100+D91</f>
        <v>0</v>
      </c>
    </row>
    <row r="92" spans="1:6" ht="15.75" thickBot="1" x14ac:dyDescent="0.3">
      <c r="A92" s="206" t="s">
        <v>477</v>
      </c>
      <c r="B92" s="210">
        <v>0</v>
      </c>
      <c r="C92" s="718">
        <f>LANDS!O145</f>
        <v>8798298</v>
      </c>
      <c r="D92" s="245">
        <f>C92*5/100+C92</f>
        <v>9238212.9000000004</v>
      </c>
      <c r="E92" s="245">
        <f>D92*5/100+D92</f>
        <v>9700123.5449999999</v>
      </c>
    </row>
    <row r="93" spans="1:6" ht="24" customHeight="1" thickBot="1" x14ac:dyDescent="0.3">
      <c r="A93" s="1398" t="s">
        <v>483</v>
      </c>
      <c r="B93" s="1410">
        <f>SUM(B85+B86+B87+B88+B90+B91+B92)</f>
        <v>0</v>
      </c>
      <c r="C93" s="1403">
        <f>SUM(C85+C86+C87+C88+C90+C91+C92)</f>
        <v>11508798</v>
      </c>
      <c r="D93" s="1411">
        <f>SUM(D85+D86+D87+D88+D90+D91+D92)</f>
        <v>12084237.9</v>
      </c>
      <c r="E93" s="1411">
        <f>SUM(E85+E86+E87+E88+E90+E91+E92)</f>
        <v>12688449.795</v>
      </c>
    </row>
    <row r="94" spans="1:6" ht="15.75" thickBot="1" x14ac:dyDescent="0.3">
      <c r="A94" s="2016"/>
      <c r="B94" s="2017"/>
      <c r="C94" s="2017"/>
      <c r="D94" s="2017"/>
      <c r="E94" s="2018"/>
      <c r="F94" s="1364"/>
    </row>
    <row r="95" spans="1:6" ht="33.950000000000003" customHeight="1" thickBot="1" x14ac:dyDescent="0.3">
      <c r="A95" s="1962" t="s">
        <v>661</v>
      </c>
      <c r="B95" s="1862"/>
      <c r="C95" s="1862"/>
      <c r="D95" s="1963"/>
      <c r="E95" s="1964"/>
    </row>
    <row r="96" spans="1:6" ht="15.75" thickBot="1" x14ac:dyDescent="0.3">
      <c r="A96" s="1941" t="s">
        <v>468</v>
      </c>
      <c r="B96" s="420" t="s">
        <v>503</v>
      </c>
      <c r="C96" s="554" t="s">
        <v>504</v>
      </c>
      <c r="D96" s="1945" t="s">
        <v>505</v>
      </c>
      <c r="E96" s="1946"/>
    </row>
    <row r="97" spans="1:6" ht="15.75" thickBot="1" x14ac:dyDescent="0.3">
      <c r="A97" s="1942"/>
      <c r="B97" s="797" t="s">
        <v>507</v>
      </c>
      <c r="C97" s="241" t="s">
        <v>974</v>
      </c>
      <c r="D97" s="797" t="s">
        <v>975</v>
      </c>
      <c r="E97" s="797" t="s">
        <v>978</v>
      </c>
    </row>
    <row r="98" spans="1:6" ht="27.95" customHeight="1" thickBot="1" x14ac:dyDescent="0.3">
      <c r="A98" s="196" t="s">
        <v>481</v>
      </c>
      <c r="B98" s="1981"/>
      <c r="C98" s="1982"/>
      <c r="D98" s="1982"/>
      <c r="E98" s="1983"/>
    </row>
    <row r="99" spans="1:6" ht="15.75" thickBot="1" x14ac:dyDescent="0.3">
      <c r="A99" s="198" t="s">
        <v>470</v>
      </c>
      <c r="B99" s="197">
        <v>0</v>
      </c>
      <c r="C99" s="655">
        <f>LANDS!J18</f>
        <v>0</v>
      </c>
      <c r="D99" s="245">
        <f t="shared" ref="D99:E104" si="5">C99*5/100+C99</f>
        <v>0</v>
      </c>
      <c r="E99" s="245">
        <f t="shared" si="5"/>
        <v>0</v>
      </c>
    </row>
    <row r="100" spans="1:6" ht="15.75" thickBot="1" x14ac:dyDescent="0.3">
      <c r="A100" s="198" t="s">
        <v>471</v>
      </c>
      <c r="B100" s="197">
        <v>0</v>
      </c>
      <c r="C100" s="655">
        <f>LANDS!J118</f>
        <v>2710500</v>
      </c>
      <c r="D100" s="245">
        <f t="shared" si="5"/>
        <v>2846025</v>
      </c>
      <c r="E100" s="245">
        <f>D100*5/100+D100</f>
        <v>2988326.25</v>
      </c>
    </row>
    <row r="101" spans="1:6" ht="15.75" thickBot="1" x14ac:dyDescent="0.3">
      <c r="A101" s="198" t="s">
        <v>472</v>
      </c>
      <c r="B101" s="197">
        <v>0</v>
      </c>
      <c r="C101" s="655">
        <v>0</v>
      </c>
      <c r="D101" s="245">
        <f t="shared" si="5"/>
        <v>0</v>
      </c>
      <c r="E101" s="245">
        <f>D101*5/100+D101</f>
        <v>0</v>
      </c>
    </row>
    <row r="102" spans="1:6" ht="15.75" thickBot="1" x14ac:dyDescent="0.3">
      <c r="A102" s="198" t="s">
        <v>473</v>
      </c>
      <c r="B102" s="197">
        <v>0</v>
      </c>
      <c r="C102" s="655">
        <f>LANDS!J133</f>
        <v>0</v>
      </c>
      <c r="D102" s="245">
        <f t="shared" si="5"/>
        <v>0</v>
      </c>
      <c r="E102" s="245">
        <f>D102*5/100+D102</f>
        <v>0</v>
      </c>
    </row>
    <row r="103" spans="1:6" ht="30" customHeight="1" thickBot="1" x14ac:dyDescent="0.3">
      <c r="A103" s="196" t="s">
        <v>474</v>
      </c>
      <c r="B103" s="1981"/>
      <c r="C103" s="1982"/>
      <c r="D103" s="1982"/>
      <c r="E103" s="1983"/>
    </row>
    <row r="104" spans="1:6" ht="15.75" thickBot="1" x14ac:dyDescent="0.3">
      <c r="A104" s="198" t="s">
        <v>475</v>
      </c>
      <c r="B104" s="197">
        <v>0</v>
      </c>
      <c r="C104" s="655">
        <v>0</v>
      </c>
      <c r="D104" s="245">
        <f t="shared" si="5"/>
        <v>0</v>
      </c>
      <c r="E104" s="245">
        <f>D104*5/100+D104</f>
        <v>0</v>
      </c>
    </row>
    <row r="105" spans="1:6" ht="15.75" thickBot="1" x14ac:dyDescent="0.3">
      <c r="A105" s="198" t="s">
        <v>482</v>
      </c>
      <c r="B105" s="197">
        <v>0</v>
      </c>
      <c r="C105" s="655">
        <v>0</v>
      </c>
      <c r="D105" s="245">
        <f>C105*5/100+C105</f>
        <v>0</v>
      </c>
      <c r="E105" s="245">
        <f>D105*5/100+D105</f>
        <v>0</v>
      </c>
    </row>
    <row r="106" spans="1:6" ht="15.75" thickBot="1" x14ac:dyDescent="0.3">
      <c r="A106" s="198" t="s">
        <v>477</v>
      </c>
      <c r="B106" s="197">
        <v>0</v>
      </c>
      <c r="C106" s="655">
        <f>LANDS!J145</f>
        <v>8798298</v>
      </c>
      <c r="D106" s="245">
        <f>C106*5/100+C106</f>
        <v>9238212.9000000004</v>
      </c>
      <c r="E106" s="245">
        <f>D106*5/100+D106</f>
        <v>9700123.5449999999</v>
      </c>
    </row>
    <row r="107" spans="1:6" s="32" customFormat="1" ht="30.95" customHeight="1" thickBot="1" x14ac:dyDescent="0.3">
      <c r="A107" s="1394" t="s">
        <v>483</v>
      </c>
      <c r="B107" s="1402">
        <f>SUM(B99+B100+B101+B102+B104+B105+B106)</f>
        <v>0</v>
      </c>
      <c r="C107" s="1403">
        <f>SUM(C99+C100+C101+C102+C104+C105+C106)</f>
        <v>11508798</v>
      </c>
      <c r="D107" s="1404">
        <f>SUM(D99+D100+D101+D102+D104+D105+D106)</f>
        <v>12084237.9</v>
      </c>
      <c r="E107" s="1404">
        <f>SUM(E99+E100+E101+E102+E104+E105+E106)</f>
        <v>12688449.795</v>
      </c>
    </row>
    <row r="108" spans="1:6" s="32" customFormat="1" ht="15.75" thickBot="1" x14ac:dyDescent="0.3">
      <c r="A108" s="2083"/>
      <c r="B108" s="2084"/>
      <c r="C108" s="2084"/>
      <c r="D108" s="2084"/>
      <c r="E108" s="2085"/>
      <c r="F108" s="1375"/>
    </row>
    <row r="109" spans="1:6" ht="36.950000000000003" customHeight="1" thickBot="1" x14ac:dyDescent="0.3">
      <c r="A109" s="1962" t="s">
        <v>662</v>
      </c>
      <c r="B109" s="1963"/>
      <c r="C109" s="1963"/>
      <c r="D109" s="1963"/>
      <c r="E109" s="1964"/>
    </row>
    <row r="110" spans="1:6" ht="15.75" thickBot="1" x14ac:dyDescent="0.3">
      <c r="A110" s="1954" t="s">
        <v>468</v>
      </c>
      <c r="B110" s="194" t="s">
        <v>503</v>
      </c>
      <c r="C110" s="244" t="s">
        <v>504</v>
      </c>
      <c r="D110" s="1968" t="s">
        <v>505</v>
      </c>
      <c r="E110" s="1946"/>
    </row>
    <row r="111" spans="1:6" ht="15.75" thickBot="1" x14ac:dyDescent="0.3">
      <c r="A111" s="1942"/>
      <c r="B111" s="797" t="s">
        <v>507</v>
      </c>
      <c r="C111" s="241" t="s">
        <v>974</v>
      </c>
      <c r="D111" s="797" t="s">
        <v>975</v>
      </c>
      <c r="E111" s="797" t="s">
        <v>978</v>
      </c>
    </row>
    <row r="112" spans="1:6" ht="26.1" customHeight="1" thickBot="1" x14ac:dyDescent="0.3">
      <c r="A112" s="196" t="s">
        <v>481</v>
      </c>
      <c r="B112" s="1938"/>
      <c r="C112" s="1939"/>
      <c r="D112" s="1939"/>
      <c r="E112" s="1940"/>
    </row>
    <row r="113" spans="1:6" ht="15.75" thickBot="1" x14ac:dyDescent="0.3">
      <c r="A113" s="198" t="s">
        <v>470</v>
      </c>
      <c r="B113" s="197">
        <v>0</v>
      </c>
      <c r="C113" s="655">
        <f>LANDS!U18</f>
        <v>3000000</v>
      </c>
      <c r="D113" s="245">
        <f t="shared" ref="D113:E118" si="6">C113*5/100+C113</f>
        <v>3150000</v>
      </c>
      <c r="E113" s="245">
        <f t="shared" si="6"/>
        <v>3307500</v>
      </c>
    </row>
    <row r="114" spans="1:6" ht="15.75" thickBot="1" x14ac:dyDescent="0.3">
      <c r="A114" s="198" t="s">
        <v>471</v>
      </c>
      <c r="B114" s="197">
        <v>0</v>
      </c>
      <c r="C114" s="655">
        <f>LANDS!U118</f>
        <v>56541000</v>
      </c>
      <c r="D114" s="245">
        <f t="shared" si="6"/>
        <v>59368050</v>
      </c>
      <c r="E114" s="245">
        <f>D114*5/100+D114</f>
        <v>62336452.5</v>
      </c>
    </row>
    <row r="115" spans="1:6" ht="15.75" thickBot="1" x14ac:dyDescent="0.3">
      <c r="A115" s="198" t="s">
        <v>472</v>
      </c>
      <c r="B115" s="197">
        <v>0</v>
      </c>
      <c r="C115" s="655">
        <v>0</v>
      </c>
      <c r="D115" s="245">
        <f t="shared" si="6"/>
        <v>0</v>
      </c>
      <c r="E115" s="245">
        <f>D115*5/100+D115</f>
        <v>0</v>
      </c>
    </row>
    <row r="116" spans="1:6" ht="15.75" thickBot="1" x14ac:dyDescent="0.3">
      <c r="A116" s="198" t="s">
        <v>473</v>
      </c>
      <c r="B116" s="197">
        <v>0</v>
      </c>
      <c r="C116" s="655">
        <f>LANDS!U133</f>
        <v>0</v>
      </c>
      <c r="D116" s="245">
        <f t="shared" si="6"/>
        <v>0</v>
      </c>
      <c r="E116" s="245">
        <f>D116*5/100+D116</f>
        <v>0</v>
      </c>
    </row>
    <row r="117" spans="1:6" ht="27" customHeight="1" thickBot="1" x14ac:dyDescent="0.3">
      <c r="A117" s="220" t="s">
        <v>474</v>
      </c>
      <c r="B117" s="2119"/>
      <c r="C117" s="2120"/>
      <c r="D117" s="2120"/>
      <c r="E117" s="2121"/>
    </row>
    <row r="118" spans="1:6" ht="15.75" thickBot="1" x14ac:dyDescent="0.3">
      <c r="A118" s="198" t="s">
        <v>475</v>
      </c>
      <c r="B118" s="197">
        <v>0</v>
      </c>
      <c r="C118" s="655">
        <v>0</v>
      </c>
      <c r="D118" s="245">
        <f t="shared" si="6"/>
        <v>0</v>
      </c>
      <c r="E118" s="245">
        <f>D118*5/100+D118</f>
        <v>0</v>
      </c>
    </row>
    <row r="119" spans="1:6" ht="15.75" thickBot="1" x14ac:dyDescent="0.3">
      <c r="A119" s="198" t="s">
        <v>482</v>
      </c>
      <c r="B119" s="197">
        <v>0</v>
      </c>
      <c r="C119" s="655">
        <v>0</v>
      </c>
      <c r="D119" s="245">
        <f>C119*5/100+C119</f>
        <v>0</v>
      </c>
      <c r="E119" s="245">
        <f>D119*5/100+D119</f>
        <v>0</v>
      </c>
    </row>
    <row r="120" spans="1:6" ht="15.75" thickBot="1" x14ac:dyDescent="0.3">
      <c r="A120" s="198" t="s">
        <v>477</v>
      </c>
      <c r="B120" s="197">
        <v>0</v>
      </c>
      <c r="C120" s="655">
        <f>LANDS!U145</f>
        <v>448361024</v>
      </c>
      <c r="D120" s="245">
        <f>C120*5/100+C120</f>
        <v>470779075.19999999</v>
      </c>
      <c r="E120" s="245">
        <f>D120*5/100+D120</f>
        <v>494318028.95999998</v>
      </c>
    </row>
    <row r="121" spans="1:6" ht="29.1" customHeight="1" thickBot="1" x14ac:dyDescent="0.3">
      <c r="A121" s="1394" t="s">
        <v>483</v>
      </c>
      <c r="B121" s="1402">
        <f>SUM(B113+B114+B115+B116+B118+B119+B120)</f>
        <v>0</v>
      </c>
      <c r="C121" s="1403">
        <f>SUM(C113+C114+C115+C116+C118+C119+C120)</f>
        <v>507902024</v>
      </c>
      <c r="D121" s="1404">
        <f>SUM(D113+D114+D115+D116+D118+D119+D120)</f>
        <v>533297125.19999999</v>
      </c>
      <c r="E121" s="1404">
        <f>SUM(E113+E114+E115+E116+E118+E119+E120)</f>
        <v>559961981.46000004</v>
      </c>
    </row>
    <row r="122" spans="1:6" ht="15.75" thickBot="1" x14ac:dyDescent="0.3">
      <c r="A122" s="2083"/>
      <c r="B122" s="2084"/>
      <c r="C122" s="2084"/>
      <c r="D122" s="2084"/>
      <c r="E122" s="2085"/>
      <c r="F122" s="1375"/>
    </row>
    <row r="123" spans="1:6" ht="32.1" customHeight="1" thickBot="1" x14ac:dyDescent="0.3">
      <c r="A123" s="1962" t="s">
        <v>663</v>
      </c>
      <c r="B123" s="1963"/>
      <c r="C123" s="1963"/>
      <c r="D123" s="1963"/>
      <c r="E123" s="1964"/>
    </row>
    <row r="124" spans="1:6" ht="15.75" thickBot="1" x14ac:dyDescent="0.3">
      <c r="A124" s="1954" t="s">
        <v>468</v>
      </c>
      <c r="B124" s="194" t="s">
        <v>503</v>
      </c>
      <c r="C124" s="244" t="s">
        <v>504</v>
      </c>
      <c r="D124" s="1968" t="s">
        <v>505</v>
      </c>
      <c r="E124" s="1946"/>
    </row>
    <row r="125" spans="1:6" ht="15.75" thickBot="1" x14ac:dyDescent="0.3">
      <c r="A125" s="1942"/>
      <c r="B125" s="797" t="s">
        <v>507</v>
      </c>
      <c r="C125" s="241" t="s">
        <v>974</v>
      </c>
      <c r="D125" s="797" t="s">
        <v>975</v>
      </c>
      <c r="E125" s="797" t="s">
        <v>978</v>
      </c>
    </row>
    <row r="126" spans="1:6" ht="27.95" customHeight="1" thickBot="1" x14ac:dyDescent="0.3">
      <c r="A126" s="196" t="s">
        <v>481</v>
      </c>
      <c r="B126" s="1981"/>
      <c r="C126" s="1982"/>
      <c r="D126" s="1982"/>
      <c r="E126" s="1983"/>
    </row>
    <row r="127" spans="1:6" ht="15.75" thickBot="1" x14ac:dyDescent="0.3">
      <c r="A127" s="198" t="s">
        <v>470</v>
      </c>
      <c r="B127" s="197">
        <v>0</v>
      </c>
      <c r="C127" s="653">
        <f>LANDS!P18</f>
        <v>0</v>
      </c>
      <c r="D127" s="197">
        <f t="shared" ref="D127:E132" si="7">C127*5/100+C127</f>
        <v>0</v>
      </c>
      <c r="E127" s="197">
        <f t="shared" si="7"/>
        <v>0</v>
      </c>
    </row>
    <row r="128" spans="1:6" ht="15.75" thickBot="1" x14ac:dyDescent="0.3">
      <c r="A128" s="198" t="s">
        <v>471</v>
      </c>
      <c r="B128" s="197">
        <v>0</v>
      </c>
      <c r="C128" s="653">
        <f>LANDS!P118</f>
        <v>0</v>
      </c>
      <c r="D128" s="197">
        <f t="shared" si="7"/>
        <v>0</v>
      </c>
      <c r="E128" s="197">
        <f>D128*5/100+D128</f>
        <v>0</v>
      </c>
    </row>
    <row r="129" spans="1:6" ht="15.75" thickBot="1" x14ac:dyDescent="0.3">
      <c r="A129" s="198" t="s">
        <v>472</v>
      </c>
      <c r="B129" s="197">
        <v>0</v>
      </c>
      <c r="C129" s="653">
        <v>0</v>
      </c>
      <c r="D129" s="197">
        <f t="shared" si="7"/>
        <v>0</v>
      </c>
      <c r="E129" s="197">
        <f>D129*5/100+D129</f>
        <v>0</v>
      </c>
    </row>
    <row r="130" spans="1:6" ht="15.75" thickBot="1" x14ac:dyDescent="0.3">
      <c r="A130" s="198" t="s">
        <v>473</v>
      </c>
      <c r="B130" s="197">
        <v>0</v>
      </c>
      <c r="C130" s="653">
        <f>LANDS!P133</f>
        <v>0</v>
      </c>
      <c r="D130" s="197">
        <f t="shared" si="7"/>
        <v>0</v>
      </c>
      <c r="E130" s="197">
        <f>D130*5/100+D130</f>
        <v>0</v>
      </c>
    </row>
    <row r="131" spans="1:6" ht="29.1" customHeight="1" thickBot="1" x14ac:dyDescent="0.3">
      <c r="A131" s="196" t="s">
        <v>474</v>
      </c>
      <c r="B131" s="1938"/>
      <c r="C131" s="1939"/>
      <c r="D131" s="1939"/>
      <c r="E131" s="1940"/>
    </row>
    <row r="132" spans="1:6" ht="15.75" thickBot="1" x14ac:dyDescent="0.3">
      <c r="A132" s="198" t="s">
        <v>475</v>
      </c>
      <c r="B132" s="197">
        <v>0</v>
      </c>
      <c r="C132" s="653">
        <v>0</v>
      </c>
      <c r="D132" s="197">
        <f t="shared" si="7"/>
        <v>0</v>
      </c>
      <c r="E132" s="197">
        <f>D132*5/100+D132</f>
        <v>0</v>
      </c>
    </row>
    <row r="133" spans="1:6" ht="15.75" thickBot="1" x14ac:dyDescent="0.3">
      <c r="A133" s="198" t="s">
        <v>482</v>
      </c>
      <c r="B133" s="197">
        <v>0</v>
      </c>
      <c r="C133" s="653">
        <v>0</v>
      </c>
      <c r="D133" s="197">
        <f>C133*5/100+C133</f>
        <v>0</v>
      </c>
      <c r="E133" s="197">
        <f>D133*5/100+D133</f>
        <v>0</v>
      </c>
    </row>
    <row r="134" spans="1:6" ht="15.75" thickBot="1" x14ac:dyDescent="0.3">
      <c r="A134" s="198" t="s">
        <v>477</v>
      </c>
      <c r="B134" s="197">
        <v>0</v>
      </c>
      <c r="C134" s="655">
        <f>LANDS!P145</f>
        <v>0</v>
      </c>
      <c r="D134" s="245">
        <f>C134*5/100+C134</f>
        <v>0</v>
      </c>
      <c r="E134" s="245">
        <f>D134*5/100+D134</f>
        <v>0</v>
      </c>
    </row>
    <row r="135" spans="1:6" ht="29.1" customHeight="1" thickBot="1" x14ac:dyDescent="0.3">
      <c r="A135" s="1394" t="s">
        <v>483</v>
      </c>
      <c r="B135" s="1402">
        <f>SUM(B127+B128+B129+B130+B132+B133+B134)</f>
        <v>0</v>
      </c>
      <c r="C135" s="1403">
        <f>SUM(C127+C128+C129+C130+C132+C133+C134)</f>
        <v>0</v>
      </c>
      <c r="D135" s="1404">
        <f>SUM(D127+D128+D129+D130+D132+D133+D134)</f>
        <v>0</v>
      </c>
      <c r="E135" s="1404">
        <f>SUM(E127+E128+E129+E130+E132+E133+E134)</f>
        <v>0</v>
      </c>
    </row>
    <row r="136" spans="1:6" ht="15.75" thickBot="1" x14ac:dyDescent="0.3">
      <c r="A136" s="2083"/>
      <c r="B136" s="2084"/>
      <c r="C136" s="2084"/>
      <c r="D136" s="2084"/>
      <c r="E136" s="2085"/>
      <c r="F136" s="1375"/>
    </row>
    <row r="137" spans="1:6" ht="27" customHeight="1" thickBot="1" x14ac:dyDescent="0.3">
      <c r="A137" s="1962" t="s">
        <v>664</v>
      </c>
      <c r="B137" s="1963"/>
      <c r="C137" s="1963"/>
      <c r="D137" s="1963"/>
      <c r="E137" s="1964"/>
    </row>
    <row r="138" spans="1:6" ht="15.75" thickBot="1" x14ac:dyDescent="0.3">
      <c r="A138" s="1954" t="s">
        <v>468</v>
      </c>
      <c r="B138" s="194" t="s">
        <v>503</v>
      </c>
      <c r="C138" s="244" t="s">
        <v>504</v>
      </c>
      <c r="D138" s="1968" t="s">
        <v>505</v>
      </c>
      <c r="E138" s="1946"/>
    </row>
    <row r="139" spans="1:6" ht="15.75" thickBot="1" x14ac:dyDescent="0.3">
      <c r="A139" s="1942"/>
      <c r="B139" s="797" t="s">
        <v>507</v>
      </c>
      <c r="C139" s="241" t="s">
        <v>974</v>
      </c>
      <c r="D139" s="797" t="s">
        <v>975</v>
      </c>
      <c r="E139" s="797" t="s">
        <v>978</v>
      </c>
    </row>
    <row r="140" spans="1:6" ht="32.1" customHeight="1" thickBot="1" x14ac:dyDescent="0.3">
      <c r="A140" s="196" t="s">
        <v>481</v>
      </c>
      <c r="B140" s="1981"/>
      <c r="C140" s="1982"/>
      <c r="D140" s="1982"/>
      <c r="E140" s="1983"/>
    </row>
    <row r="141" spans="1:6" ht="15.75" thickBot="1" x14ac:dyDescent="0.3">
      <c r="A141" s="206" t="s">
        <v>470</v>
      </c>
      <c r="B141" s="210">
        <v>0</v>
      </c>
      <c r="C141" s="660">
        <f>LANDS!Q18</f>
        <v>3000000</v>
      </c>
      <c r="D141" s="210">
        <f t="shared" ref="D141:E146" si="8">C141*5/100+C141</f>
        <v>3150000</v>
      </c>
      <c r="E141" s="210">
        <f t="shared" si="8"/>
        <v>3307500</v>
      </c>
    </row>
    <row r="142" spans="1:6" ht="15.75" thickBot="1" x14ac:dyDescent="0.3">
      <c r="A142" s="198" t="s">
        <v>471</v>
      </c>
      <c r="B142" s="197">
        <v>0</v>
      </c>
      <c r="C142" s="653">
        <f>LANDS!Q118</f>
        <v>56541000</v>
      </c>
      <c r="D142" s="210">
        <f t="shared" si="8"/>
        <v>59368050</v>
      </c>
      <c r="E142" s="210">
        <f>D142*5/100+D142</f>
        <v>62336452.5</v>
      </c>
    </row>
    <row r="143" spans="1:6" ht="15.75" thickBot="1" x14ac:dyDescent="0.3">
      <c r="A143" s="198" t="s">
        <v>472</v>
      </c>
      <c r="B143" s="197">
        <v>0</v>
      </c>
      <c r="C143" s="653">
        <v>0</v>
      </c>
      <c r="D143" s="210">
        <f t="shared" si="8"/>
        <v>0</v>
      </c>
      <c r="E143" s="210">
        <f>D143*5/100+D143</f>
        <v>0</v>
      </c>
    </row>
    <row r="144" spans="1:6" ht="15.75" thickBot="1" x14ac:dyDescent="0.3">
      <c r="A144" s="198" t="s">
        <v>473</v>
      </c>
      <c r="B144" s="197">
        <v>0</v>
      </c>
      <c r="C144" s="653">
        <f>LANDS!Q133</f>
        <v>0</v>
      </c>
      <c r="D144" s="210">
        <f t="shared" si="8"/>
        <v>0</v>
      </c>
      <c r="E144" s="210">
        <f>D144*5/100+D144</f>
        <v>0</v>
      </c>
    </row>
    <row r="145" spans="1:5" ht="24.95" customHeight="1" thickBot="1" x14ac:dyDescent="0.3">
      <c r="A145" s="196" t="s">
        <v>474</v>
      </c>
      <c r="B145" s="1938"/>
      <c r="C145" s="1939"/>
      <c r="D145" s="1939"/>
      <c r="E145" s="1940"/>
    </row>
    <row r="146" spans="1:5" ht="15.75" thickBot="1" x14ac:dyDescent="0.3">
      <c r="A146" s="198" t="s">
        <v>475</v>
      </c>
      <c r="B146" s="197">
        <v>0</v>
      </c>
      <c r="C146" s="653">
        <v>0</v>
      </c>
      <c r="D146" s="197">
        <f t="shared" si="8"/>
        <v>0</v>
      </c>
      <c r="E146" s="197">
        <f>D146*5/100+D146</f>
        <v>0</v>
      </c>
    </row>
    <row r="147" spans="1:5" ht="15.75" thickBot="1" x14ac:dyDescent="0.3">
      <c r="A147" s="198" t="s">
        <v>482</v>
      </c>
      <c r="B147" s="197">
        <v>0</v>
      </c>
      <c r="C147" s="653">
        <v>0</v>
      </c>
      <c r="D147" s="197">
        <f>C147*5/100+C147</f>
        <v>0</v>
      </c>
      <c r="E147" s="197">
        <f>D147*5/100+D147</f>
        <v>0</v>
      </c>
    </row>
    <row r="148" spans="1:5" ht="15.75" thickBot="1" x14ac:dyDescent="0.3">
      <c r="A148" s="198" t="s">
        <v>477</v>
      </c>
      <c r="B148" s="197">
        <v>0</v>
      </c>
      <c r="C148" s="655">
        <f>LANDS!Q145</f>
        <v>438361024</v>
      </c>
      <c r="D148" s="245">
        <f>C148*5/100+C148</f>
        <v>460279075.19999999</v>
      </c>
      <c r="E148" s="245">
        <f>D148*5/100+D148</f>
        <v>483293028.95999998</v>
      </c>
    </row>
    <row r="149" spans="1:5" ht="27.95" customHeight="1" thickBot="1" x14ac:dyDescent="0.3">
      <c r="A149" s="196" t="s">
        <v>483</v>
      </c>
      <c r="B149" s="195">
        <f>SUM(B141+B142+B143+B144+B146+B147+B148)</f>
        <v>0</v>
      </c>
      <c r="C149" s="662">
        <f>SUM(C141+C142+C143+C144+C146+C147+C148)</f>
        <v>497902024</v>
      </c>
      <c r="D149" s="230">
        <f>SUM(D141+D142+D143+D144+D146+D147+D148)</f>
        <v>522797125.19999999</v>
      </c>
      <c r="E149" s="230">
        <f>SUM(E141+E142+E143+E144+E146+E147+E148)</f>
        <v>548936981.46000004</v>
      </c>
    </row>
    <row r="150" spans="1:5" ht="15.75" x14ac:dyDescent="0.25">
      <c r="A150" s="221"/>
      <c r="B150" s="234"/>
    </row>
  </sheetData>
  <mergeCells count="65">
    <mergeCell ref="B61:E61"/>
    <mergeCell ref="B70:E70"/>
    <mergeCell ref="B75:E75"/>
    <mergeCell ref="A82:A83"/>
    <mergeCell ref="D82:E82"/>
    <mergeCell ref="A94:E94"/>
    <mergeCell ref="A108:E108"/>
    <mergeCell ref="A122:E122"/>
    <mergeCell ref="A136:E136"/>
    <mergeCell ref="B126:E126"/>
    <mergeCell ref="B131:E131"/>
    <mergeCell ref="A110:A111"/>
    <mergeCell ref="D110:E110"/>
    <mergeCell ref="A96:A97"/>
    <mergeCell ref="D96:E96"/>
    <mergeCell ref="A123:E123"/>
    <mergeCell ref="A95:E95"/>
    <mergeCell ref="A109:E109"/>
    <mergeCell ref="B98:E98"/>
    <mergeCell ref="B103:E103"/>
    <mergeCell ref="B112:E112"/>
    <mergeCell ref="B140:E140"/>
    <mergeCell ref="B145:E145"/>
    <mergeCell ref="A41:E41"/>
    <mergeCell ref="B84:E84"/>
    <mergeCell ref="B89:E89"/>
    <mergeCell ref="A67:E67"/>
    <mergeCell ref="A81:E81"/>
    <mergeCell ref="A66:E66"/>
    <mergeCell ref="A68:A69"/>
    <mergeCell ref="D68:E68"/>
    <mergeCell ref="A80:E80"/>
    <mergeCell ref="A124:A125"/>
    <mergeCell ref="D124:E124"/>
    <mergeCell ref="A138:A139"/>
    <mergeCell ref="D138:E138"/>
    <mergeCell ref="A137:E137"/>
    <mergeCell ref="B42:E42"/>
    <mergeCell ref="B47:E47"/>
    <mergeCell ref="B56:E56"/>
    <mergeCell ref="A53:E53"/>
    <mergeCell ref="A54:A55"/>
    <mergeCell ref="D54:E54"/>
    <mergeCell ref="A52:E52"/>
    <mergeCell ref="B117:E117"/>
    <mergeCell ref="A2:B2"/>
    <mergeCell ref="A3:A4"/>
    <mergeCell ref="D3:E3"/>
    <mergeCell ref="A5:E5"/>
    <mergeCell ref="A11:A12"/>
    <mergeCell ref="D11:E11"/>
    <mergeCell ref="A6:E6"/>
    <mergeCell ref="A10:E10"/>
    <mergeCell ref="A15:E15"/>
    <mergeCell ref="A23:F23"/>
    <mergeCell ref="A39:A40"/>
    <mergeCell ref="D39:E39"/>
    <mergeCell ref="A16:E16"/>
    <mergeCell ref="A17:A18"/>
    <mergeCell ref="D17:E17"/>
    <mergeCell ref="A25:A26"/>
    <mergeCell ref="D25:E25"/>
    <mergeCell ref="B27:E27"/>
    <mergeCell ref="B32:E32"/>
    <mergeCell ref="A37:G37"/>
  </mergeCells>
  <hyperlinks>
    <hyperlink ref="A5" r:id="rId1" location="Sheet1!_ftn1" xr:uid="{00000000-0004-0000-1700-000000000000}"/>
  </hyperlinks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U140"/>
  <sheetViews>
    <sheetView view="pageBreakPreview" zoomScaleSheetLayoutView="100" workbookViewId="0">
      <selection activeCell="E111" sqref="E111"/>
    </sheetView>
  </sheetViews>
  <sheetFormatPr defaultColWidth="8.85546875" defaultRowHeight="15" x14ac:dyDescent="0.25"/>
  <cols>
    <col min="1" max="1" width="12.7109375" style="136" customWidth="1"/>
    <col min="2" max="2" width="45.7109375" style="41" customWidth="1"/>
    <col min="3" max="3" width="18.5703125" style="41" hidden="1" customWidth="1"/>
    <col min="4" max="4" width="19.140625" style="41" customWidth="1"/>
    <col min="5" max="5" width="19.42578125" style="41" customWidth="1"/>
    <col min="6" max="6" width="18" style="41" customWidth="1"/>
    <col min="7" max="7" width="18.140625" style="41" customWidth="1"/>
    <col min="8" max="8" width="23.7109375" style="41" customWidth="1"/>
    <col min="9" max="9" width="24.85546875" style="41" customWidth="1"/>
    <col min="10" max="10" width="25" style="41" customWidth="1"/>
    <col min="11" max="11" width="16.28515625" style="41" customWidth="1"/>
    <col min="12" max="12" width="17.5703125" style="41" bestFit="1" customWidth="1"/>
    <col min="13" max="16384" width="8.85546875" style="41"/>
  </cols>
  <sheetData>
    <row r="1" spans="1:9" x14ac:dyDescent="0.25">
      <c r="A1" s="136" t="s">
        <v>885</v>
      </c>
    </row>
    <row r="2" spans="1:9" ht="25.5" x14ac:dyDescent="0.25">
      <c r="A2" s="137" t="s">
        <v>358</v>
      </c>
      <c r="B2" s="126" t="s">
        <v>359</v>
      </c>
      <c r="C2" s="40" t="s">
        <v>897</v>
      </c>
      <c r="D2" s="126"/>
      <c r="E2" s="126"/>
      <c r="F2" s="131"/>
      <c r="G2" s="132"/>
    </row>
    <row r="3" spans="1:9" s="134" customFormat="1" ht="18" customHeight="1" x14ac:dyDescent="0.25">
      <c r="A3" s="138"/>
      <c r="B3" s="139"/>
      <c r="C3" s="139"/>
      <c r="D3" s="139" t="s">
        <v>986</v>
      </c>
      <c r="E3" s="139" t="s">
        <v>987</v>
      </c>
      <c r="F3" s="268" t="s">
        <v>360</v>
      </c>
      <c r="G3" s="133" t="s">
        <v>361</v>
      </c>
      <c r="I3" s="1"/>
    </row>
    <row r="4" spans="1:9" x14ac:dyDescent="0.25">
      <c r="A4" s="137">
        <v>2110101</v>
      </c>
      <c r="B4" s="126" t="s">
        <v>362</v>
      </c>
      <c r="C4" s="126">
        <v>78361781</v>
      </c>
      <c r="D4" s="126">
        <v>0</v>
      </c>
      <c r="E4" s="126">
        <v>84630724</v>
      </c>
      <c r="F4" s="269">
        <f>SUM(D4:E4)</f>
        <v>84630724</v>
      </c>
      <c r="G4" s="132">
        <f>SUM(F4)</f>
        <v>84630724</v>
      </c>
      <c r="I4" s="1"/>
    </row>
    <row r="5" spans="1:9" x14ac:dyDescent="0.25">
      <c r="A5" s="137">
        <v>2110102</v>
      </c>
      <c r="B5" s="135" t="s">
        <v>439</v>
      </c>
      <c r="C5" s="135">
        <v>73986754</v>
      </c>
      <c r="D5" s="126">
        <v>71522256</v>
      </c>
      <c r="E5" s="126"/>
      <c r="F5" s="269">
        <f t="shared" ref="F5:F68" si="0">SUM(D5:E5)</f>
        <v>71522256</v>
      </c>
      <c r="G5" s="132">
        <f t="shared" ref="G5:G68" si="1">SUM(F5)</f>
        <v>71522256</v>
      </c>
      <c r="I5" s="578"/>
    </row>
    <row r="6" spans="1:9" x14ac:dyDescent="0.25">
      <c r="A6" s="137">
        <v>2110202</v>
      </c>
      <c r="B6" s="126" t="s">
        <v>363</v>
      </c>
      <c r="C6" s="126">
        <v>14400000</v>
      </c>
      <c r="D6" s="126"/>
      <c r="E6" s="126">
        <v>18000000</v>
      </c>
      <c r="F6" s="269">
        <f t="shared" si="0"/>
        <v>18000000</v>
      </c>
      <c r="G6" s="132">
        <f t="shared" si="1"/>
        <v>18000000</v>
      </c>
      <c r="I6" s="1"/>
    </row>
    <row r="7" spans="1:9" s="134" customFormat="1" x14ac:dyDescent="0.25">
      <c r="A7" s="270">
        <v>2110100</v>
      </c>
      <c r="B7" s="273" t="s">
        <v>364</v>
      </c>
      <c r="C7" s="268">
        <f>SUM(C4:C6)</f>
        <v>166748535</v>
      </c>
      <c r="D7" s="268">
        <f>SUM(D4:D6)</f>
        <v>71522256</v>
      </c>
      <c r="E7" s="268">
        <f>SUM(E4:E6)</f>
        <v>102630724</v>
      </c>
      <c r="F7" s="269">
        <f t="shared" si="0"/>
        <v>174152980</v>
      </c>
      <c r="G7" s="133">
        <f t="shared" si="1"/>
        <v>174152980</v>
      </c>
      <c r="I7" s="1"/>
    </row>
    <row r="8" spans="1:9" x14ac:dyDescent="0.25">
      <c r="A8" s="137">
        <v>2110301</v>
      </c>
      <c r="B8" s="126" t="s">
        <v>365</v>
      </c>
      <c r="C8" s="126">
        <v>32448000</v>
      </c>
      <c r="D8" s="126">
        <v>29952000</v>
      </c>
      <c r="E8" s="126"/>
      <c r="F8" s="269">
        <f t="shared" si="0"/>
        <v>29952000</v>
      </c>
      <c r="G8" s="132">
        <f t="shared" si="1"/>
        <v>29952000</v>
      </c>
      <c r="I8" s="1"/>
    </row>
    <row r="9" spans="1:9" x14ac:dyDescent="0.25">
      <c r="A9" s="137">
        <v>2110308</v>
      </c>
      <c r="B9" s="126" t="s">
        <v>826</v>
      </c>
      <c r="C9" s="126">
        <v>6036000</v>
      </c>
      <c r="D9" s="126"/>
      <c r="E9" s="126">
        <v>5184000</v>
      </c>
      <c r="F9" s="269">
        <f t="shared" si="0"/>
        <v>5184000</v>
      </c>
      <c r="G9" s="132">
        <f t="shared" si="1"/>
        <v>5184000</v>
      </c>
      <c r="I9" s="1"/>
    </row>
    <row r="10" spans="1:9" x14ac:dyDescent="0.25">
      <c r="A10" s="137" t="s">
        <v>823</v>
      </c>
      <c r="B10" s="126" t="s">
        <v>824</v>
      </c>
      <c r="C10" s="126">
        <v>500000</v>
      </c>
      <c r="D10" s="126"/>
      <c r="E10" s="126">
        <v>540000</v>
      </c>
      <c r="F10" s="269">
        <f t="shared" si="0"/>
        <v>540000</v>
      </c>
      <c r="G10" s="132">
        <f t="shared" si="1"/>
        <v>540000</v>
      </c>
      <c r="I10" s="1"/>
    </row>
    <row r="11" spans="1:9" x14ac:dyDescent="0.25">
      <c r="A11" s="137">
        <v>2110310</v>
      </c>
      <c r="B11" s="126" t="s">
        <v>411</v>
      </c>
      <c r="C11" s="126">
        <v>44678400</v>
      </c>
      <c r="D11" s="126">
        <v>36691200</v>
      </c>
      <c r="E11" s="126"/>
      <c r="F11" s="269">
        <f t="shared" si="0"/>
        <v>36691200</v>
      </c>
      <c r="G11" s="132">
        <f t="shared" si="1"/>
        <v>36691200</v>
      </c>
      <c r="I11" s="1"/>
    </row>
    <row r="12" spans="1:9" x14ac:dyDescent="0.25">
      <c r="A12" s="137">
        <v>2110311</v>
      </c>
      <c r="B12" s="126" t="s">
        <v>366</v>
      </c>
      <c r="C12" s="126">
        <v>26409600</v>
      </c>
      <c r="D12" s="126"/>
      <c r="E12" s="126">
        <v>26409600</v>
      </c>
      <c r="F12" s="269">
        <f t="shared" si="0"/>
        <v>26409600</v>
      </c>
      <c r="G12" s="132">
        <f t="shared" si="1"/>
        <v>26409600</v>
      </c>
      <c r="I12" s="134"/>
    </row>
    <row r="13" spans="1:9" x14ac:dyDescent="0.25">
      <c r="A13" s="137">
        <v>2110312</v>
      </c>
      <c r="B13" s="126" t="s">
        <v>367</v>
      </c>
      <c r="C13" s="126">
        <v>12396000</v>
      </c>
      <c r="D13" s="126">
        <v>15960000</v>
      </c>
      <c r="E13" s="126"/>
      <c r="F13" s="269">
        <f t="shared" si="0"/>
        <v>15960000</v>
      </c>
      <c r="G13" s="132">
        <f t="shared" si="1"/>
        <v>15960000</v>
      </c>
      <c r="I13" s="134"/>
    </row>
    <row r="14" spans="1:9" x14ac:dyDescent="0.25">
      <c r="A14" s="137">
        <v>2110318</v>
      </c>
      <c r="B14" s="126" t="s">
        <v>412</v>
      </c>
      <c r="C14" s="126">
        <v>9648000</v>
      </c>
      <c r="D14" s="126"/>
      <c r="E14" s="126">
        <v>9648000</v>
      </c>
      <c r="F14" s="269">
        <f t="shared" si="0"/>
        <v>9648000</v>
      </c>
      <c r="G14" s="132">
        <f t="shared" si="1"/>
        <v>9648000</v>
      </c>
      <c r="I14" s="134"/>
    </row>
    <row r="15" spans="1:9" x14ac:dyDescent="0.25">
      <c r="A15" s="137">
        <v>2110314</v>
      </c>
      <c r="B15" s="126" t="s">
        <v>368</v>
      </c>
      <c r="C15" s="126">
        <v>17510904</v>
      </c>
      <c r="D15" s="126">
        <v>18024768</v>
      </c>
      <c r="E15" s="126"/>
      <c r="F15" s="269">
        <f t="shared" si="0"/>
        <v>18024768</v>
      </c>
      <c r="G15" s="132">
        <f t="shared" si="1"/>
        <v>18024768</v>
      </c>
      <c r="I15" s="134"/>
    </row>
    <row r="16" spans="1:9" x14ac:dyDescent="0.25">
      <c r="A16" s="137">
        <v>2120103</v>
      </c>
      <c r="B16" s="126" t="s">
        <v>369</v>
      </c>
      <c r="C16" s="126"/>
      <c r="D16" s="126"/>
      <c r="E16" s="126"/>
      <c r="F16" s="269">
        <f t="shared" si="0"/>
        <v>0</v>
      </c>
      <c r="G16" s="132">
        <f t="shared" si="1"/>
        <v>0</v>
      </c>
      <c r="I16" s="134"/>
    </row>
    <row r="17" spans="1:9" x14ac:dyDescent="0.25">
      <c r="A17" s="137" t="s">
        <v>343</v>
      </c>
      <c r="B17" s="126" t="s">
        <v>825</v>
      </c>
      <c r="C17" s="126">
        <v>0</v>
      </c>
      <c r="D17" s="126"/>
      <c r="E17" s="126">
        <v>193000</v>
      </c>
      <c r="F17" s="269">
        <f t="shared" si="0"/>
        <v>193000</v>
      </c>
      <c r="G17" s="132">
        <f t="shared" si="1"/>
        <v>193000</v>
      </c>
      <c r="I17" s="134"/>
    </row>
    <row r="18" spans="1:9" x14ac:dyDescent="0.25">
      <c r="A18" s="137" t="s">
        <v>827</v>
      </c>
      <c r="B18" s="126" t="s">
        <v>828</v>
      </c>
      <c r="C18" s="126">
        <v>540000</v>
      </c>
      <c r="D18" s="126"/>
      <c r="E18" s="126"/>
      <c r="F18" s="269">
        <f t="shared" si="0"/>
        <v>0</v>
      </c>
      <c r="G18" s="132">
        <f t="shared" si="1"/>
        <v>0</v>
      </c>
      <c r="I18" s="134"/>
    </row>
    <row r="19" spans="1:9" x14ac:dyDescent="0.25">
      <c r="A19" s="137" t="s">
        <v>413</v>
      </c>
      <c r="B19" s="126" t="s">
        <v>414</v>
      </c>
      <c r="C19" s="126">
        <v>691200</v>
      </c>
      <c r="D19" s="126"/>
      <c r="E19" s="126">
        <v>948000</v>
      </c>
      <c r="F19" s="269">
        <f t="shared" si="0"/>
        <v>948000</v>
      </c>
      <c r="G19" s="132">
        <f t="shared" si="1"/>
        <v>948000</v>
      </c>
      <c r="I19" s="134"/>
    </row>
    <row r="20" spans="1:9" x14ac:dyDescent="0.25">
      <c r="A20" s="137">
        <v>2110321</v>
      </c>
      <c r="B20" s="126" t="s">
        <v>370</v>
      </c>
      <c r="C20" s="126">
        <v>2721600</v>
      </c>
      <c r="D20" s="126">
        <v>2496000</v>
      </c>
      <c r="E20" s="126">
        <v>1000000</v>
      </c>
      <c r="F20" s="269">
        <f t="shared" si="0"/>
        <v>3496000</v>
      </c>
      <c r="G20" s="132">
        <f t="shared" si="1"/>
        <v>3496000</v>
      </c>
      <c r="I20" s="134"/>
    </row>
    <row r="21" spans="1:9" x14ac:dyDescent="0.25">
      <c r="A21" s="271">
        <v>2110300</v>
      </c>
      <c r="B21" s="269" t="s">
        <v>371</v>
      </c>
      <c r="C21" s="269">
        <f>SUM(C8:C20)</f>
        <v>153579704</v>
      </c>
      <c r="D21" s="269">
        <f>SUM(D8:D20)</f>
        <v>103123968</v>
      </c>
      <c r="E21" s="269">
        <f>SUM(E8:E20)</f>
        <v>43922600</v>
      </c>
      <c r="F21" s="269">
        <f t="shared" si="0"/>
        <v>147046568</v>
      </c>
      <c r="G21" s="133">
        <f t="shared" si="1"/>
        <v>147046568</v>
      </c>
      <c r="I21" s="134"/>
    </row>
    <row r="22" spans="1:9" s="134" customFormat="1" x14ac:dyDescent="0.25">
      <c r="A22" s="145"/>
      <c r="B22" s="133" t="s">
        <v>432</v>
      </c>
      <c r="C22" s="133">
        <f>SUM(C21+C7)</f>
        <v>320328239</v>
      </c>
      <c r="D22" s="133">
        <f>SUM(D21+D7)</f>
        <v>174646224</v>
      </c>
      <c r="E22" s="133">
        <f>SUM(E21+E7)</f>
        <v>146553324</v>
      </c>
      <c r="F22" s="269">
        <f t="shared" si="0"/>
        <v>321199548</v>
      </c>
      <c r="G22" s="133">
        <f t="shared" si="1"/>
        <v>321199548</v>
      </c>
    </row>
    <row r="23" spans="1:9" s="134" customFormat="1" x14ac:dyDescent="0.25">
      <c r="A23" s="138" t="s">
        <v>415</v>
      </c>
      <c r="B23" s="139" t="s">
        <v>375</v>
      </c>
      <c r="C23" s="139"/>
      <c r="D23" s="139"/>
      <c r="E23" s="139"/>
      <c r="F23" s="269">
        <f t="shared" si="0"/>
        <v>0</v>
      </c>
      <c r="G23" s="132">
        <f t="shared" si="1"/>
        <v>0</v>
      </c>
    </row>
    <row r="24" spans="1:9" x14ac:dyDescent="0.25">
      <c r="A24" s="137">
        <v>2210101</v>
      </c>
      <c r="B24" s="126" t="s">
        <v>372</v>
      </c>
      <c r="C24" s="126">
        <v>600000</v>
      </c>
      <c r="D24" s="126"/>
      <c r="E24" s="126">
        <v>600000</v>
      </c>
      <c r="F24" s="269">
        <f t="shared" si="0"/>
        <v>600000</v>
      </c>
      <c r="G24" s="132">
        <f t="shared" si="1"/>
        <v>600000</v>
      </c>
      <c r="I24" s="134"/>
    </row>
    <row r="25" spans="1:9" x14ac:dyDescent="0.25">
      <c r="A25" s="137">
        <v>2210103</v>
      </c>
      <c r="B25" s="126" t="s">
        <v>373</v>
      </c>
      <c r="C25" s="126"/>
      <c r="D25" s="126"/>
      <c r="E25" s="159"/>
      <c r="F25" s="269">
        <f t="shared" si="0"/>
        <v>0</v>
      </c>
      <c r="G25" s="132">
        <f t="shared" si="1"/>
        <v>0</v>
      </c>
      <c r="I25" s="134"/>
    </row>
    <row r="26" spans="1:9" x14ac:dyDescent="0.25">
      <c r="A26" s="137">
        <v>2210102</v>
      </c>
      <c r="B26" s="126" t="s">
        <v>374</v>
      </c>
      <c r="C26" s="126">
        <v>15000</v>
      </c>
      <c r="D26" s="126"/>
      <c r="E26" s="126">
        <v>100000</v>
      </c>
      <c r="F26" s="269">
        <f t="shared" si="0"/>
        <v>100000</v>
      </c>
      <c r="G26" s="132">
        <f t="shared" si="1"/>
        <v>100000</v>
      </c>
      <c r="I26" s="134"/>
    </row>
    <row r="27" spans="1:9" x14ac:dyDescent="0.25">
      <c r="A27" s="270"/>
      <c r="B27" s="268" t="s">
        <v>416</v>
      </c>
      <c r="C27" s="268">
        <f>SUM(C24:C26)</f>
        <v>615000</v>
      </c>
      <c r="D27" s="268">
        <f>SUM(D24:D26)</f>
        <v>0</v>
      </c>
      <c r="E27" s="268">
        <f>SUM(E24:E26)</f>
        <v>700000</v>
      </c>
      <c r="F27" s="269">
        <f t="shared" si="0"/>
        <v>700000</v>
      </c>
      <c r="G27" s="133">
        <f t="shared" si="1"/>
        <v>700000</v>
      </c>
      <c r="I27" s="134"/>
    </row>
    <row r="28" spans="1:9" s="134" customFormat="1" x14ac:dyDescent="0.25">
      <c r="A28" s="142" t="s">
        <v>417</v>
      </c>
      <c r="B28" s="143" t="s">
        <v>378</v>
      </c>
      <c r="C28" s="143"/>
      <c r="D28" s="143"/>
      <c r="E28" s="143"/>
      <c r="F28" s="269">
        <f t="shared" si="0"/>
        <v>0</v>
      </c>
      <c r="G28" s="132">
        <f t="shared" si="1"/>
        <v>0</v>
      </c>
    </row>
    <row r="29" spans="1:9" x14ac:dyDescent="0.25">
      <c r="A29" s="137">
        <v>2210201</v>
      </c>
      <c r="B29" s="126" t="s">
        <v>376</v>
      </c>
      <c r="C29" s="126">
        <v>420000</v>
      </c>
      <c r="D29" s="126"/>
      <c r="E29" s="126">
        <v>120000</v>
      </c>
      <c r="F29" s="269">
        <f t="shared" si="0"/>
        <v>120000</v>
      </c>
      <c r="G29" s="132">
        <f t="shared" si="1"/>
        <v>120000</v>
      </c>
      <c r="I29" s="134"/>
    </row>
    <row r="30" spans="1:9" x14ac:dyDescent="0.25">
      <c r="A30" s="137" t="s">
        <v>829</v>
      </c>
      <c r="B30" s="126" t="s">
        <v>830</v>
      </c>
      <c r="C30" s="126">
        <v>500000</v>
      </c>
      <c r="D30" s="126"/>
      <c r="E30" s="126">
        <v>50000</v>
      </c>
      <c r="F30" s="269">
        <f t="shared" si="0"/>
        <v>50000</v>
      </c>
      <c r="G30" s="132">
        <f t="shared" si="1"/>
        <v>50000</v>
      </c>
      <c r="I30" s="134"/>
    </row>
    <row r="31" spans="1:9" x14ac:dyDescent="0.25">
      <c r="A31" s="137">
        <v>2210203</v>
      </c>
      <c r="B31" s="126" t="s">
        <v>377</v>
      </c>
      <c r="C31" s="126">
        <v>100000</v>
      </c>
      <c r="D31" s="126"/>
      <c r="E31" s="126">
        <v>50000</v>
      </c>
      <c r="F31" s="269">
        <f t="shared" si="0"/>
        <v>50000</v>
      </c>
      <c r="G31" s="132">
        <f t="shared" si="1"/>
        <v>50000</v>
      </c>
      <c r="I31" s="134"/>
    </row>
    <row r="32" spans="1:9" x14ac:dyDescent="0.25">
      <c r="A32" s="270"/>
      <c r="B32" s="272" t="s">
        <v>416</v>
      </c>
      <c r="C32" s="268">
        <f>SUM(C29:C31)</f>
        <v>1020000</v>
      </c>
      <c r="D32" s="268">
        <f>SUM(D29:D31)</f>
        <v>0</v>
      </c>
      <c r="E32" s="268">
        <f>SUM(E29:E31)</f>
        <v>220000</v>
      </c>
      <c r="F32" s="269">
        <f t="shared" si="0"/>
        <v>220000</v>
      </c>
      <c r="G32" s="133">
        <f t="shared" si="1"/>
        <v>220000</v>
      </c>
      <c r="I32" s="134"/>
    </row>
    <row r="33" spans="1:11" ht="30" x14ac:dyDescent="0.25">
      <c r="A33" s="138">
        <v>2210300</v>
      </c>
      <c r="B33" s="125" t="s">
        <v>379</v>
      </c>
      <c r="C33" s="125"/>
      <c r="D33" s="143"/>
      <c r="E33" s="143"/>
      <c r="F33" s="269">
        <f t="shared" si="0"/>
        <v>0</v>
      </c>
      <c r="G33" s="132">
        <f t="shared" si="1"/>
        <v>0</v>
      </c>
      <c r="I33" s="134"/>
    </row>
    <row r="34" spans="1:11" s="130" customFormat="1" x14ac:dyDescent="0.25">
      <c r="A34" s="140" t="s">
        <v>831</v>
      </c>
      <c r="B34" s="141" t="s">
        <v>832</v>
      </c>
      <c r="C34" s="141">
        <v>8000000</v>
      </c>
      <c r="D34" s="141">
        <v>7000000</v>
      </c>
      <c r="E34" s="141">
        <v>2300000</v>
      </c>
      <c r="F34" s="269">
        <f t="shared" si="0"/>
        <v>9300000</v>
      </c>
      <c r="G34" s="132">
        <f t="shared" si="1"/>
        <v>9300000</v>
      </c>
      <c r="I34" s="158"/>
    </row>
    <row r="35" spans="1:11" x14ac:dyDescent="0.25">
      <c r="A35" s="137" t="s">
        <v>833</v>
      </c>
      <c r="B35" s="126" t="s">
        <v>834</v>
      </c>
      <c r="C35" s="126">
        <v>250000</v>
      </c>
      <c r="D35" s="126"/>
      <c r="E35" s="126"/>
      <c r="F35" s="269">
        <f t="shared" si="0"/>
        <v>0</v>
      </c>
      <c r="G35" s="132">
        <f t="shared" si="1"/>
        <v>0</v>
      </c>
      <c r="I35" s="134"/>
    </row>
    <row r="36" spans="1:11" x14ac:dyDescent="0.25">
      <c r="A36" s="137">
        <v>2210303</v>
      </c>
      <c r="B36" s="126" t="s">
        <v>54</v>
      </c>
      <c r="C36" s="126">
        <v>84000000</v>
      </c>
      <c r="D36" s="141">
        <v>51090030</v>
      </c>
      <c r="E36" s="126">
        <v>52587525</v>
      </c>
      <c r="F36" s="269">
        <f t="shared" si="0"/>
        <v>103677555</v>
      </c>
      <c r="G36" s="132">
        <f t="shared" si="1"/>
        <v>103677555</v>
      </c>
      <c r="I36" s="134"/>
    </row>
    <row r="37" spans="1:11" s="130" customFormat="1" x14ac:dyDescent="0.25">
      <c r="A37" s="270"/>
      <c r="B37" s="273" t="s">
        <v>416</v>
      </c>
      <c r="C37" s="268">
        <f>SUM(C34:C36)</f>
        <v>92250000</v>
      </c>
      <c r="D37" s="268">
        <f>SUM(D34:D36)</f>
        <v>58090030</v>
      </c>
      <c r="E37" s="268">
        <f>SUM(E34:E36)</f>
        <v>54887525</v>
      </c>
      <c r="F37" s="269">
        <f t="shared" si="0"/>
        <v>112977555</v>
      </c>
      <c r="G37" s="133">
        <f t="shared" si="1"/>
        <v>112977555</v>
      </c>
      <c r="H37" s="130">
        <f>SUM(G34+G42)</f>
        <v>13800000</v>
      </c>
      <c r="I37" s="134"/>
    </row>
    <row r="38" spans="1:11" s="130" customFormat="1" x14ac:dyDescent="0.25">
      <c r="A38" s="142" t="s">
        <v>835</v>
      </c>
      <c r="B38" s="618" t="s">
        <v>836</v>
      </c>
      <c r="C38" s="618"/>
      <c r="D38" s="143"/>
      <c r="E38" s="143"/>
      <c r="F38" s="269">
        <f t="shared" si="0"/>
        <v>0</v>
      </c>
      <c r="G38" s="132">
        <f t="shared" si="1"/>
        <v>0</v>
      </c>
      <c r="I38" s="134"/>
    </row>
    <row r="39" spans="1:11" s="613" customFormat="1" x14ac:dyDescent="0.25">
      <c r="A39" s="144" t="s">
        <v>837</v>
      </c>
      <c r="B39" s="621" t="s">
        <v>838</v>
      </c>
      <c r="C39" s="619">
        <v>500000</v>
      </c>
      <c r="D39" s="620">
        <v>540000</v>
      </c>
      <c r="E39" s="620"/>
      <c r="F39" s="269">
        <f t="shared" si="0"/>
        <v>540000</v>
      </c>
      <c r="G39" s="132">
        <f t="shared" si="1"/>
        <v>540000</v>
      </c>
      <c r="I39" s="134"/>
    </row>
    <row r="40" spans="1:11" s="613" customFormat="1" x14ac:dyDescent="0.25">
      <c r="A40" s="140" t="s">
        <v>839</v>
      </c>
      <c r="B40" s="621" t="s">
        <v>841</v>
      </c>
      <c r="C40" s="619"/>
      <c r="D40" s="620"/>
      <c r="E40" s="620"/>
      <c r="F40" s="269">
        <f t="shared" si="0"/>
        <v>0</v>
      </c>
      <c r="G40" s="132">
        <f t="shared" si="1"/>
        <v>0</v>
      </c>
      <c r="I40" s="134"/>
    </row>
    <row r="41" spans="1:11" s="613" customFormat="1" x14ac:dyDescent="0.25">
      <c r="A41" s="140" t="s">
        <v>840</v>
      </c>
      <c r="B41" s="621" t="s">
        <v>842</v>
      </c>
      <c r="C41" s="619">
        <v>10000000</v>
      </c>
      <c r="D41" s="620">
        <v>9681439</v>
      </c>
      <c r="E41" s="620">
        <v>6000000</v>
      </c>
      <c r="F41" s="269">
        <f t="shared" si="0"/>
        <v>15681439</v>
      </c>
      <c r="G41" s="132">
        <f t="shared" si="1"/>
        <v>15681439</v>
      </c>
      <c r="I41" s="134"/>
    </row>
    <row r="42" spans="1:11" s="613" customFormat="1" x14ac:dyDescent="0.25">
      <c r="A42" s="140" t="s">
        <v>831</v>
      </c>
      <c r="B42" s="621" t="s">
        <v>832</v>
      </c>
      <c r="C42" s="619">
        <v>3000000</v>
      </c>
      <c r="D42" s="620">
        <v>3500000</v>
      </c>
      <c r="E42" s="620">
        <v>1000000</v>
      </c>
      <c r="F42" s="141">
        <f t="shared" si="0"/>
        <v>4500000</v>
      </c>
      <c r="G42" s="132">
        <f t="shared" si="1"/>
        <v>4500000</v>
      </c>
      <c r="I42" s="158"/>
    </row>
    <row r="43" spans="1:11" s="130" customFormat="1" x14ac:dyDescent="0.25">
      <c r="A43" s="270"/>
      <c r="B43" s="273" t="s">
        <v>843</v>
      </c>
      <c r="C43" s="268">
        <f>SUM(C39:C42)</f>
        <v>13500000</v>
      </c>
      <c r="D43" s="268">
        <f>SUM(D39:D42)</f>
        <v>13721439</v>
      </c>
      <c r="E43" s="268">
        <f>SUM(E39:E42)</f>
        <v>7000000</v>
      </c>
      <c r="F43" s="269">
        <f t="shared" si="0"/>
        <v>20721439</v>
      </c>
      <c r="G43" s="133">
        <f t="shared" si="1"/>
        <v>20721439</v>
      </c>
      <c r="I43" s="134"/>
    </row>
    <row r="44" spans="1:11" s="134" customFormat="1" ht="30" x14ac:dyDescent="0.25">
      <c r="A44" s="138" t="s">
        <v>835</v>
      </c>
      <c r="B44" s="125" t="s">
        <v>382</v>
      </c>
      <c r="C44" s="139"/>
      <c r="D44" s="143"/>
      <c r="E44" s="143"/>
      <c r="F44" s="269">
        <f t="shared" si="0"/>
        <v>0</v>
      </c>
      <c r="G44" s="132">
        <f t="shared" si="1"/>
        <v>0</v>
      </c>
    </row>
    <row r="45" spans="1:11" s="1" customFormat="1" x14ac:dyDescent="0.25">
      <c r="A45" s="628" t="s">
        <v>847</v>
      </c>
      <c r="B45" s="578" t="s">
        <v>844</v>
      </c>
      <c r="C45" s="578">
        <v>500000</v>
      </c>
      <c r="D45" s="620"/>
      <c r="E45" s="620">
        <v>800000</v>
      </c>
      <c r="F45" s="269">
        <f t="shared" si="0"/>
        <v>800000</v>
      </c>
      <c r="G45" s="132">
        <f t="shared" si="1"/>
        <v>800000</v>
      </c>
      <c r="I45" s="134"/>
    </row>
    <row r="46" spans="1:11" s="1" customFormat="1" ht="30" x14ac:dyDescent="0.25">
      <c r="A46" s="628">
        <v>2210503</v>
      </c>
      <c r="B46" s="629" t="s">
        <v>380</v>
      </c>
      <c r="C46" s="629">
        <v>200000</v>
      </c>
      <c r="D46" s="578"/>
      <c r="E46" s="578">
        <v>200000</v>
      </c>
      <c r="F46" s="269">
        <f t="shared" si="0"/>
        <v>200000</v>
      </c>
      <c r="G46" s="132">
        <f t="shared" si="1"/>
        <v>200000</v>
      </c>
      <c r="I46" s="134"/>
      <c r="J46" s="134"/>
      <c r="K46" s="134"/>
    </row>
    <row r="47" spans="1:11" x14ac:dyDescent="0.25">
      <c r="A47" s="137">
        <v>2210504</v>
      </c>
      <c r="B47" s="126" t="s">
        <v>381</v>
      </c>
      <c r="C47" s="126">
        <v>2800000</v>
      </c>
      <c r="D47" s="126"/>
      <c r="E47" s="126">
        <v>2800000</v>
      </c>
      <c r="F47" s="269">
        <f t="shared" si="0"/>
        <v>2800000</v>
      </c>
      <c r="G47" s="132">
        <f t="shared" si="1"/>
        <v>2800000</v>
      </c>
      <c r="I47" s="134"/>
    </row>
    <row r="48" spans="1:11" x14ac:dyDescent="0.25">
      <c r="A48" s="617" t="s">
        <v>845</v>
      </c>
      <c r="B48" s="126" t="s">
        <v>846</v>
      </c>
      <c r="C48" s="126">
        <v>200000</v>
      </c>
      <c r="D48" s="126"/>
      <c r="E48" s="126">
        <v>20000</v>
      </c>
      <c r="F48" s="269">
        <f t="shared" si="0"/>
        <v>20000</v>
      </c>
      <c r="G48" s="132">
        <f t="shared" si="1"/>
        <v>20000</v>
      </c>
      <c r="I48" s="134"/>
    </row>
    <row r="49" spans="1:9" s="134" customFormat="1" x14ac:dyDescent="0.25">
      <c r="A49" s="275"/>
      <c r="B49" s="268" t="s">
        <v>416</v>
      </c>
      <c r="C49" s="268">
        <f>SUM(C45:C48)</f>
        <v>3700000</v>
      </c>
      <c r="D49" s="268">
        <f>SUM(D45:D48)</f>
        <v>0</v>
      </c>
      <c r="E49" s="268">
        <f>SUM(E45:E48)</f>
        <v>3820000</v>
      </c>
      <c r="F49" s="269">
        <f t="shared" si="0"/>
        <v>3820000</v>
      </c>
      <c r="G49" s="133">
        <f t="shared" si="1"/>
        <v>3820000</v>
      </c>
    </row>
    <row r="50" spans="1:9" s="134" customFormat="1" x14ac:dyDescent="0.25">
      <c r="A50" s="138">
        <v>2210600</v>
      </c>
      <c r="B50" s="139" t="s">
        <v>385</v>
      </c>
      <c r="C50" s="139"/>
      <c r="D50" s="139"/>
      <c r="E50" s="139"/>
      <c r="F50" s="269">
        <f t="shared" si="0"/>
        <v>0</v>
      </c>
      <c r="G50" s="132">
        <f t="shared" si="1"/>
        <v>0</v>
      </c>
    </row>
    <row r="51" spans="1:9" x14ac:dyDescent="0.25">
      <c r="A51" s="137">
        <v>2210603</v>
      </c>
      <c r="B51" s="126" t="s">
        <v>383</v>
      </c>
      <c r="C51" s="126">
        <v>5400000</v>
      </c>
      <c r="D51" s="126"/>
      <c r="E51" s="126">
        <v>8000000</v>
      </c>
      <c r="F51" s="269">
        <f t="shared" si="0"/>
        <v>8000000</v>
      </c>
      <c r="G51" s="132">
        <f t="shared" si="1"/>
        <v>8000000</v>
      </c>
      <c r="I51" s="134"/>
    </row>
    <row r="52" spans="1:9" x14ac:dyDescent="0.25">
      <c r="A52" s="137">
        <v>2210604</v>
      </c>
      <c r="B52" s="126" t="s">
        <v>384</v>
      </c>
      <c r="C52" s="126">
        <v>100000</v>
      </c>
      <c r="D52" s="126"/>
      <c r="E52" s="126">
        <v>50000</v>
      </c>
      <c r="F52" s="269">
        <f t="shared" si="0"/>
        <v>50000</v>
      </c>
      <c r="G52" s="132">
        <f t="shared" si="1"/>
        <v>50000</v>
      </c>
      <c r="I52" s="134"/>
    </row>
    <row r="53" spans="1:9" s="134" customFormat="1" x14ac:dyDescent="0.25">
      <c r="A53" s="274"/>
      <c r="B53" s="268" t="s">
        <v>416</v>
      </c>
      <c r="C53" s="268">
        <f>SUM(C50:C52)</f>
        <v>5500000</v>
      </c>
      <c r="D53" s="268">
        <f>SUM(D51:D52)</f>
        <v>0</v>
      </c>
      <c r="E53" s="268">
        <f>SUM(E51:E52)</f>
        <v>8050000</v>
      </c>
      <c r="F53" s="269">
        <f t="shared" si="0"/>
        <v>8050000</v>
      </c>
      <c r="G53" s="133">
        <f t="shared" si="1"/>
        <v>8050000</v>
      </c>
    </row>
    <row r="54" spans="1:9" s="134" customFormat="1" x14ac:dyDescent="0.25">
      <c r="A54" s="138">
        <v>2210700</v>
      </c>
      <c r="B54" s="139" t="s">
        <v>387</v>
      </c>
      <c r="C54" s="139"/>
      <c r="D54" s="139"/>
      <c r="E54" s="139"/>
      <c r="F54" s="269">
        <f t="shared" si="0"/>
        <v>0</v>
      </c>
      <c r="G54" s="132">
        <f t="shared" si="1"/>
        <v>0</v>
      </c>
    </row>
    <row r="55" spans="1:9" x14ac:dyDescent="0.25">
      <c r="A55" s="137">
        <v>2210710</v>
      </c>
      <c r="B55" s="135" t="s">
        <v>838</v>
      </c>
      <c r="C55" s="135">
        <v>300000</v>
      </c>
      <c r="D55" s="126"/>
      <c r="E55" s="126">
        <v>300000</v>
      </c>
      <c r="F55" s="269">
        <f t="shared" si="0"/>
        <v>300000</v>
      </c>
      <c r="G55" s="132">
        <f t="shared" si="1"/>
        <v>300000</v>
      </c>
      <c r="I55" s="134"/>
    </row>
    <row r="56" spans="1:9" x14ac:dyDescent="0.25">
      <c r="A56" s="137" t="s">
        <v>848</v>
      </c>
      <c r="B56" s="135" t="s">
        <v>849</v>
      </c>
      <c r="C56" s="135">
        <v>2000000</v>
      </c>
      <c r="D56" s="126">
        <v>0</v>
      </c>
      <c r="E56" s="126">
        <v>226860</v>
      </c>
      <c r="F56" s="269">
        <f t="shared" si="0"/>
        <v>226860</v>
      </c>
      <c r="G56" s="132">
        <f t="shared" si="1"/>
        <v>226860</v>
      </c>
      <c r="I56" s="134"/>
    </row>
    <row r="57" spans="1:9" x14ac:dyDescent="0.25">
      <c r="A57" s="137" t="s">
        <v>850</v>
      </c>
      <c r="B57" s="135" t="s">
        <v>279</v>
      </c>
      <c r="C57" s="135">
        <v>1000000</v>
      </c>
      <c r="D57" s="126"/>
      <c r="E57" s="126">
        <v>0</v>
      </c>
      <c r="F57" s="269">
        <f t="shared" si="0"/>
        <v>0</v>
      </c>
      <c r="G57" s="132">
        <f t="shared" si="1"/>
        <v>0</v>
      </c>
      <c r="I57" s="134"/>
    </row>
    <row r="58" spans="1:9" x14ac:dyDescent="0.25">
      <c r="A58" s="137" t="s">
        <v>851</v>
      </c>
      <c r="B58" s="135" t="s">
        <v>852</v>
      </c>
      <c r="C58" s="135">
        <v>1200000</v>
      </c>
      <c r="D58" s="126"/>
      <c r="E58" s="126">
        <v>2300000</v>
      </c>
      <c r="F58" s="269">
        <f t="shared" si="0"/>
        <v>2300000</v>
      </c>
      <c r="G58" s="132">
        <f t="shared" si="1"/>
        <v>2300000</v>
      </c>
      <c r="I58" s="134"/>
    </row>
    <row r="59" spans="1:9" x14ac:dyDescent="0.25">
      <c r="A59" s="137" t="s">
        <v>853</v>
      </c>
      <c r="B59" s="135" t="s">
        <v>989</v>
      </c>
      <c r="C59" s="135">
        <v>7000000</v>
      </c>
      <c r="D59" s="126">
        <v>3500000</v>
      </c>
      <c r="E59" s="126">
        <v>3500000</v>
      </c>
      <c r="F59" s="269">
        <f t="shared" si="0"/>
        <v>7000000</v>
      </c>
      <c r="G59" s="132">
        <f t="shared" si="1"/>
        <v>7000000</v>
      </c>
      <c r="I59" s="134"/>
    </row>
    <row r="60" spans="1:9" x14ac:dyDescent="0.25">
      <c r="A60" s="137"/>
      <c r="B60" s="135" t="s">
        <v>988</v>
      </c>
      <c r="C60" s="135">
        <v>7000000</v>
      </c>
      <c r="D60" s="126">
        <v>0</v>
      </c>
      <c r="E60" s="126">
        <v>0</v>
      </c>
      <c r="F60" s="269">
        <f t="shared" si="0"/>
        <v>0</v>
      </c>
      <c r="G60" s="132">
        <f t="shared" si="1"/>
        <v>0</v>
      </c>
      <c r="I60" s="134"/>
    </row>
    <row r="61" spans="1:9" x14ac:dyDescent="0.25">
      <c r="A61" s="137">
        <v>2210711</v>
      </c>
      <c r="B61" s="135" t="s">
        <v>386</v>
      </c>
      <c r="C61" s="126">
        <v>3500000</v>
      </c>
      <c r="D61" s="126">
        <v>3780000</v>
      </c>
      <c r="E61" s="126">
        <v>2460000</v>
      </c>
      <c r="F61" s="269">
        <f t="shared" si="0"/>
        <v>6240000</v>
      </c>
      <c r="G61" s="132">
        <f t="shared" si="1"/>
        <v>6240000</v>
      </c>
      <c r="I61" s="134"/>
    </row>
    <row r="62" spans="1:9" s="134" customFormat="1" x14ac:dyDescent="0.25">
      <c r="A62" s="270"/>
      <c r="B62" s="268" t="s">
        <v>416</v>
      </c>
      <c r="C62" s="268">
        <f>SUM(C55:C61)</f>
        <v>22000000</v>
      </c>
      <c r="D62" s="268">
        <f>SUM(D56:D61)</f>
        <v>7280000</v>
      </c>
      <c r="E62" s="268">
        <f>SUM(E56:E61)</f>
        <v>8486860</v>
      </c>
      <c r="F62" s="269">
        <f t="shared" si="0"/>
        <v>15766860</v>
      </c>
      <c r="G62" s="133">
        <f t="shared" si="1"/>
        <v>15766860</v>
      </c>
    </row>
    <row r="63" spans="1:9" x14ac:dyDescent="0.25">
      <c r="A63" s="142" t="s">
        <v>419</v>
      </c>
      <c r="B63" s="143" t="s">
        <v>418</v>
      </c>
      <c r="C63" s="143"/>
      <c r="D63" s="143"/>
      <c r="E63" s="143"/>
      <c r="F63" s="269">
        <f t="shared" si="0"/>
        <v>0</v>
      </c>
      <c r="G63" s="132">
        <f t="shared" si="1"/>
        <v>0</v>
      </c>
      <c r="I63" s="134"/>
    </row>
    <row r="64" spans="1:9" x14ac:dyDescent="0.25">
      <c r="A64" s="144" t="s">
        <v>420</v>
      </c>
      <c r="B64" s="141" t="s">
        <v>77</v>
      </c>
      <c r="C64" s="141">
        <v>3000000</v>
      </c>
      <c r="D64" s="141"/>
      <c r="E64" s="141">
        <v>3240000</v>
      </c>
      <c r="F64" s="269">
        <f t="shared" si="0"/>
        <v>3240000</v>
      </c>
      <c r="G64" s="132">
        <f t="shared" si="1"/>
        <v>3240000</v>
      </c>
      <c r="I64" s="134"/>
    </row>
    <row r="65" spans="1:9" x14ac:dyDescent="0.25">
      <c r="A65" s="140" t="s">
        <v>421</v>
      </c>
      <c r="B65" s="141" t="s">
        <v>78</v>
      </c>
      <c r="C65" s="141">
        <v>29000000</v>
      </c>
      <c r="D65" s="141"/>
      <c r="E65" s="141">
        <v>32000000</v>
      </c>
      <c r="F65" s="269">
        <f t="shared" si="0"/>
        <v>32000000</v>
      </c>
      <c r="G65" s="132">
        <f t="shared" si="1"/>
        <v>32000000</v>
      </c>
      <c r="I65" s="134"/>
    </row>
    <row r="66" spans="1:9" s="134" customFormat="1" x14ac:dyDescent="0.25">
      <c r="A66" s="270"/>
      <c r="B66" s="268" t="s">
        <v>416</v>
      </c>
      <c r="C66" s="268">
        <f>SUM(C64:C65)</f>
        <v>32000000</v>
      </c>
      <c r="D66" s="268">
        <f>SUM(D64:D65)</f>
        <v>0</v>
      </c>
      <c r="E66" s="268">
        <f>SUM(E64:E65)</f>
        <v>35240000</v>
      </c>
      <c r="F66" s="269">
        <f t="shared" si="0"/>
        <v>35240000</v>
      </c>
      <c r="G66" s="133">
        <f t="shared" si="1"/>
        <v>35240000</v>
      </c>
    </row>
    <row r="67" spans="1:9" s="134" customFormat="1" x14ac:dyDescent="0.25">
      <c r="A67" s="142"/>
      <c r="B67" s="125" t="s">
        <v>389</v>
      </c>
      <c r="C67" s="139"/>
      <c r="D67" s="143"/>
      <c r="E67" s="143"/>
      <c r="F67" s="269">
        <f t="shared" si="0"/>
        <v>0</v>
      </c>
      <c r="G67" s="132">
        <f t="shared" si="1"/>
        <v>0</v>
      </c>
    </row>
    <row r="68" spans="1:9" s="1" customFormat="1" x14ac:dyDescent="0.25">
      <c r="A68" s="144" t="s">
        <v>854</v>
      </c>
      <c r="B68" s="578" t="s">
        <v>79</v>
      </c>
      <c r="C68" s="578">
        <v>100000</v>
      </c>
      <c r="D68" s="620"/>
      <c r="E68" s="620">
        <v>50000</v>
      </c>
      <c r="F68" s="269">
        <f t="shared" si="0"/>
        <v>50000</v>
      </c>
      <c r="G68" s="132">
        <f t="shared" si="1"/>
        <v>50000</v>
      </c>
      <c r="I68" s="134"/>
    </row>
    <row r="69" spans="1:9" x14ac:dyDescent="0.25">
      <c r="A69" s="137">
        <v>2211009</v>
      </c>
      <c r="B69" s="126" t="s">
        <v>388</v>
      </c>
      <c r="C69" s="126">
        <v>250000</v>
      </c>
      <c r="D69" s="126"/>
      <c r="E69" s="126">
        <v>270000</v>
      </c>
      <c r="F69" s="269">
        <f t="shared" ref="F69:F119" si="2">SUM(D69:E69)</f>
        <v>270000</v>
      </c>
      <c r="G69" s="132">
        <f t="shared" ref="G69:G119" si="3">SUM(F69)</f>
        <v>270000</v>
      </c>
      <c r="I69" s="134"/>
    </row>
    <row r="70" spans="1:9" x14ac:dyDescent="0.25">
      <c r="A70" s="137">
        <v>2211016</v>
      </c>
      <c r="B70" s="126" t="s">
        <v>855</v>
      </c>
      <c r="C70" s="126">
        <v>4000000</v>
      </c>
      <c r="D70" s="126"/>
      <c r="E70" s="126">
        <v>4320000</v>
      </c>
      <c r="F70" s="269">
        <f t="shared" si="2"/>
        <v>4320000</v>
      </c>
      <c r="G70" s="132">
        <f t="shared" si="3"/>
        <v>4320000</v>
      </c>
      <c r="I70" s="134"/>
    </row>
    <row r="71" spans="1:9" s="134" customFormat="1" x14ac:dyDescent="0.25">
      <c r="A71" s="270"/>
      <c r="B71" s="272" t="s">
        <v>416</v>
      </c>
      <c r="C71" s="268">
        <f>SUM(C68:C70)</f>
        <v>4350000</v>
      </c>
      <c r="D71" s="268">
        <f>SUM(D68:D70)</f>
        <v>0</v>
      </c>
      <c r="E71" s="268">
        <f>SUM(E68:E70)</f>
        <v>4640000</v>
      </c>
      <c r="F71" s="269">
        <f t="shared" si="2"/>
        <v>4640000</v>
      </c>
      <c r="G71" s="133">
        <f t="shared" si="3"/>
        <v>4640000</v>
      </c>
    </row>
    <row r="72" spans="1:9" s="134" customFormat="1" x14ac:dyDescent="0.25">
      <c r="A72" s="138">
        <v>2211100</v>
      </c>
      <c r="B72" s="139" t="s">
        <v>393</v>
      </c>
      <c r="C72" s="139"/>
      <c r="D72" s="143"/>
      <c r="E72" s="143"/>
      <c r="F72" s="269">
        <f t="shared" si="2"/>
        <v>0</v>
      </c>
      <c r="G72" s="132">
        <f t="shared" si="3"/>
        <v>0</v>
      </c>
    </row>
    <row r="73" spans="1:9" ht="30" x14ac:dyDescent="0.25">
      <c r="A73" s="137">
        <v>2211101</v>
      </c>
      <c r="B73" s="135" t="s">
        <v>390</v>
      </c>
      <c r="C73" s="135">
        <v>2500000</v>
      </c>
      <c r="D73" s="126"/>
      <c r="E73" s="126">
        <v>4216020</v>
      </c>
      <c r="F73" s="269">
        <f t="shared" si="2"/>
        <v>4216020</v>
      </c>
      <c r="G73" s="132">
        <f t="shared" si="3"/>
        <v>4216020</v>
      </c>
      <c r="I73" s="134"/>
    </row>
    <row r="74" spans="1:9" x14ac:dyDescent="0.25">
      <c r="A74" s="137">
        <v>2211103</v>
      </c>
      <c r="B74" s="126" t="s">
        <v>391</v>
      </c>
      <c r="C74" s="126">
        <v>250000</v>
      </c>
      <c r="D74" s="126"/>
      <c r="E74" s="126">
        <v>350000</v>
      </c>
      <c r="F74" s="269">
        <f t="shared" si="2"/>
        <v>350000</v>
      </c>
      <c r="G74" s="132">
        <f t="shared" si="3"/>
        <v>350000</v>
      </c>
      <c r="I74" s="134"/>
    </row>
    <row r="75" spans="1:9" x14ac:dyDescent="0.25">
      <c r="A75" s="137">
        <v>2211103</v>
      </c>
      <c r="B75" s="126" t="s">
        <v>392</v>
      </c>
      <c r="C75" s="126">
        <v>150000</v>
      </c>
      <c r="D75" s="126"/>
      <c r="E75" s="126">
        <v>50000</v>
      </c>
      <c r="F75" s="269">
        <f t="shared" si="2"/>
        <v>50000</v>
      </c>
      <c r="G75" s="132">
        <f t="shared" si="3"/>
        <v>50000</v>
      </c>
      <c r="I75" s="134"/>
    </row>
    <row r="76" spans="1:9" x14ac:dyDescent="0.25">
      <c r="A76" s="137" t="s">
        <v>856</v>
      </c>
      <c r="B76" s="126" t="s">
        <v>857</v>
      </c>
      <c r="C76" s="126">
        <v>250000</v>
      </c>
      <c r="D76" s="126"/>
      <c r="E76" s="126">
        <v>0</v>
      </c>
      <c r="F76" s="269">
        <f t="shared" si="2"/>
        <v>0</v>
      </c>
      <c r="G76" s="132">
        <f t="shared" si="3"/>
        <v>0</v>
      </c>
      <c r="I76" s="134"/>
    </row>
    <row r="77" spans="1:9" s="134" customFormat="1" x14ac:dyDescent="0.25">
      <c r="A77" s="270"/>
      <c r="B77" s="268" t="s">
        <v>416</v>
      </c>
      <c r="C77" s="268">
        <f>SUM(C73:C76)</f>
        <v>3150000</v>
      </c>
      <c r="D77" s="268">
        <f>SUM(D73:D76)</f>
        <v>0</v>
      </c>
      <c r="E77" s="268">
        <f>SUM(E73:E76)</f>
        <v>4616020</v>
      </c>
      <c r="F77" s="269">
        <f t="shared" si="2"/>
        <v>4616020</v>
      </c>
      <c r="G77" s="133">
        <f t="shared" si="3"/>
        <v>4616020</v>
      </c>
    </row>
    <row r="78" spans="1:9" s="134" customFormat="1" x14ac:dyDescent="0.25">
      <c r="A78" s="138">
        <v>2211200</v>
      </c>
      <c r="B78" s="139" t="s">
        <v>395</v>
      </c>
      <c r="C78" s="139"/>
      <c r="D78" s="139"/>
      <c r="E78" s="139"/>
      <c r="F78" s="269">
        <f t="shared" si="2"/>
        <v>0</v>
      </c>
      <c r="G78" s="132">
        <f t="shared" si="3"/>
        <v>0</v>
      </c>
    </row>
    <row r="79" spans="1:9" x14ac:dyDescent="0.25">
      <c r="A79" s="137">
        <v>2211201</v>
      </c>
      <c r="B79" s="126" t="s">
        <v>394</v>
      </c>
      <c r="C79" s="126">
        <v>2600000</v>
      </c>
      <c r="D79" s="126"/>
      <c r="E79" s="126">
        <v>2000000</v>
      </c>
      <c r="F79" s="269">
        <f t="shared" si="2"/>
        <v>2000000</v>
      </c>
      <c r="G79" s="132">
        <f t="shared" si="3"/>
        <v>2000000</v>
      </c>
      <c r="I79" s="134"/>
    </row>
    <row r="80" spans="1:9" s="134" customFormat="1" x14ac:dyDescent="0.25">
      <c r="A80" s="275"/>
      <c r="B80" s="272" t="s">
        <v>416</v>
      </c>
      <c r="C80" s="268">
        <f>SUM(C79)</f>
        <v>2600000</v>
      </c>
      <c r="D80" s="268">
        <f>SUM(D79)</f>
        <v>0</v>
      </c>
      <c r="E80" s="268">
        <f>SUM(E79)</f>
        <v>2000000</v>
      </c>
      <c r="F80" s="269">
        <f t="shared" si="2"/>
        <v>2000000</v>
      </c>
      <c r="G80" s="133">
        <f t="shared" si="3"/>
        <v>2000000</v>
      </c>
    </row>
    <row r="81" spans="1:21" s="134" customFormat="1" x14ac:dyDescent="0.25">
      <c r="A81" s="138">
        <v>2211300</v>
      </c>
      <c r="B81" s="139" t="s">
        <v>400</v>
      </c>
      <c r="C81" s="139"/>
      <c r="D81" s="139"/>
      <c r="E81" s="139"/>
      <c r="F81" s="269">
        <f t="shared" si="2"/>
        <v>0</v>
      </c>
      <c r="G81" s="132">
        <f t="shared" si="3"/>
        <v>0</v>
      </c>
    </row>
    <row r="82" spans="1:21" x14ac:dyDescent="0.25">
      <c r="A82" s="137">
        <v>2211301</v>
      </c>
      <c r="B82" s="126" t="s">
        <v>396</v>
      </c>
      <c r="C82" s="126">
        <v>200000</v>
      </c>
      <c r="D82" s="126"/>
      <c r="E82" s="126">
        <v>216000</v>
      </c>
      <c r="F82" s="269">
        <f t="shared" si="2"/>
        <v>216000</v>
      </c>
      <c r="G82" s="132">
        <f t="shared" si="3"/>
        <v>216000</v>
      </c>
      <c r="I82" s="134"/>
    </row>
    <row r="83" spans="1:21" x14ac:dyDescent="0.25">
      <c r="A83" s="137">
        <v>2211305</v>
      </c>
      <c r="B83" s="126" t="s">
        <v>1004</v>
      </c>
      <c r="C83" s="126">
        <v>1200000</v>
      </c>
      <c r="D83" s="126">
        <v>0</v>
      </c>
      <c r="E83" s="126">
        <v>0</v>
      </c>
      <c r="F83" s="269">
        <f t="shared" si="2"/>
        <v>0</v>
      </c>
      <c r="G83" s="132">
        <f t="shared" si="3"/>
        <v>0</v>
      </c>
      <c r="I83" s="134"/>
    </row>
    <row r="84" spans="1:21" ht="30" x14ac:dyDescent="0.25">
      <c r="A84" s="137">
        <v>2211306</v>
      </c>
      <c r="B84" s="135" t="s">
        <v>397</v>
      </c>
      <c r="C84" s="622">
        <v>200000</v>
      </c>
      <c r="D84" s="126"/>
      <c r="E84" s="126">
        <v>350000</v>
      </c>
      <c r="F84" s="269">
        <f t="shared" si="2"/>
        <v>350000</v>
      </c>
      <c r="G84" s="132">
        <f t="shared" si="3"/>
        <v>350000</v>
      </c>
      <c r="I84" s="134"/>
    </row>
    <row r="85" spans="1:21" x14ac:dyDescent="0.25">
      <c r="A85" s="137">
        <v>2211308</v>
      </c>
      <c r="B85" s="135" t="s">
        <v>398</v>
      </c>
      <c r="C85" s="623">
        <v>5000000</v>
      </c>
      <c r="D85" s="126"/>
      <c r="E85" s="126">
        <v>2992029</v>
      </c>
      <c r="F85" s="269">
        <f t="shared" si="2"/>
        <v>2992029</v>
      </c>
      <c r="G85" s="132">
        <f t="shared" si="3"/>
        <v>2992029</v>
      </c>
      <c r="I85" s="134"/>
    </row>
    <row r="86" spans="1:21" x14ac:dyDescent="0.25">
      <c r="A86" s="137">
        <v>2211310</v>
      </c>
      <c r="B86" s="135" t="s">
        <v>399</v>
      </c>
      <c r="C86" s="126">
        <v>1000000</v>
      </c>
      <c r="D86" s="126"/>
      <c r="E86" s="126">
        <v>1080000</v>
      </c>
      <c r="F86" s="269">
        <f t="shared" si="2"/>
        <v>1080000</v>
      </c>
      <c r="G86" s="132">
        <f t="shared" si="3"/>
        <v>1080000</v>
      </c>
      <c r="I86" s="134"/>
    </row>
    <row r="87" spans="1:21" x14ac:dyDescent="0.25">
      <c r="A87" s="137" t="s">
        <v>858</v>
      </c>
      <c r="B87" s="126" t="s">
        <v>859</v>
      </c>
      <c r="C87" s="126">
        <v>30000000</v>
      </c>
      <c r="D87" s="126"/>
      <c r="E87" s="126">
        <v>0</v>
      </c>
      <c r="F87" s="269">
        <f t="shared" si="2"/>
        <v>0</v>
      </c>
      <c r="G87" s="132">
        <f t="shared" si="3"/>
        <v>0</v>
      </c>
      <c r="I87" s="134"/>
    </row>
    <row r="88" spans="1:21" ht="30" x14ac:dyDescent="0.25">
      <c r="A88" s="137" t="s">
        <v>860</v>
      </c>
      <c r="B88" s="135" t="s">
        <v>861</v>
      </c>
      <c r="C88" s="126">
        <v>3200000</v>
      </c>
      <c r="D88" s="126"/>
      <c r="E88" s="126">
        <v>7000000</v>
      </c>
      <c r="F88" s="269">
        <f t="shared" si="2"/>
        <v>7000000</v>
      </c>
      <c r="G88" s="132">
        <f t="shared" si="3"/>
        <v>7000000</v>
      </c>
      <c r="I88" s="134"/>
    </row>
    <row r="89" spans="1:21" x14ac:dyDescent="0.25">
      <c r="A89" s="137" t="s">
        <v>860</v>
      </c>
      <c r="B89" s="126" t="s">
        <v>862</v>
      </c>
      <c r="C89" s="126">
        <v>2000000</v>
      </c>
      <c r="D89" s="126">
        <v>2456000</v>
      </c>
      <c r="E89" s="126"/>
      <c r="F89" s="269">
        <f t="shared" si="2"/>
        <v>2456000</v>
      </c>
      <c r="G89" s="132">
        <f t="shared" si="3"/>
        <v>2456000</v>
      </c>
      <c r="I89" s="134"/>
    </row>
    <row r="90" spans="1:21" x14ac:dyDescent="0.25">
      <c r="A90" s="624" t="s">
        <v>863</v>
      </c>
      <c r="B90" s="625" t="s">
        <v>1005</v>
      </c>
      <c r="C90" s="126">
        <v>4500000</v>
      </c>
      <c r="D90" s="625">
        <v>9000000</v>
      </c>
      <c r="E90" s="625">
        <v>6000000</v>
      </c>
      <c r="F90" s="269">
        <f t="shared" si="2"/>
        <v>15000000</v>
      </c>
      <c r="G90" s="132">
        <f t="shared" si="3"/>
        <v>15000000</v>
      </c>
      <c r="I90" s="134"/>
    </row>
    <row r="91" spans="1:21" s="126" customFormat="1" x14ac:dyDescent="0.25">
      <c r="A91" s="137" t="s">
        <v>858</v>
      </c>
      <c r="B91" s="126" t="s">
        <v>1003</v>
      </c>
      <c r="C91" s="126">
        <v>15000000</v>
      </c>
      <c r="D91" s="126">
        <v>0</v>
      </c>
      <c r="E91" s="141">
        <v>0</v>
      </c>
      <c r="F91" s="269">
        <f t="shared" si="2"/>
        <v>0</v>
      </c>
      <c r="G91" s="132">
        <f t="shared" si="3"/>
        <v>0</v>
      </c>
      <c r="H91" s="146"/>
      <c r="I91" s="134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</row>
    <row r="92" spans="1:21" s="134" customFormat="1" x14ac:dyDescent="0.25">
      <c r="A92" s="626"/>
      <c r="B92" s="627" t="s">
        <v>416</v>
      </c>
      <c r="C92" s="627">
        <f>SUM(C82:C91)</f>
        <v>62300000</v>
      </c>
      <c r="D92" s="627">
        <f>SUM(D82:D91)</f>
        <v>11456000</v>
      </c>
      <c r="E92" s="627">
        <f>SUM(E82:E91)</f>
        <v>17638029</v>
      </c>
      <c r="F92" s="269">
        <f t="shared" si="2"/>
        <v>29094029</v>
      </c>
      <c r="G92" s="133">
        <f t="shared" si="3"/>
        <v>29094029</v>
      </c>
    </row>
    <row r="93" spans="1:21" s="134" customFormat="1" ht="30" x14ac:dyDescent="0.25">
      <c r="A93" s="138">
        <v>2220100</v>
      </c>
      <c r="B93" s="125" t="s">
        <v>402</v>
      </c>
      <c r="C93" s="125"/>
      <c r="D93" s="139"/>
      <c r="E93" s="139"/>
      <c r="F93" s="269">
        <f t="shared" si="2"/>
        <v>0</v>
      </c>
      <c r="G93" s="132">
        <f t="shared" si="3"/>
        <v>0</v>
      </c>
    </row>
    <row r="94" spans="1:21" x14ac:dyDescent="0.25">
      <c r="A94" s="137">
        <v>2220101</v>
      </c>
      <c r="B94" s="126" t="s">
        <v>401</v>
      </c>
      <c r="C94" s="126">
        <v>1500000</v>
      </c>
      <c r="D94" s="126">
        <v>0</v>
      </c>
      <c r="E94" s="126">
        <v>1500000</v>
      </c>
      <c r="F94" s="269">
        <f t="shared" si="2"/>
        <v>1500000</v>
      </c>
      <c r="G94" s="132">
        <f t="shared" si="3"/>
        <v>1500000</v>
      </c>
      <c r="I94" s="134"/>
    </row>
    <row r="95" spans="1:21" s="134" customFormat="1" x14ac:dyDescent="0.25">
      <c r="A95" s="270"/>
      <c r="B95" s="268" t="s">
        <v>416</v>
      </c>
      <c r="C95" s="268">
        <f>SUM(C94)</f>
        <v>1500000</v>
      </c>
      <c r="D95" s="268">
        <f>SUM(D94)</f>
        <v>0</v>
      </c>
      <c r="E95" s="268">
        <f>SUM(E94)</f>
        <v>1500000</v>
      </c>
      <c r="F95" s="269">
        <f t="shared" si="2"/>
        <v>1500000</v>
      </c>
      <c r="G95" s="133">
        <f t="shared" si="3"/>
        <v>1500000</v>
      </c>
    </row>
    <row r="96" spans="1:21" s="134" customFormat="1" x14ac:dyDescent="0.25">
      <c r="A96" s="138">
        <v>2220200</v>
      </c>
      <c r="B96" s="125" t="s">
        <v>406</v>
      </c>
      <c r="C96" s="139"/>
      <c r="D96" s="139"/>
      <c r="E96" s="139"/>
      <c r="F96" s="269">
        <f t="shared" si="2"/>
        <v>0</v>
      </c>
      <c r="G96" s="132">
        <f t="shared" si="3"/>
        <v>0</v>
      </c>
    </row>
    <row r="97" spans="1:10" x14ac:dyDescent="0.25">
      <c r="A97" s="137">
        <v>2220202</v>
      </c>
      <c r="B97" s="135" t="s">
        <v>403</v>
      </c>
      <c r="C97" s="126">
        <v>400000</v>
      </c>
      <c r="D97" s="126">
        <v>0</v>
      </c>
      <c r="E97" s="126">
        <v>59672</v>
      </c>
      <c r="F97" s="269">
        <f t="shared" si="2"/>
        <v>59672</v>
      </c>
      <c r="G97" s="132">
        <f t="shared" si="3"/>
        <v>59672</v>
      </c>
      <c r="I97" s="134"/>
    </row>
    <row r="98" spans="1:10" ht="30" x14ac:dyDescent="0.25">
      <c r="A98" s="137">
        <v>2220205</v>
      </c>
      <c r="B98" s="135" t="s">
        <v>404</v>
      </c>
      <c r="C98" s="126">
        <v>3000000</v>
      </c>
      <c r="D98" s="126">
        <v>0</v>
      </c>
      <c r="E98" s="126">
        <v>2030000</v>
      </c>
      <c r="F98" s="269">
        <f t="shared" si="2"/>
        <v>2030000</v>
      </c>
      <c r="G98" s="132">
        <f t="shared" si="3"/>
        <v>2030000</v>
      </c>
      <c r="I98" s="134"/>
    </row>
    <row r="99" spans="1:10" ht="30" x14ac:dyDescent="0.25">
      <c r="A99" s="137">
        <v>2220210</v>
      </c>
      <c r="B99" s="135" t="s">
        <v>405</v>
      </c>
      <c r="C99" s="126">
        <v>200000</v>
      </c>
      <c r="D99" s="126">
        <v>0</v>
      </c>
      <c r="E99" s="126">
        <v>200000</v>
      </c>
      <c r="F99" s="269">
        <f t="shared" si="2"/>
        <v>200000</v>
      </c>
      <c r="G99" s="132">
        <f t="shared" si="3"/>
        <v>200000</v>
      </c>
      <c r="I99" s="134"/>
    </row>
    <row r="100" spans="1:10" s="134" customFormat="1" x14ac:dyDescent="0.25">
      <c r="A100" s="275"/>
      <c r="B100" s="272" t="s">
        <v>416</v>
      </c>
      <c r="C100" s="268">
        <f>SUM(C97:C99)</f>
        <v>3600000</v>
      </c>
      <c r="D100" s="268">
        <f>SUM(D97:D99)</f>
        <v>0</v>
      </c>
      <c r="E100" s="268">
        <f>SUM(E97:E99)</f>
        <v>2289672</v>
      </c>
      <c r="F100" s="269">
        <f t="shared" si="2"/>
        <v>2289672</v>
      </c>
      <c r="G100" s="133">
        <f t="shared" si="3"/>
        <v>2289672</v>
      </c>
    </row>
    <row r="101" spans="1:10" s="134" customFormat="1" ht="30" x14ac:dyDescent="0.25">
      <c r="A101" s="138">
        <v>2710100</v>
      </c>
      <c r="B101" s="125" t="s">
        <v>407</v>
      </c>
      <c r="C101" s="139"/>
      <c r="D101" s="139"/>
      <c r="E101" s="139"/>
      <c r="F101" s="269">
        <f t="shared" si="2"/>
        <v>0</v>
      </c>
      <c r="G101" s="132">
        <f t="shared" si="3"/>
        <v>0</v>
      </c>
    </row>
    <row r="102" spans="1:10" x14ac:dyDescent="0.25">
      <c r="A102" s="137" t="s">
        <v>344</v>
      </c>
      <c r="B102" s="126" t="s">
        <v>422</v>
      </c>
      <c r="C102" s="126">
        <v>17564952</v>
      </c>
      <c r="D102" s="126">
        <v>0</v>
      </c>
      <c r="E102" s="126">
        <v>22000000</v>
      </c>
      <c r="F102" s="269">
        <f t="shared" si="2"/>
        <v>22000000</v>
      </c>
      <c r="G102" s="132">
        <f t="shared" si="3"/>
        <v>22000000</v>
      </c>
      <c r="I102" s="134"/>
    </row>
    <row r="103" spans="1:10" x14ac:dyDescent="0.25">
      <c r="A103" s="136" t="s">
        <v>423</v>
      </c>
      <c r="B103" s="126" t="s">
        <v>424</v>
      </c>
      <c r="C103" s="126">
        <v>12632004</v>
      </c>
      <c r="D103" s="126">
        <v>13308720</v>
      </c>
      <c r="E103" s="126">
        <v>0</v>
      </c>
      <c r="F103" s="269">
        <f t="shared" si="2"/>
        <v>13308720</v>
      </c>
      <c r="G103" s="132">
        <f t="shared" si="3"/>
        <v>13308720</v>
      </c>
      <c r="I103" s="134"/>
    </row>
    <row r="104" spans="1:10" x14ac:dyDescent="0.25">
      <c r="A104" s="270"/>
      <c r="B104" s="268" t="s">
        <v>408</v>
      </c>
      <c r="C104" s="268">
        <f>SUM(C102:C103)</f>
        <v>30196956</v>
      </c>
      <c r="D104" s="268">
        <f>SUM(D102:D103)</f>
        <v>13308720</v>
      </c>
      <c r="E104" s="268">
        <f>SUM(E102:E103)</f>
        <v>22000000</v>
      </c>
      <c r="F104" s="269">
        <f t="shared" si="2"/>
        <v>35308720</v>
      </c>
      <c r="G104" s="133">
        <f t="shared" si="3"/>
        <v>35308720</v>
      </c>
      <c r="I104" s="134"/>
    </row>
    <row r="105" spans="1:10" s="130" customFormat="1" x14ac:dyDescent="0.25">
      <c r="A105" s="142" t="s">
        <v>864</v>
      </c>
      <c r="B105" s="143" t="s">
        <v>865</v>
      </c>
      <c r="C105" s="143"/>
      <c r="D105" s="143"/>
      <c r="E105" s="143"/>
      <c r="F105" s="269">
        <f t="shared" si="2"/>
        <v>0</v>
      </c>
      <c r="G105" s="132">
        <f t="shared" si="3"/>
        <v>0</v>
      </c>
      <c r="I105" s="134"/>
    </row>
    <row r="106" spans="1:10" s="1" customFormat="1" x14ac:dyDescent="0.25">
      <c r="A106" s="137" t="s">
        <v>866</v>
      </c>
      <c r="B106" s="621" t="s">
        <v>216</v>
      </c>
      <c r="C106" s="621">
        <v>3500000</v>
      </c>
      <c r="D106" s="620"/>
      <c r="E106" s="620">
        <v>6000000</v>
      </c>
      <c r="F106" s="269">
        <f t="shared" si="2"/>
        <v>6000000</v>
      </c>
      <c r="G106" s="132">
        <f t="shared" si="3"/>
        <v>6000000</v>
      </c>
      <c r="I106" s="134"/>
    </row>
    <row r="107" spans="1:10" s="155" customFormat="1" ht="30" x14ac:dyDescent="0.25">
      <c r="A107" s="153" t="s">
        <v>425</v>
      </c>
      <c r="B107" s="729" t="s">
        <v>426</v>
      </c>
      <c r="C107" s="154">
        <v>2500000</v>
      </c>
      <c r="D107" s="154"/>
      <c r="E107" s="156">
        <v>3200000</v>
      </c>
      <c r="F107" s="269">
        <f t="shared" si="2"/>
        <v>3200000</v>
      </c>
      <c r="G107" s="132">
        <f t="shared" si="3"/>
        <v>3200000</v>
      </c>
      <c r="H107" s="157"/>
      <c r="I107" s="134"/>
    </row>
    <row r="108" spans="1:10" x14ac:dyDescent="0.25">
      <c r="A108" s="137" t="s">
        <v>427</v>
      </c>
      <c r="B108" s="126" t="s">
        <v>428</v>
      </c>
      <c r="C108" s="126">
        <v>2000000</v>
      </c>
      <c r="D108" s="126"/>
      <c r="E108" s="126">
        <v>14250000</v>
      </c>
      <c r="F108" s="269">
        <f t="shared" si="2"/>
        <v>14250000</v>
      </c>
      <c r="G108" s="132">
        <f t="shared" si="3"/>
        <v>14250000</v>
      </c>
      <c r="I108" s="134"/>
      <c r="J108" s="155"/>
    </row>
    <row r="109" spans="1:10" x14ac:dyDescent="0.25">
      <c r="A109" s="137" t="s">
        <v>867</v>
      </c>
      <c r="B109" s="135" t="s">
        <v>868</v>
      </c>
      <c r="C109" s="135">
        <v>250000</v>
      </c>
      <c r="D109" s="126"/>
      <c r="E109" s="126">
        <v>0</v>
      </c>
      <c r="F109" s="269">
        <f t="shared" si="2"/>
        <v>0</v>
      </c>
      <c r="G109" s="132">
        <f t="shared" si="3"/>
        <v>0</v>
      </c>
      <c r="I109" s="134"/>
    </row>
    <row r="110" spans="1:10" ht="30" x14ac:dyDescent="0.25">
      <c r="A110" s="137" t="s">
        <v>429</v>
      </c>
      <c r="B110" s="135" t="s">
        <v>869</v>
      </c>
      <c r="C110" s="135">
        <v>393596</v>
      </c>
      <c r="D110" s="126"/>
      <c r="E110" s="126">
        <v>361324</v>
      </c>
      <c r="F110" s="269">
        <f t="shared" si="2"/>
        <v>361324</v>
      </c>
      <c r="G110" s="132">
        <f t="shared" si="3"/>
        <v>361324</v>
      </c>
      <c r="I110" s="134"/>
    </row>
    <row r="111" spans="1:10" s="272" customFormat="1" x14ac:dyDescent="0.25">
      <c r="A111" s="270"/>
      <c r="B111" s="268" t="s">
        <v>416</v>
      </c>
      <c r="C111" s="268">
        <f>SUM(C106:C110)</f>
        <v>8643596</v>
      </c>
      <c r="D111" s="268">
        <f>SUM(D106:D110)</f>
        <v>0</v>
      </c>
      <c r="E111" s="268">
        <f>SUM(E106:E110)</f>
        <v>23811324</v>
      </c>
      <c r="F111" s="268">
        <f t="shared" si="2"/>
        <v>23811324</v>
      </c>
      <c r="G111" s="1520">
        <f t="shared" si="3"/>
        <v>23811324</v>
      </c>
    </row>
    <row r="112" spans="1:10" s="134" customFormat="1" x14ac:dyDescent="0.25">
      <c r="A112" s="142"/>
      <c r="B112" s="143" t="s">
        <v>430</v>
      </c>
      <c r="C112" s="143">
        <f>SUM(C111+C104+C100+C95+C92+C80+C77+C71+C66+C62+C53+C49+C43+C37+C32+C27+C21+C7)</f>
        <v>607253791</v>
      </c>
      <c r="D112" s="268">
        <f>SUM(D111+D104+D100+D95+D92+D80+D77+D71+D66+D62+D53+D49+D43+D37+D32+D27+D22)</f>
        <v>278502413</v>
      </c>
      <c r="E112" s="268">
        <f>SUM(E111+E104+E100+E95+E92+E80+E77+E71+E66+E62+E53+E49+E43+E37+E32+E27+E22)</f>
        <v>343452754</v>
      </c>
      <c r="F112" s="268">
        <f t="shared" si="2"/>
        <v>621955167</v>
      </c>
      <c r="G112" s="133">
        <f>SUM(G111+G104+G100+G95+G92+G80+G77+G71+G66+G62+G53+G49+G43+G37+G32+G27+G22)</f>
        <v>621955167</v>
      </c>
    </row>
    <row r="113" spans="1:8" s="134" customFormat="1" x14ac:dyDescent="0.25">
      <c r="A113" s="138"/>
      <c r="B113" s="139" t="s">
        <v>409</v>
      </c>
      <c r="C113" s="139"/>
      <c r="D113" s="139"/>
      <c r="E113" s="139"/>
      <c r="F113" s="269">
        <f t="shared" si="2"/>
        <v>0</v>
      </c>
      <c r="G113" s="132">
        <f t="shared" si="3"/>
        <v>0</v>
      </c>
    </row>
    <row r="114" spans="1:8" s="134" customFormat="1" ht="30" x14ac:dyDescent="0.25">
      <c r="A114" s="137" t="s">
        <v>870</v>
      </c>
      <c r="B114" s="135" t="s">
        <v>871</v>
      </c>
      <c r="C114" s="139">
        <v>94032014</v>
      </c>
      <c r="D114" s="578">
        <v>0</v>
      </c>
      <c r="E114" s="578">
        <v>5000000</v>
      </c>
      <c r="F114" s="269">
        <f t="shared" si="2"/>
        <v>5000000</v>
      </c>
      <c r="G114" s="132">
        <f t="shared" si="3"/>
        <v>5000000</v>
      </c>
    </row>
    <row r="115" spans="1:8" s="134" customFormat="1" x14ac:dyDescent="0.25">
      <c r="A115" s="137" t="s">
        <v>872</v>
      </c>
      <c r="B115" s="135" t="s">
        <v>721</v>
      </c>
      <c r="C115" s="139"/>
      <c r="D115" s="578"/>
      <c r="E115" s="578"/>
      <c r="F115" s="269">
        <f t="shared" si="2"/>
        <v>0</v>
      </c>
      <c r="G115" s="132">
        <f t="shared" si="3"/>
        <v>0</v>
      </c>
    </row>
    <row r="116" spans="1:8" s="134" customFormat="1" ht="30" x14ac:dyDescent="0.25">
      <c r="A116" s="25">
        <v>4130299</v>
      </c>
      <c r="B116" s="1034" t="s">
        <v>1116</v>
      </c>
      <c r="C116" s="139"/>
      <c r="D116" s="578"/>
      <c r="E116" s="578">
        <v>5000000</v>
      </c>
      <c r="F116" s="269">
        <f t="shared" si="2"/>
        <v>5000000</v>
      </c>
      <c r="G116" s="132">
        <f t="shared" si="3"/>
        <v>5000000</v>
      </c>
    </row>
    <row r="117" spans="1:8" ht="30" x14ac:dyDescent="0.25">
      <c r="A117" s="137" t="s">
        <v>873</v>
      </c>
      <c r="B117" s="135" t="s">
        <v>1117</v>
      </c>
      <c r="C117" s="126"/>
      <c r="D117" s="578"/>
      <c r="E117" s="126">
        <v>10000000</v>
      </c>
      <c r="F117" s="269">
        <f t="shared" si="2"/>
        <v>10000000</v>
      </c>
      <c r="G117" s="132">
        <f t="shared" si="3"/>
        <v>10000000</v>
      </c>
      <c r="H117" s="41">
        <v>625855167</v>
      </c>
    </row>
    <row r="118" spans="1:8" s="134" customFormat="1" x14ac:dyDescent="0.25">
      <c r="A118" s="270"/>
      <c r="B118" s="268" t="s">
        <v>431</v>
      </c>
      <c r="C118" s="268">
        <f>SUM(C114:C117)</f>
        <v>94032014</v>
      </c>
      <c r="D118" s="268">
        <f>SUM(D114:D117)</f>
        <v>0</v>
      </c>
      <c r="E118" s="268">
        <f>SUM(E114:E117)</f>
        <v>20000000</v>
      </c>
      <c r="F118" s="268">
        <f t="shared" si="2"/>
        <v>20000000</v>
      </c>
      <c r="G118" s="132">
        <f t="shared" si="3"/>
        <v>20000000</v>
      </c>
    </row>
    <row r="119" spans="1:8" x14ac:dyDescent="0.25">
      <c r="A119" s="145"/>
      <c r="B119" s="133" t="s">
        <v>194</v>
      </c>
      <c r="C119" s="133">
        <f>SUM(C118+C112)</f>
        <v>701285805</v>
      </c>
      <c r="D119" s="133">
        <f>SUM(D118+D112)</f>
        <v>278502413</v>
      </c>
      <c r="E119" s="133">
        <f>SUM(E118+E112)</f>
        <v>363452754</v>
      </c>
      <c r="F119" s="132">
        <f t="shared" si="2"/>
        <v>641955167</v>
      </c>
      <c r="G119" s="132">
        <f t="shared" si="3"/>
        <v>641955167</v>
      </c>
      <c r="H119" s="130">
        <f>SUM(H117-G112)</f>
        <v>3900000</v>
      </c>
    </row>
    <row r="121" spans="1:8" x14ac:dyDescent="0.25">
      <c r="B121" s="41" t="s">
        <v>149</v>
      </c>
      <c r="D121" s="41">
        <f>D112</f>
        <v>278502413</v>
      </c>
      <c r="E121" s="41">
        <f>E112</f>
        <v>343452754</v>
      </c>
      <c r="G121" s="41">
        <f>SUM(G112)</f>
        <v>621955167</v>
      </c>
    </row>
    <row r="122" spans="1:8" x14ac:dyDescent="0.25">
      <c r="B122" s="41" t="s">
        <v>409</v>
      </c>
      <c r="D122" s="41">
        <f>D118</f>
        <v>0</v>
      </c>
      <c r="E122" s="41">
        <f>E118</f>
        <v>20000000</v>
      </c>
      <c r="G122" s="41">
        <f>SUM(G118)</f>
        <v>20000000</v>
      </c>
    </row>
    <row r="123" spans="1:8" x14ac:dyDescent="0.25">
      <c r="B123" s="41" t="s">
        <v>194</v>
      </c>
      <c r="D123" s="41">
        <f>D121+D122</f>
        <v>278502413</v>
      </c>
      <c r="E123" s="41">
        <f>E121+E122</f>
        <v>363452754</v>
      </c>
      <c r="G123" s="41">
        <f>SUM(G112+G118)</f>
        <v>641955167</v>
      </c>
    </row>
    <row r="125" spans="1:8" x14ac:dyDescent="0.25">
      <c r="A125" s="169"/>
      <c r="B125" s="170" t="s">
        <v>149</v>
      </c>
      <c r="C125" s="170"/>
      <c r="D125" s="170">
        <f>D112</f>
        <v>278502413</v>
      </c>
      <c r="E125" s="170">
        <f>E112</f>
        <v>343452754</v>
      </c>
      <c r="F125" s="170"/>
      <c r="G125" s="170">
        <f>SUM(G112)</f>
        <v>621955167</v>
      </c>
    </row>
    <row r="126" spans="1:8" x14ac:dyDescent="0.25">
      <c r="A126" s="169"/>
      <c r="B126" s="170" t="s">
        <v>410</v>
      </c>
      <c r="C126" s="170"/>
      <c r="D126" s="170">
        <f>D22</f>
        <v>174646224</v>
      </c>
      <c r="E126" s="170">
        <f>E22</f>
        <v>146553324</v>
      </c>
      <c r="F126" s="170"/>
      <c r="G126" s="170">
        <f>G22</f>
        <v>321199548</v>
      </c>
    </row>
    <row r="127" spans="1:8" x14ac:dyDescent="0.25">
      <c r="A127" s="169"/>
      <c r="B127" s="170" t="s">
        <v>318</v>
      </c>
      <c r="C127" s="170"/>
      <c r="D127" s="170">
        <f>SUM(D125-D126)</f>
        <v>103856189</v>
      </c>
      <c r="E127" s="170">
        <f>SUM(E125-E126)</f>
        <v>196899430</v>
      </c>
      <c r="F127" s="170"/>
      <c r="G127" s="170">
        <f>SUM(G125-G126)</f>
        <v>300755619</v>
      </c>
    </row>
    <row r="128" spans="1:8" x14ac:dyDescent="0.25">
      <c r="A128" s="169"/>
      <c r="B128" s="170" t="s">
        <v>318</v>
      </c>
      <c r="C128" s="170"/>
      <c r="D128" s="170">
        <f>D127</f>
        <v>103856189</v>
      </c>
      <c r="E128" s="170">
        <f>E127</f>
        <v>196899430</v>
      </c>
      <c r="F128" s="170"/>
      <c r="G128" s="170">
        <f>G127</f>
        <v>300755619</v>
      </c>
    </row>
    <row r="129" spans="1:7" ht="20.25" customHeight="1" x14ac:dyDescent="0.25">
      <c r="A129" s="169"/>
      <c r="B129" s="170" t="s">
        <v>891</v>
      </c>
      <c r="C129" s="170"/>
      <c r="D129" s="170">
        <f>D111</f>
        <v>0</v>
      </c>
      <c r="E129" s="170">
        <f>E111</f>
        <v>23811324</v>
      </c>
      <c r="F129" s="170"/>
      <c r="G129" s="170">
        <f>G111</f>
        <v>23811324</v>
      </c>
    </row>
    <row r="130" spans="1:7" ht="20.25" customHeight="1" x14ac:dyDescent="0.25">
      <c r="A130" s="169"/>
      <c r="B130" s="170" t="s">
        <v>892</v>
      </c>
      <c r="C130" s="170"/>
      <c r="D130" s="170">
        <f>D128-D129</f>
        <v>103856189</v>
      </c>
      <c r="E130" s="170">
        <f>E128-E129</f>
        <v>173088106</v>
      </c>
      <c r="F130" s="170">
        <f>F128-F129</f>
        <v>0</v>
      </c>
      <c r="G130" s="170">
        <f>G128-G129</f>
        <v>276944295</v>
      </c>
    </row>
    <row r="131" spans="1:7" x14ac:dyDescent="0.25">
      <c r="A131" s="136" t="s">
        <v>354</v>
      </c>
      <c r="B131" s="41" t="s">
        <v>887</v>
      </c>
      <c r="G131" s="41">
        <f>C112</f>
        <v>607253791</v>
      </c>
    </row>
    <row r="132" spans="1:7" x14ac:dyDescent="0.25">
      <c r="B132" s="41" t="s">
        <v>145</v>
      </c>
      <c r="G132" s="41">
        <f>C118</f>
        <v>94032014</v>
      </c>
    </row>
    <row r="133" spans="1:7" x14ac:dyDescent="0.25">
      <c r="B133" s="41" t="s">
        <v>5</v>
      </c>
      <c r="G133" s="41">
        <f>G131+G132</f>
        <v>701285805</v>
      </c>
    </row>
    <row r="135" spans="1:7" x14ac:dyDescent="0.25">
      <c r="B135" s="41" t="s">
        <v>888</v>
      </c>
      <c r="G135" s="41">
        <f>C112</f>
        <v>607253791</v>
      </c>
    </row>
    <row r="136" spans="1:7" x14ac:dyDescent="0.25">
      <c r="B136" s="41" t="s">
        <v>410</v>
      </c>
      <c r="G136" s="41">
        <f>C22</f>
        <v>320328239</v>
      </c>
    </row>
    <row r="137" spans="1:7" x14ac:dyDescent="0.25">
      <c r="B137" s="41" t="s">
        <v>889</v>
      </c>
      <c r="G137" s="41">
        <f>G135-G136</f>
        <v>286925552</v>
      </c>
    </row>
    <row r="138" spans="1:7" x14ac:dyDescent="0.25">
      <c r="B138" s="41" t="s">
        <v>318</v>
      </c>
      <c r="G138" s="41">
        <f>G137</f>
        <v>286925552</v>
      </c>
    </row>
    <row r="139" spans="1:7" x14ac:dyDescent="0.25">
      <c r="G139" s="41">
        <f>C111</f>
        <v>8643596</v>
      </c>
    </row>
    <row r="140" spans="1:7" x14ac:dyDescent="0.25">
      <c r="B140" s="41" t="s">
        <v>890</v>
      </c>
      <c r="G140" s="41">
        <f>G138-G139</f>
        <v>278281956</v>
      </c>
    </row>
  </sheetData>
  <pageMargins left="0.7" right="0.7" top="0.75" bottom="0.75" header="0.3" footer="0.3"/>
  <pageSetup scale="62" orientation="portrait" r:id="rId1"/>
  <colBreaks count="1" manualBreakCount="1">
    <brk id="7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92"/>
  <sheetViews>
    <sheetView topLeftCell="A80" zoomScale="120" zoomScaleNormal="120" workbookViewId="0">
      <selection activeCell="A37" sqref="A37"/>
    </sheetView>
  </sheetViews>
  <sheetFormatPr defaultColWidth="11.42578125" defaultRowHeight="15" x14ac:dyDescent="0.25"/>
  <cols>
    <col min="1" max="1" width="34.7109375" customWidth="1"/>
    <col min="2" max="2" width="14.28515625" style="51" customWidth="1"/>
    <col min="3" max="3" width="13.7109375" style="51" bestFit="1" customWidth="1"/>
    <col min="4" max="5" width="13.7109375" bestFit="1" customWidth="1"/>
  </cols>
  <sheetData>
    <row r="1" spans="1:6" ht="16.5" x14ac:dyDescent="0.25">
      <c r="A1" s="222" t="s">
        <v>980</v>
      </c>
    </row>
    <row r="2" spans="1:6" ht="15.75" thickBot="1" x14ac:dyDescent="0.3">
      <c r="A2" s="189" t="s">
        <v>324</v>
      </c>
      <c r="B2" s="229"/>
      <c r="C2" s="229"/>
      <c r="D2" s="190"/>
      <c r="E2" s="190"/>
    </row>
    <row r="3" spans="1:6" ht="29.25" thickBot="1" x14ac:dyDescent="0.3">
      <c r="A3" s="2135" t="s">
        <v>450</v>
      </c>
      <c r="B3" s="432" t="s">
        <v>503</v>
      </c>
      <c r="C3" s="432" t="s">
        <v>504</v>
      </c>
      <c r="D3" s="2133" t="s">
        <v>505</v>
      </c>
      <c r="E3" s="2134"/>
    </row>
    <row r="4" spans="1:6" ht="15.75" thickBot="1" x14ac:dyDescent="0.3">
      <c r="A4" s="2136"/>
      <c r="B4" s="797" t="s">
        <v>507</v>
      </c>
      <c r="C4" s="241" t="s">
        <v>974</v>
      </c>
      <c r="D4" s="797" t="s">
        <v>975</v>
      </c>
      <c r="E4" s="797" t="s">
        <v>978</v>
      </c>
    </row>
    <row r="5" spans="1:6" ht="26.1" customHeight="1" thickBot="1" x14ac:dyDescent="0.3">
      <c r="A5" s="2137" t="s">
        <v>455</v>
      </c>
      <c r="B5" s="2138"/>
      <c r="C5" s="2138"/>
      <c r="D5" s="2138"/>
      <c r="E5" s="2139"/>
    </row>
    <row r="6" spans="1:6" ht="15.75" thickBot="1" x14ac:dyDescent="0.3">
      <c r="A6" s="2016" t="s">
        <v>456</v>
      </c>
      <c r="B6" s="2017"/>
      <c r="C6" s="2017"/>
      <c r="D6" s="2017"/>
      <c r="E6" s="2018"/>
    </row>
    <row r="7" spans="1:6" ht="36" customHeight="1" thickBot="1" x14ac:dyDescent="0.3">
      <c r="A7" s="519" t="s">
        <v>492</v>
      </c>
      <c r="B7" s="741">
        <f>ASSEMBLY!C119</f>
        <v>701285805</v>
      </c>
      <c r="C7" s="730">
        <f>ASSEMBLY!D119</f>
        <v>278502413</v>
      </c>
      <c r="D7" s="375">
        <f>C7*5/100+C7</f>
        <v>292427533.64999998</v>
      </c>
      <c r="E7" s="518">
        <f>D7*5/100+D7</f>
        <v>307048910.33249998</v>
      </c>
    </row>
    <row r="8" spans="1:6" ht="35.1" customHeight="1" thickBot="1" x14ac:dyDescent="0.3">
      <c r="A8" s="520" t="s">
        <v>457</v>
      </c>
      <c r="B8" s="738">
        <f>SUM(B7)</f>
        <v>701285805</v>
      </c>
      <c r="C8" s="738">
        <f>SUM(C7)</f>
        <v>278502413</v>
      </c>
      <c r="D8" s="557">
        <f>SUM(D7)</f>
        <v>292427533.64999998</v>
      </c>
      <c r="E8" s="559">
        <f>SUM(E7)</f>
        <v>307048910.33249998</v>
      </c>
    </row>
    <row r="9" spans="1:6" ht="29.25" thickBot="1" x14ac:dyDescent="0.3">
      <c r="A9" s="500" t="s">
        <v>450</v>
      </c>
      <c r="B9" s="432" t="s">
        <v>503</v>
      </c>
      <c r="C9" s="432" t="s">
        <v>504</v>
      </c>
      <c r="D9" s="1737" t="s">
        <v>505</v>
      </c>
      <c r="E9" s="1782"/>
    </row>
    <row r="10" spans="1:6" ht="15.75" thickBot="1" x14ac:dyDescent="0.3">
      <c r="A10" s="528"/>
      <c r="B10" s="797" t="s">
        <v>507</v>
      </c>
      <c r="C10" s="241" t="s">
        <v>974</v>
      </c>
      <c r="D10" s="797" t="s">
        <v>975</v>
      </c>
      <c r="E10" s="797" t="s">
        <v>978</v>
      </c>
    </row>
    <row r="11" spans="1:6" ht="30.75" thickBot="1" x14ac:dyDescent="0.3">
      <c r="A11" s="372" t="s">
        <v>665</v>
      </c>
      <c r="B11" s="681" t="s">
        <v>274</v>
      </c>
      <c r="C11" s="664">
        <f>ASSEMBLY!E119</f>
        <v>363452754</v>
      </c>
      <c r="D11" s="363">
        <f>C11*5/100+C11</f>
        <v>381625391.69999999</v>
      </c>
      <c r="E11" s="513">
        <f>D11*5/100+D11</f>
        <v>400706661.28499997</v>
      </c>
    </row>
    <row r="12" spans="1:6" ht="30.95" customHeight="1" thickBot="1" x14ac:dyDescent="0.3">
      <c r="A12" s="499" t="s">
        <v>541</v>
      </c>
      <c r="B12" s="687">
        <f>SUM(B11)</f>
        <v>0</v>
      </c>
      <c r="C12" s="733">
        <f>SUM(C11)</f>
        <v>363452754</v>
      </c>
      <c r="D12" s="527">
        <f>SUM(D11)</f>
        <v>381625391.69999999</v>
      </c>
      <c r="E12" s="559">
        <f>SUM(E11)</f>
        <v>400706661.28499997</v>
      </c>
    </row>
    <row r="13" spans="1:6" ht="15.75" thickBot="1" x14ac:dyDescent="0.3">
      <c r="A13" s="1911"/>
      <c r="B13" s="1912"/>
      <c r="C13" s="1912"/>
      <c r="D13" s="1912"/>
      <c r="E13" s="1913"/>
      <c r="F13" s="168"/>
    </row>
    <row r="14" spans="1:6" ht="29.25" thickBot="1" x14ac:dyDescent="0.3">
      <c r="A14" s="1768" t="s">
        <v>450</v>
      </c>
      <c r="B14" s="432" t="s">
        <v>503</v>
      </c>
      <c r="C14" s="432" t="s">
        <v>504</v>
      </c>
      <c r="D14" s="1766" t="s">
        <v>505</v>
      </c>
      <c r="E14" s="1767"/>
    </row>
    <row r="15" spans="1:6" ht="15.75" thickBot="1" x14ac:dyDescent="0.3">
      <c r="A15" s="1774"/>
      <c r="B15" s="797" t="s">
        <v>507</v>
      </c>
      <c r="C15" s="241" t="s">
        <v>974</v>
      </c>
      <c r="D15" s="797" t="s">
        <v>975</v>
      </c>
      <c r="E15" s="797" t="s">
        <v>978</v>
      </c>
    </row>
    <row r="16" spans="1:6" ht="15.75" thickBot="1" x14ac:dyDescent="0.3">
      <c r="A16" s="561" t="s">
        <v>666</v>
      </c>
      <c r="B16" s="681" t="s">
        <v>274</v>
      </c>
      <c r="C16" s="664">
        <v>0</v>
      </c>
      <c r="D16" s="363">
        <f>C16*5/100+C16</f>
        <v>0</v>
      </c>
      <c r="E16" s="363">
        <f>D16*5/100+D16</f>
        <v>0</v>
      </c>
    </row>
    <row r="17" spans="1:6" ht="32.1" customHeight="1" thickBot="1" x14ac:dyDescent="0.3">
      <c r="A17" s="366" t="s">
        <v>466</v>
      </c>
      <c r="B17" s="738">
        <f>SUM(B16)</f>
        <v>0</v>
      </c>
      <c r="C17" s="738">
        <f>SUM(C16)</f>
        <v>0</v>
      </c>
      <c r="D17" s="559">
        <f>SUM(D16)</f>
        <v>0</v>
      </c>
      <c r="E17" s="559">
        <f>SUM(E16)</f>
        <v>0</v>
      </c>
    </row>
    <row r="18" spans="1:6" ht="36.950000000000003" customHeight="1" thickBot="1" x14ac:dyDescent="0.3">
      <c r="A18" s="366" t="s">
        <v>467</v>
      </c>
      <c r="B18" s="742">
        <f>SUM(B17+B12+B8)</f>
        <v>701285805</v>
      </c>
      <c r="C18" s="739">
        <f>SUM(C17+C12+C8)</f>
        <v>641955167</v>
      </c>
      <c r="D18" s="560">
        <f>SUM(D17+D12+D8)</f>
        <v>674052925.3499999</v>
      </c>
      <c r="E18" s="560">
        <f>SUM(E17+E12+E8)</f>
        <v>707755571.61749995</v>
      </c>
    </row>
    <row r="19" spans="1:6" ht="15.75" x14ac:dyDescent="0.25">
      <c r="A19" s="2140"/>
      <c r="B19" s="2140"/>
      <c r="C19" s="2140"/>
      <c r="D19" s="2140"/>
      <c r="E19" s="2140"/>
      <c r="F19" s="2140"/>
    </row>
    <row r="20" spans="1:6" ht="17.25" thickBot="1" x14ac:dyDescent="0.3">
      <c r="A20" s="179" t="s">
        <v>630</v>
      </c>
    </row>
    <row r="21" spans="1:6" ht="29.25" thickBot="1" x14ac:dyDescent="0.3">
      <c r="A21" s="507" t="s">
        <v>468</v>
      </c>
      <c r="B21" s="432" t="s">
        <v>503</v>
      </c>
      <c r="C21" s="424" t="s">
        <v>504</v>
      </c>
      <c r="D21" s="1766" t="s">
        <v>505</v>
      </c>
      <c r="E21" s="1767"/>
    </row>
    <row r="22" spans="1:6" ht="15.75" thickBot="1" x14ac:dyDescent="0.3">
      <c r="A22" s="526"/>
      <c r="B22" s="797" t="s">
        <v>507</v>
      </c>
      <c r="C22" s="241" t="s">
        <v>974</v>
      </c>
      <c r="D22" s="797" t="s">
        <v>975</v>
      </c>
      <c r="E22" s="797" t="s">
        <v>978</v>
      </c>
    </row>
    <row r="23" spans="1:6" x14ac:dyDescent="0.25">
      <c r="A23" s="1721" t="s">
        <v>469</v>
      </c>
      <c r="B23" s="1769"/>
      <c r="C23" s="1769"/>
      <c r="D23" s="1769"/>
      <c r="E23" s="1770"/>
    </row>
    <row r="24" spans="1:6" ht="15.75" thickBot="1" x14ac:dyDescent="0.3">
      <c r="A24" s="1742"/>
      <c r="B24" s="1775"/>
      <c r="C24" s="1775"/>
      <c r="D24" s="1775"/>
      <c r="E24" s="1776"/>
    </row>
    <row r="25" spans="1:6" ht="15.75" thickBot="1" x14ac:dyDescent="0.3">
      <c r="A25" s="538" t="s">
        <v>470</v>
      </c>
      <c r="B25" s="743">
        <f>ASSEMBLY!C22</f>
        <v>320328239</v>
      </c>
      <c r="C25" s="664">
        <f>ASSEMBLY!G22</f>
        <v>321199548</v>
      </c>
      <c r="D25" s="529">
        <f>C25*5/100+C25</f>
        <v>337259525.39999998</v>
      </c>
      <c r="E25" s="363">
        <f>D25*5/100+D25</f>
        <v>354122501.66999996</v>
      </c>
    </row>
    <row r="26" spans="1:6" ht="15.75" thickBot="1" x14ac:dyDescent="0.3">
      <c r="A26" s="373" t="s">
        <v>471</v>
      </c>
      <c r="B26" s="744">
        <f>ASSEMBLY!G140</f>
        <v>278281956</v>
      </c>
      <c r="C26" s="665">
        <f>ASSEMBLY!G130</f>
        <v>276944295</v>
      </c>
      <c r="D26" s="375">
        <f t="shared" ref="D26:E30" si="0">C26*5/100+C26</f>
        <v>290791509.75</v>
      </c>
      <c r="E26" s="511">
        <f t="shared" si="0"/>
        <v>305331085.23750001</v>
      </c>
    </row>
    <row r="27" spans="1:6" ht="15.75" thickBot="1" x14ac:dyDescent="0.3">
      <c r="A27" s="372" t="s">
        <v>472</v>
      </c>
      <c r="B27" s="676">
        <v>0</v>
      </c>
      <c r="C27" s="681">
        <v>0</v>
      </c>
      <c r="D27" s="374">
        <f t="shared" si="0"/>
        <v>0</v>
      </c>
      <c r="E27" s="363">
        <f t="shared" si="0"/>
        <v>0</v>
      </c>
    </row>
    <row r="28" spans="1:6" ht="15.75" thickBot="1" x14ac:dyDescent="0.3">
      <c r="A28" s="373" t="s">
        <v>473</v>
      </c>
      <c r="B28" s="744">
        <f>ASSEMBLY!C111</f>
        <v>8643596</v>
      </c>
      <c r="C28" s="731">
        <f>ASSEMBLY!G111</f>
        <v>23811324</v>
      </c>
      <c r="D28" s="375">
        <f t="shared" si="0"/>
        <v>25001890.199999999</v>
      </c>
      <c r="E28" s="512">
        <f t="shared" si="0"/>
        <v>26251984.710000001</v>
      </c>
    </row>
    <row r="29" spans="1:6" ht="27.95" customHeight="1" thickBot="1" x14ac:dyDescent="0.3">
      <c r="A29" s="366" t="s">
        <v>474</v>
      </c>
      <c r="B29" s="2017"/>
      <c r="C29" s="2017"/>
      <c r="D29" s="2017"/>
      <c r="E29" s="2018"/>
    </row>
    <row r="30" spans="1:6" ht="15.75" thickBot="1" x14ac:dyDescent="0.3">
      <c r="A30" s="373" t="s">
        <v>475</v>
      </c>
      <c r="B30" s="736">
        <v>0</v>
      </c>
      <c r="C30" s="735">
        <v>0</v>
      </c>
      <c r="D30" s="505">
        <f t="shared" si="0"/>
        <v>0</v>
      </c>
      <c r="E30" s="523">
        <f t="shared" si="0"/>
        <v>0</v>
      </c>
    </row>
    <row r="31" spans="1:6" ht="30.75" thickBot="1" x14ac:dyDescent="0.3">
      <c r="A31" s="372" t="s">
        <v>476</v>
      </c>
      <c r="B31" s="676">
        <v>0</v>
      </c>
      <c r="C31" s="681">
        <v>0</v>
      </c>
      <c r="D31" s="535">
        <f>C31*5/100+C31</f>
        <v>0</v>
      </c>
      <c r="E31" s="391">
        <f>D31*5/100+D31</f>
        <v>0</v>
      </c>
    </row>
    <row r="32" spans="1:6" ht="15.75" thickBot="1" x14ac:dyDescent="0.3">
      <c r="A32" s="373" t="s">
        <v>477</v>
      </c>
      <c r="B32" s="744">
        <f>ASSEMBLY!C118</f>
        <v>94032014</v>
      </c>
      <c r="C32" s="665">
        <f>ASSEMBLY!G118</f>
        <v>20000000</v>
      </c>
      <c r="D32" s="562">
        <f>C32*5/100+C32</f>
        <v>21000000</v>
      </c>
      <c r="E32" s="474">
        <f>D32*5/100+D32</f>
        <v>22050000</v>
      </c>
    </row>
    <row r="33" spans="1:6" ht="27.95" customHeight="1" thickBot="1" x14ac:dyDescent="0.3">
      <c r="A33" s="366" t="s">
        <v>478</v>
      </c>
      <c r="B33" s="740">
        <f>SUM(B25+B26+B27+B28+B30+B31+B32)</f>
        <v>701285805</v>
      </c>
      <c r="C33" s="738">
        <f>SUM(C25+C26+C27+C28+C30+C31+C32)</f>
        <v>641955167</v>
      </c>
      <c r="D33" s="557">
        <f>SUM(D25+D26+D27+D28+D30+D31+D32)</f>
        <v>674052925.35000002</v>
      </c>
      <c r="E33" s="559">
        <f>SUM(E25+E26+E27+E28+E30+E31+E32)</f>
        <v>707755571.61750007</v>
      </c>
    </row>
    <row r="34" spans="1:6" ht="15.75" x14ac:dyDescent="0.25">
      <c r="A34" s="2118"/>
      <c r="B34" s="2118"/>
      <c r="C34" s="2118"/>
      <c r="D34" s="2118"/>
      <c r="E34" s="2118"/>
      <c r="F34" s="2118"/>
    </row>
    <row r="35" spans="1:6" x14ac:dyDescent="0.25">
      <c r="A35" s="176" t="s">
        <v>479</v>
      </c>
    </row>
    <row r="36" spans="1:6" ht="16.5" thickBot="1" x14ac:dyDescent="0.3">
      <c r="A36" s="221"/>
    </row>
    <row r="37" spans="1:6" ht="29.25" thickBot="1" x14ac:dyDescent="0.3">
      <c r="A37" s="737" t="s">
        <v>468</v>
      </c>
      <c r="B37" s="745" t="s">
        <v>503</v>
      </c>
      <c r="C37" s="432" t="s">
        <v>504</v>
      </c>
      <c r="D37" s="1766" t="s">
        <v>505</v>
      </c>
      <c r="E37" s="1767"/>
    </row>
    <row r="38" spans="1:6" ht="15.75" thickBot="1" x14ac:dyDescent="0.3">
      <c r="A38" s="528"/>
      <c r="B38" s="797" t="s">
        <v>507</v>
      </c>
      <c r="C38" s="241" t="s">
        <v>974</v>
      </c>
      <c r="D38" s="797" t="s">
        <v>975</v>
      </c>
      <c r="E38" s="797" t="s">
        <v>978</v>
      </c>
    </row>
    <row r="39" spans="1:6" ht="26.1" customHeight="1" thickBot="1" x14ac:dyDescent="0.3">
      <c r="A39" s="1766" t="s">
        <v>480</v>
      </c>
      <c r="B39" s="1785"/>
      <c r="C39" s="1785"/>
      <c r="D39" s="1785"/>
      <c r="E39" s="1767"/>
    </row>
    <row r="40" spans="1:6" ht="24.95" customHeight="1" thickBot="1" x14ac:dyDescent="0.3">
      <c r="A40" s="366" t="s">
        <v>481</v>
      </c>
      <c r="B40" s="1775"/>
      <c r="C40" s="1775"/>
      <c r="D40" s="1775"/>
      <c r="E40" s="1776"/>
    </row>
    <row r="41" spans="1:6" ht="15.75" thickBot="1" x14ac:dyDescent="0.3">
      <c r="A41" s="373" t="s">
        <v>470</v>
      </c>
      <c r="B41" s="744">
        <f>ASSEMBLY!C22</f>
        <v>320328239</v>
      </c>
      <c r="C41" s="730">
        <f>ASSEMBLY!G22</f>
        <v>321199548</v>
      </c>
      <c r="D41" s="375">
        <f t="shared" ref="D41:E46" si="1">C41*5/100+C41</f>
        <v>337259525.39999998</v>
      </c>
      <c r="E41" s="518">
        <f t="shared" si="1"/>
        <v>354122501.66999996</v>
      </c>
    </row>
    <row r="42" spans="1:6" ht="15.75" thickBot="1" x14ac:dyDescent="0.3">
      <c r="A42" s="372" t="s">
        <v>471</v>
      </c>
      <c r="B42" s="714">
        <f>ASSEMBLY!G140</f>
        <v>278281956</v>
      </c>
      <c r="C42" s="664">
        <f>ASSEMBLY!G130</f>
        <v>276944295</v>
      </c>
      <c r="D42" s="374">
        <f t="shared" si="1"/>
        <v>290791509.75</v>
      </c>
      <c r="E42" s="363">
        <f>D42*5/100+D42</f>
        <v>305331085.23750001</v>
      </c>
    </row>
    <row r="43" spans="1:6" ht="15.75" thickBot="1" x14ac:dyDescent="0.3">
      <c r="A43" s="373" t="s">
        <v>472</v>
      </c>
      <c r="B43" s="736">
        <v>0</v>
      </c>
      <c r="C43" s="688">
        <v>0</v>
      </c>
      <c r="D43" s="375">
        <f t="shared" si="1"/>
        <v>0</v>
      </c>
      <c r="E43" s="511">
        <f>D43*5/100+D43</f>
        <v>0</v>
      </c>
    </row>
    <row r="44" spans="1:6" ht="15.75" thickBot="1" x14ac:dyDescent="0.3">
      <c r="A44" s="372" t="s">
        <v>473</v>
      </c>
      <c r="B44" s="714">
        <f>ASSEMBLY!C111</f>
        <v>8643596</v>
      </c>
      <c r="C44" s="664">
        <f>ASSEMBLY!F111</f>
        <v>23811324</v>
      </c>
      <c r="D44" s="374">
        <f t="shared" si="1"/>
        <v>25001890.199999999</v>
      </c>
      <c r="E44" s="363">
        <f>D44*5/100+D44</f>
        <v>26251984.710000001</v>
      </c>
    </row>
    <row r="45" spans="1:6" ht="26.1" customHeight="1" thickBot="1" x14ac:dyDescent="0.3">
      <c r="A45" s="508" t="s">
        <v>474</v>
      </c>
      <c r="B45" s="1772"/>
      <c r="C45" s="1772"/>
      <c r="D45" s="1772"/>
      <c r="E45" s="1773"/>
    </row>
    <row r="46" spans="1:6" ht="15.75" thickBot="1" x14ac:dyDescent="0.3">
      <c r="A46" s="372" t="s">
        <v>475</v>
      </c>
      <c r="B46" s="676">
        <v>0</v>
      </c>
      <c r="C46" s="681">
        <v>0</v>
      </c>
      <c r="D46" s="535">
        <f t="shared" si="1"/>
        <v>0</v>
      </c>
      <c r="E46" s="391">
        <f>D46*5/100+D46</f>
        <v>0</v>
      </c>
    </row>
    <row r="47" spans="1:6" ht="20.100000000000001" customHeight="1" thickBot="1" x14ac:dyDescent="0.3">
      <c r="A47" s="373" t="s">
        <v>482</v>
      </c>
      <c r="B47" s="673">
        <v>0</v>
      </c>
      <c r="C47" s="688">
        <v>0</v>
      </c>
      <c r="D47" s="505">
        <f>C47*5/100+C47</f>
        <v>0</v>
      </c>
      <c r="E47" s="510">
        <f>D47*5/100+D47</f>
        <v>0</v>
      </c>
    </row>
    <row r="48" spans="1:6" ht="15.75" thickBot="1" x14ac:dyDescent="0.3">
      <c r="A48" s="372" t="s">
        <v>477</v>
      </c>
      <c r="B48" s="714">
        <f>ASSEMBLY!C118</f>
        <v>94032014</v>
      </c>
      <c r="C48" s="664">
        <f>ASSEMBLY!F118</f>
        <v>20000000</v>
      </c>
      <c r="D48" s="563">
        <f>C48*5/100+C48</f>
        <v>21000000</v>
      </c>
      <c r="E48" s="401">
        <f>D48*5/100+D48</f>
        <v>22050000</v>
      </c>
    </row>
    <row r="49" spans="1:6" ht="32.1" customHeight="1" thickBot="1" x14ac:dyDescent="0.3">
      <c r="A49" s="514" t="s">
        <v>483</v>
      </c>
      <c r="B49" s="733">
        <f>SUM(B41+B42+B43+B44+B46+B47+B48)</f>
        <v>701285805</v>
      </c>
      <c r="C49" s="734">
        <f>SUM(C41+C42+C43+C44+C46+C47+C48)</f>
        <v>641955167</v>
      </c>
      <c r="D49" s="558">
        <f>SUM(D41+D42+D43+D44+D46+D47+D48)</f>
        <v>674052925.35000002</v>
      </c>
      <c r="E49" s="527">
        <f>SUM(E41+E42+E43+E44+E46+E47+E48)</f>
        <v>707755571.61750007</v>
      </c>
    </row>
    <row r="50" spans="1:6" ht="15.75" thickBot="1" x14ac:dyDescent="0.3">
      <c r="A50" s="1766"/>
      <c r="B50" s="1785"/>
      <c r="C50" s="1785"/>
      <c r="D50" s="1785"/>
      <c r="E50" s="1767"/>
      <c r="F50" s="168"/>
    </row>
    <row r="51" spans="1:6" ht="26.1" customHeight="1" thickBot="1" x14ac:dyDescent="0.3">
      <c r="A51" s="1766" t="s">
        <v>484</v>
      </c>
      <c r="B51" s="1785"/>
      <c r="C51" s="1785"/>
      <c r="D51" s="530"/>
      <c r="E51" s="531"/>
    </row>
    <row r="52" spans="1:6" ht="26.1" customHeight="1" thickBot="1" x14ac:dyDescent="0.3">
      <c r="A52" s="507" t="s">
        <v>468</v>
      </c>
      <c r="B52" s="745" t="s">
        <v>503</v>
      </c>
      <c r="C52" s="432" t="s">
        <v>504</v>
      </c>
      <c r="D52" s="1737" t="s">
        <v>505</v>
      </c>
      <c r="E52" s="1782"/>
    </row>
    <row r="53" spans="1:6" ht="26.1" customHeight="1" thickBot="1" x14ac:dyDescent="0.3">
      <c r="A53" s="526"/>
      <c r="B53" s="797" t="s">
        <v>507</v>
      </c>
      <c r="C53" s="241" t="s">
        <v>974</v>
      </c>
      <c r="D53" s="797" t="s">
        <v>975</v>
      </c>
      <c r="E53" s="797" t="s">
        <v>978</v>
      </c>
    </row>
    <row r="54" spans="1:6" ht="27" customHeight="1" thickBot="1" x14ac:dyDescent="0.3">
      <c r="A54" s="366" t="s">
        <v>481</v>
      </c>
      <c r="B54" s="2004"/>
      <c r="C54" s="2004"/>
      <c r="D54" s="2004"/>
      <c r="E54" s="2005"/>
    </row>
    <row r="55" spans="1:6" ht="26.1" customHeight="1" thickBot="1" x14ac:dyDescent="0.3">
      <c r="A55" s="509" t="s">
        <v>470</v>
      </c>
      <c r="B55" s="746">
        <v>126035160</v>
      </c>
      <c r="C55" s="732">
        <f>ASSEMBLY!D22</f>
        <v>174646224</v>
      </c>
      <c r="D55" s="563">
        <f t="shared" ref="D55:E58" si="2">C55*5/100+C55</f>
        <v>183378535.19999999</v>
      </c>
      <c r="E55" s="513">
        <f t="shared" si="2"/>
        <v>192547461.95999998</v>
      </c>
    </row>
    <row r="56" spans="1:6" ht="15.75" thickBot="1" x14ac:dyDescent="0.3">
      <c r="A56" s="362" t="s">
        <v>471</v>
      </c>
      <c r="B56" s="704">
        <v>75729515</v>
      </c>
      <c r="C56" s="668">
        <f>ASSEMBLY!D130</f>
        <v>103856189</v>
      </c>
      <c r="D56" s="563">
        <f t="shared" si="2"/>
        <v>109048998.45</v>
      </c>
      <c r="E56" s="364">
        <f t="shared" si="2"/>
        <v>114501448.3725</v>
      </c>
    </row>
    <row r="57" spans="1:6" ht="15.75" thickBot="1" x14ac:dyDescent="0.3">
      <c r="A57" s="362" t="s">
        <v>472</v>
      </c>
      <c r="B57" s="681">
        <v>0</v>
      </c>
      <c r="C57" s="676">
        <v>0</v>
      </c>
      <c r="D57" s="563">
        <f t="shared" si="2"/>
        <v>0</v>
      </c>
      <c r="E57" s="364">
        <f t="shared" si="2"/>
        <v>0</v>
      </c>
    </row>
    <row r="58" spans="1:6" ht="15.75" thickBot="1" x14ac:dyDescent="0.3">
      <c r="A58" s="509" t="s">
        <v>473</v>
      </c>
      <c r="B58" s="747">
        <v>8120000</v>
      </c>
      <c r="C58" s="732">
        <f>ASSEMBLY!D129</f>
        <v>0</v>
      </c>
      <c r="D58" s="563">
        <f t="shared" si="2"/>
        <v>0</v>
      </c>
      <c r="E58" s="513">
        <f t="shared" si="2"/>
        <v>0</v>
      </c>
    </row>
    <row r="59" spans="1:6" ht="30.95" customHeight="1" thickBot="1" x14ac:dyDescent="0.3">
      <c r="A59" s="520" t="s">
        <v>474</v>
      </c>
      <c r="B59" s="2016"/>
      <c r="C59" s="2017"/>
      <c r="D59" s="2017"/>
      <c r="E59" s="2018"/>
    </row>
    <row r="60" spans="1:6" ht="26.1" customHeight="1" thickBot="1" x14ac:dyDescent="0.3">
      <c r="A60" s="362" t="s">
        <v>475</v>
      </c>
      <c r="B60" s="671">
        <v>0</v>
      </c>
      <c r="C60" s="676">
        <v>0</v>
      </c>
      <c r="D60" s="391">
        <f t="shared" ref="D60:E62" si="3">C60*5/100+C60</f>
        <v>0</v>
      </c>
      <c r="E60" s="536">
        <f t="shared" si="3"/>
        <v>0</v>
      </c>
    </row>
    <row r="61" spans="1:6" ht="26.1" customHeight="1" thickBot="1" x14ac:dyDescent="0.3">
      <c r="A61" s="362" t="s">
        <v>482</v>
      </c>
      <c r="B61" s="671">
        <v>0</v>
      </c>
      <c r="C61" s="676">
        <v>0</v>
      </c>
      <c r="D61" s="391">
        <f t="shared" si="3"/>
        <v>0</v>
      </c>
      <c r="E61" s="536">
        <f t="shared" si="3"/>
        <v>0</v>
      </c>
    </row>
    <row r="62" spans="1:6" ht="15.75" thickBot="1" x14ac:dyDescent="0.3">
      <c r="A62" s="509" t="s">
        <v>477</v>
      </c>
      <c r="B62" s="748">
        <v>40440052</v>
      </c>
      <c r="C62" s="732">
        <f>ASSEMBLY!D122</f>
        <v>0</v>
      </c>
      <c r="D62" s="474">
        <f t="shared" si="3"/>
        <v>0</v>
      </c>
      <c r="E62" s="473">
        <f t="shared" si="3"/>
        <v>0</v>
      </c>
    </row>
    <row r="63" spans="1:6" ht="35.1" customHeight="1" thickBot="1" x14ac:dyDescent="0.3">
      <c r="A63" s="520" t="s">
        <v>483</v>
      </c>
      <c r="B63" s="738">
        <f>SUM(B55+B56+B57+B58+B60+B61+B62)</f>
        <v>250324727</v>
      </c>
      <c r="C63" s="740">
        <f>SUM(C55+C56+C57+C58+C60+C61+C62)</f>
        <v>278502413</v>
      </c>
      <c r="D63" s="559">
        <f>SUM(D55+D56+D57+D58+D60+D61+D62)</f>
        <v>292427533.64999998</v>
      </c>
      <c r="E63" s="555">
        <f>SUM(E55+E56+E57+E58+E60+E61+E62)</f>
        <v>307048910.33249998</v>
      </c>
    </row>
    <row r="64" spans="1:6" ht="15.75" thickBot="1" x14ac:dyDescent="0.3">
      <c r="A64" s="2016"/>
      <c r="B64" s="2017"/>
      <c r="C64" s="2017"/>
      <c r="D64" s="2017"/>
      <c r="E64" s="2018"/>
      <c r="F64" s="1364"/>
    </row>
    <row r="65" spans="1:6" ht="26.1" customHeight="1" thickBot="1" x14ac:dyDescent="0.3">
      <c r="A65" s="2016" t="s">
        <v>665</v>
      </c>
      <c r="B65" s="2017"/>
      <c r="C65" s="2017"/>
      <c r="D65" s="2017"/>
      <c r="E65" s="2018"/>
    </row>
    <row r="66" spans="1:6" ht="26.1" customHeight="1" thickBot="1" x14ac:dyDescent="0.3">
      <c r="A66" s="533" t="s">
        <v>468</v>
      </c>
      <c r="B66" s="749" t="s">
        <v>503</v>
      </c>
      <c r="C66" s="705" t="s">
        <v>504</v>
      </c>
      <c r="D66" s="1756" t="s">
        <v>505</v>
      </c>
      <c r="E66" s="1751"/>
    </row>
    <row r="67" spans="1:6" ht="26.1" customHeight="1" thickBot="1" x14ac:dyDescent="0.3">
      <c r="A67" s="405"/>
      <c r="B67" s="797" t="s">
        <v>507</v>
      </c>
      <c r="C67" s="241" t="s">
        <v>974</v>
      </c>
      <c r="D67" s="797" t="s">
        <v>975</v>
      </c>
      <c r="E67" s="797" t="s">
        <v>978</v>
      </c>
    </row>
    <row r="68" spans="1:6" ht="29.1" customHeight="1" thickBot="1" x14ac:dyDescent="0.3">
      <c r="A68" s="366" t="s">
        <v>481</v>
      </c>
      <c r="B68" s="2017"/>
      <c r="C68" s="2017"/>
      <c r="D68" s="2017"/>
      <c r="E68" s="2018"/>
    </row>
    <row r="69" spans="1:6" ht="15.75" thickBot="1" x14ac:dyDescent="0.3">
      <c r="A69" s="373" t="s">
        <v>470</v>
      </c>
      <c r="B69" s="732">
        <v>116649904</v>
      </c>
      <c r="C69" s="730">
        <f>ASSEMBLY!E126</f>
        <v>146553324</v>
      </c>
      <c r="D69" s="375">
        <f t="shared" ref="D69:E74" si="4">C69*5/100+C69</f>
        <v>153880990.19999999</v>
      </c>
      <c r="E69" s="518">
        <f t="shared" si="4"/>
        <v>161575039.70999998</v>
      </c>
    </row>
    <row r="70" spans="1:6" ht="15.75" thickBot="1" x14ac:dyDescent="0.3">
      <c r="A70" s="372" t="s">
        <v>471</v>
      </c>
      <c r="B70" s="714">
        <v>95003640</v>
      </c>
      <c r="C70" s="664">
        <f>ASSEMBLY!E130</f>
        <v>173088106</v>
      </c>
      <c r="D70" s="374">
        <f t="shared" si="4"/>
        <v>181742511.30000001</v>
      </c>
      <c r="E70" s="363">
        <f>D70*5/100+D70</f>
        <v>190829636.86500001</v>
      </c>
    </row>
    <row r="71" spans="1:6" ht="15.75" thickBot="1" x14ac:dyDescent="0.3">
      <c r="A71" s="373" t="s">
        <v>472</v>
      </c>
      <c r="B71" s="736">
        <v>0</v>
      </c>
      <c r="C71" s="688">
        <v>0</v>
      </c>
      <c r="D71" s="375">
        <f t="shared" si="4"/>
        <v>0</v>
      </c>
      <c r="E71" s="511">
        <f>D71*5/100+D71</f>
        <v>0</v>
      </c>
    </row>
    <row r="72" spans="1:6" ht="15.75" thickBot="1" x14ac:dyDescent="0.3">
      <c r="A72" s="372" t="s">
        <v>473</v>
      </c>
      <c r="B72" s="714">
        <v>1000000</v>
      </c>
      <c r="C72" s="664">
        <f>ASSEMBLY!E129</f>
        <v>23811324</v>
      </c>
      <c r="D72" s="374">
        <f t="shared" si="4"/>
        <v>25001890.199999999</v>
      </c>
      <c r="E72" s="363">
        <f>D72*5/100+D72</f>
        <v>26251984.710000001</v>
      </c>
    </row>
    <row r="73" spans="1:6" ht="27.95" customHeight="1" thickBot="1" x14ac:dyDescent="0.3">
      <c r="A73" s="508" t="s">
        <v>474</v>
      </c>
      <c r="B73" s="1772"/>
      <c r="C73" s="1772"/>
      <c r="D73" s="1772"/>
      <c r="E73" s="1773"/>
    </row>
    <row r="74" spans="1:6" ht="15.75" thickBot="1" x14ac:dyDescent="0.3">
      <c r="A74" s="372" t="s">
        <v>475</v>
      </c>
      <c r="B74" s="676">
        <v>0</v>
      </c>
      <c r="C74" s="681">
        <v>0</v>
      </c>
      <c r="D74" s="535">
        <f t="shared" si="4"/>
        <v>0</v>
      </c>
      <c r="E74" s="391">
        <f>D74*5/100+D74</f>
        <v>0</v>
      </c>
    </row>
    <row r="75" spans="1:6" ht="15.75" thickBot="1" x14ac:dyDescent="0.3">
      <c r="A75" s="373" t="s">
        <v>482</v>
      </c>
      <c r="B75" s="736">
        <v>0</v>
      </c>
      <c r="C75" s="688">
        <v>0</v>
      </c>
      <c r="D75" s="505">
        <f>C75*5/100+C75</f>
        <v>0</v>
      </c>
      <c r="E75" s="510">
        <f>D75*5/100+D75</f>
        <v>0</v>
      </c>
    </row>
    <row r="76" spans="1:6" ht="15.75" thickBot="1" x14ac:dyDescent="0.3">
      <c r="A76" s="372" t="s">
        <v>477</v>
      </c>
      <c r="B76" s="676">
        <v>0</v>
      </c>
      <c r="C76" s="681">
        <f>ASSEMBLY!E122</f>
        <v>20000000</v>
      </c>
      <c r="D76" s="535">
        <f>C76*5/100+C76</f>
        <v>21000000</v>
      </c>
      <c r="E76" s="391">
        <f>D76*5/100+D76</f>
        <v>22050000</v>
      </c>
    </row>
    <row r="77" spans="1:6" ht="27.95" customHeight="1" thickBot="1" x14ac:dyDescent="0.3">
      <c r="A77" s="514" t="s">
        <v>483</v>
      </c>
      <c r="B77" s="733">
        <f>SUM(B69+B70+B71+B72+B74+B75+B76)</f>
        <v>212653544</v>
      </c>
      <c r="C77" s="734">
        <f>SUM(C69+C70+C71+C72+C74+C75+C76)</f>
        <v>363452754</v>
      </c>
      <c r="D77" s="558">
        <f>SUM(D69+D70+D71+D72+D74+D75+D76)</f>
        <v>381625391.69999999</v>
      </c>
      <c r="E77" s="527">
        <f>SUM(E69+E70+E71+E72+E74+E75+E76)</f>
        <v>400706661.28499997</v>
      </c>
    </row>
    <row r="78" spans="1:6" ht="15.75" thickBot="1" x14ac:dyDescent="0.3">
      <c r="A78" s="2016"/>
      <c r="B78" s="2017"/>
      <c r="C78" s="2017"/>
      <c r="D78" s="2017"/>
      <c r="E78" s="2018"/>
      <c r="F78" s="1364"/>
    </row>
    <row r="79" spans="1:6" ht="26.1" customHeight="1" thickBot="1" x14ac:dyDescent="0.3">
      <c r="A79" s="1766" t="s">
        <v>667</v>
      </c>
      <c r="B79" s="1785"/>
      <c r="C79" s="692"/>
      <c r="D79" s="530"/>
      <c r="E79" s="531"/>
    </row>
    <row r="80" spans="1:6" ht="26.1" customHeight="1" thickBot="1" x14ac:dyDescent="0.3">
      <c r="A80" s="534" t="s">
        <v>468</v>
      </c>
      <c r="B80" s="749" t="s">
        <v>503</v>
      </c>
      <c r="C80" s="705" t="s">
        <v>504</v>
      </c>
      <c r="D80" s="1756" t="s">
        <v>505</v>
      </c>
      <c r="E80" s="1751"/>
    </row>
    <row r="81" spans="1:5" ht="26.1" customHeight="1" thickBot="1" x14ac:dyDescent="0.3">
      <c r="A81" s="480"/>
      <c r="B81" s="797" t="s">
        <v>507</v>
      </c>
      <c r="C81" s="241" t="s">
        <v>974</v>
      </c>
      <c r="D81" s="797" t="s">
        <v>975</v>
      </c>
      <c r="E81" s="797" t="s">
        <v>978</v>
      </c>
    </row>
    <row r="82" spans="1:5" ht="26.1" customHeight="1" thickBot="1" x14ac:dyDescent="0.3">
      <c r="A82" s="366" t="s">
        <v>481</v>
      </c>
      <c r="B82" s="2004"/>
      <c r="C82" s="2004"/>
      <c r="D82" s="2004"/>
      <c r="E82" s="2005"/>
    </row>
    <row r="83" spans="1:5" ht="15.75" thickBot="1" x14ac:dyDescent="0.3">
      <c r="A83" s="373" t="s">
        <v>470</v>
      </c>
      <c r="B83" s="744">
        <v>76094400</v>
      </c>
      <c r="C83" s="730"/>
      <c r="D83" s="375">
        <f t="shared" ref="D83:E88" si="5">C83*5/100+C83</f>
        <v>0</v>
      </c>
      <c r="E83" s="518">
        <f t="shared" si="5"/>
        <v>0</v>
      </c>
    </row>
    <row r="84" spans="1:5" ht="15.75" thickBot="1" x14ac:dyDescent="0.3">
      <c r="A84" s="372" t="s">
        <v>471</v>
      </c>
      <c r="B84" s="714">
        <v>32140660</v>
      </c>
      <c r="C84" s="664"/>
      <c r="D84" s="374">
        <f t="shared" si="5"/>
        <v>0</v>
      </c>
      <c r="E84" s="363">
        <f>D84*5/100+D84</f>
        <v>0</v>
      </c>
    </row>
    <row r="85" spans="1:5" ht="15.75" thickBot="1" x14ac:dyDescent="0.3">
      <c r="A85" s="373" t="s">
        <v>472</v>
      </c>
      <c r="B85" s="736">
        <v>0</v>
      </c>
      <c r="C85" s="688">
        <v>0</v>
      </c>
      <c r="D85" s="375">
        <f t="shared" si="5"/>
        <v>0</v>
      </c>
      <c r="E85" s="511">
        <f>D85*5/100+D85</f>
        <v>0</v>
      </c>
    </row>
    <row r="86" spans="1:5" ht="15.75" thickBot="1" x14ac:dyDescent="0.3">
      <c r="A86" s="372" t="s">
        <v>473</v>
      </c>
      <c r="B86" s="676">
        <v>0</v>
      </c>
      <c r="C86" s="681"/>
      <c r="D86" s="374">
        <f t="shared" si="5"/>
        <v>0</v>
      </c>
      <c r="E86" s="363">
        <f>D86*5/100+D86</f>
        <v>0</v>
      </c>
    </row>
    <row r="87" spans="1:5" ht="26.1" customHeight="1" thickBot="1" x14ac:dyDescent="0.3">
      <c r="A87" s="508" t="s">
        <v>474</v>
      </c>
      <c r="B87" s="2141"/>
      <c r="C87" s="2141"/>
      <c r="D87" s="2141"/>
      <c r="E87" s="2142"/>
    </row>
    <row r="88" spans="1:5" ht="15.75" thickBot="1" x14ac:dyDescent="0.3">
      <c r="A88" s="372" t="s">
        <v>475</v>
      </c>
      <c r="B88" s="676">
        <v>0</v>
      </c>
      <c r="C88" s="681">
        <v>0</v>
      </c>
      <c r="D88" s="535">
        <f t="shared" si="5"/>
        <v>0</v>
      </c>
      <c r="E88" s="391">
        <f t="shared" si="5"/>
        <v>0</v>
      </c>
    </row>
    <row r="89" spans="1:5" ht="15.75" thickBot="1" x14ac:dyDescent="0.3">
      <c r="A89" s="373" t="s">
        <v>482</v>
      </c>
      <c r="B89" s="673">
        <v>0</v>
      </c>
      <c r="C89" s="688">
        <v>0</v>
      </c>
      <c r="D89" s="505">
        <f>C89*5/100+C89</f>
        <v>0</v>
      </c>
      <c r="E89" s="510">
        <f>D89*5/100+D89</f>
        <v>0</v>
      </c>
    </row>
    <row r="90" spans="1:5" ht="15.75" thickBot="1" x14ac:dyDescent="0.3">
      <c r="A90" s="372" t="s">
        <v>477</v>
      </c>
      <c r="B90" s="676">
        <v>0</v>
      </c>
      <c r="C90" s="681"/>
      <c r="D90" s="535">
        <f>C90*5/100+C90</f>
        <v>0</v>
      </c>
      <c r="E90" s="391">
        <f>D90*5/100+D90</f>
        <v>0</v>
      </c>
    </row>
    <row r="91" spans="1:5" s="32" customFormat="1" ht="30" customHeight="1" thickBot="1" x14ac:dyDescent="0.3">
      <c r="A91" s="514" t="s">
        <v>483</v>
      </c>
      <c r="B91" s="733">
        <f>SUM(B83+B84+B85+B86+B88+B89+B90)</f>
        <v>108235060</v>
      </c>
      <c r="C91" s="734">
        <f>SUM(C83+C84+C85+C86+C88+C89+C90)</f>
        <v>0</v>
      </c>
      <c r="D91" s="558">
        <f>SUM(D83+D84+D85+D86+D88+D89+D90)</f>
        <v>0</v>
      </c>
      <c r="E91" s="527">
        <f>SUM(E83+E84+E85+E86+E88+E89+E90)</f>
        <v>0</v>
      </c>
    </row>
    <row r="92" spans="1:5" ht="15.75" x14ac:dyDescent="0.25">
      <c r="A92" s="221"/>
    </row>
  </sheetData>
  <mergeCells count="33">
    <mergeCell ref="B87:E87"/>
    <mergeCell ref="B82:E82"/>
    <mergeCell ref="B68:E68"/>
    <mergeCell ref="B54:E54"/>
    <mergeCell ref="B40:E40"/>
    <mergeCell ref="B73:E73"/>
    <mergeCell ref="D80:E80"/>
    <mergeCell ref="A79:B79"/>
    <mergeCell ref="A50:E50"/>
    <mergeCell ref="A64:E64"/>
    <mergeCell ref="A78:E78"/>
    <mergeCell ref="D52:E52"/>
    <mergeCell ref="D66:E66"/>
    <mergeCell ref="B29:E29"/>
    <mergeCell ref="B45:E45"/>
    <mergeCell ref="B59:E59"/>
    <mergeCell ref="A65:E65"/>
    <mergeCell ref="A23:A24"/>
    <mergeCell ref="A51:C51"/>
    <mergeCell ref="D37:E37"/>
    <mergeCell ref="A39:E39"/>
    <mergeCell ref="A34:F34"/>
    <mergeCell ref="B23:E24"/>
    <mergeCell ref="D3:E3"/>
    <mergeCell ref="D9:E9"/>
    <mergeCell ref="D14:E14"/>
    <mergeCell ref="D21:E21"/>
    <mergeCell ref="A3:A4"/>
    <mergeCell ref="A5:E5"/>
    <mergeCell ref="A6:E6"/>
    <mergeCell ref="A14:A15"/>
    <mergeCell ref="A19:F19"/>
    <mergeCell ref="A13:E13"/>
  </mergeCells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N158"/>
  <sheetViews>
    <sheetView view="pageBreakPreview" zoomScale="130" zoomScaleNormal="130" zoomScaleSheetLayoutView="130" zoomScalePageLayoutView="125" workbookViewId="0">
      <pane xSplit="3" topLeftCell="G1" activePane="topRight" state="frozen"/>
      <selection activeCell="B1" sqref="B1"/>
      <selection pane="topRight" activeCell="A139" sqref="A139:XFD141"/>
    </sheetView>
  </sheetViews>
  <sheetFormatPr defaultColWidth="8.85546875" defaultRowHeight="15" x14ac:dyDescent="0.25"/>
  <cols>
    <col min="1" max="1" width="9.5703125" style="1054" customWidth="1"/>
    <col min="2" max="2" width="39" style="1120" customWidth="1"/>
    <col min="3" max="3" width="20" style="1120" hidden="1" customWidth="1"/>
    <col min="4" max="4" width="19" style="1120" hidden="1" customWidth="1"/>
    <col min="5" max="5" width="18" style="1120" hidden="1" customWidth="1"/>
    <col min="6" max="6" width="14.140625" style="1120" hidden="1" customWidth="1"/>
    <col min="7" max="7" width="15.5703125" style="1120" customWidth="1"/>
    <col min="8" max="8" width="15.28515625" style="1120" customWidth="1"/>
    <col min="9" max="9" width="0" style="1120" hidden="1" customWidth="1"/>
    <col min="10" max="10" width="16.28515625" style="28" customWidth="1"/>
    <col min="11" max="11" width="13.140625" style="33" customWidth="1"/>
    <col min="12" max="12" width="8.85546875" style="1119"/>
    <col min="13" max="13" width="12.42578125" style="1119" bestFit="1" customWidth="1"/>
    <col min="14" max="14" width="20.140625" style="1118" customWidth="1"/>
    <col min="15" max="15" width="8.85546875" style="1119"/>
    <col min="16" max="16" width="19.5703125" style="1118" customWidth="1"/>
    <col min="17" max="40" width="8.85546875" style="1119"/>
    <col min="41" max="16384" width="8.85546875" style="1120"/>
  </cols>
  <sheetData>
    <row r="1" spans="1:40" s="1116" customFormat="1" ht="23.25" x14ac:dyDescent="0.35">
      <c r="A1" s="2145" t="s">
        <v>779</v>
      </c>
      <c r="B1" s="2146"/>
      <c r="C1" s="2146"/>
      <c r="D1" s="2146"/>
      <c r="E1" s="2146"/>
      <c r="F1" s="2146"/>
      <c r="G1" s="2146"/>
      <c r="H1" s="2147"/>
      <c r="I1" s="1111"/>
      <c r="J1" s="1112"/>
      <c r="K1" s="1113"/>
      <c r="L1" s="1111"/>
      <c r="M1" s="1114"/>
      <c r="N1" s="1115"/>
      <c r="O1" s="1114"/>
      <c r="P1" s="1115"/>
      <c r="Q1" s="1114"/>
      <c r="R1" s="1114"/>
      <c r="S1" s="1114"/>
      <c r="T1" s="1114"/>
      <c r="U1" s="1114"/>
      <c r="V1" s="1114"/>
      <c r="W1" s="1114"/>
      <c r="X1" s="1114"/>
      <c r="Y1" s="1114"/>
      <c r="Z1" s="1114"/>
      <c r="AA1" s="1114"/>
      <c r="AB1" s="1114"/>
      <c r="AC1" s="1114"/>
      <c r="AD1" s="1114"/>
      <c r="AE1" s="1114"/>
      <c r="AF1" s="1114"/>
      <c r="AG1" s="1114"/>
      <c r="AH1" s="1114"/>
      <c r="AI1" s="1114"/>
      <c r="AJ1" s="1114"/>
      <c r="AK1" s="1114"/>
      <c r="AL1" s="1114"/>
      <c r="AM1" s="1114"/>
      <c r="AN1" s="1114"/>
    </row>
    <row r="2" spans="1:40" ht="31.5" x14ac:dyDescent="0.25">
      <c r="A2" s="1282" t="s">
        <v>0</v>
      </c>
      <c r="B2" s="1237" t="s">
        <v>1</v>
      </c>
      <c r="C2" s="864" t="s">
        <v>897</v>
      </c>
      <c r="D2" s="2143" t="s">
        <v>269</v>
      </c>
      <c r="E2" s="2144"/>
      <c r="F2" s="1283"/>
      <c r="G2" s="1230" t="s">
        <v>259</v>
      </c>
      <c r="H2" s="1223" t="s">
        <v>5</v>
      </c>
      <c r="I2" s="1036"/>
      <c r="J2" s="121" t="s">
        <v>5</v>
      </c>
      <c r="K2" s="22"/>
      <c r="L2" s="770"/>
      <c r="M2" s="1117"/>
    </row>
    <row r="3" spans="1:40" ht="63" x14ac:dyDescent="0.25">
      <c r="A3" s="1282" t="s">
        <v>0</v>
      </c>
      <c r="B3" s="1237" t="s">
        <v>1</v>
      </c>
      <c r="C3" s="1064"/>
      <c r="D3" s="864" t="s">
        <v>270</v>
      </c>
      <c r="E3" s="864" t="s">
        <v>271</v>
      </c>
      <c r="F3" s="864" t="s">
        <v>272</v>
      </c>
      <c r="G3" s="862" t="s">
        <v>820</v>
      </c>
      <c r="H3" s="1223"/>
      <c r="I3" s="1036"/>
      <c r="J3" s="121"/>
      <c r="K3" s="22"/>
      <c r="L3" s="770"/>
    </row>
    <row r="4" spans="1:40" ht="15.75" x14ac:dyDescent="0.25">
      <c r="A4" s="1184"/>
      <c r="B4" s="1237" t="s">
        <v>20</v>
      </c>
      <c r="C4" s="630"/>
      <c r="D4" s="630"/>
      <c r="E4" s="630"/>
      <c r="F4" s="630"/>
      <c r="G4" s="1220"/>
      <c r="H4" s="1223"/>
      <c r="I4" s="1028"/>
      <c r="J4" s="29"/>
      <c r="K4" s="34"/>
      <c r="L4" s="79"/>
    </row>
    <row r="5" spans="1:40" ht="15.75" x14ac:dyDescent="0.25">
      <c r="A5" s="1184">
        <v>2110101</v>
      </c>
      <c r="B5" s="1219" t="s">
        <v>21</v>
      </c>
      <c r="C5" s="630">
        <v>167497592</v>
      </c>
      <c r="D5" s="630">
        <v>460285900</v>
      </c>
      <c r="E5" s="630">
        <v>0</v>
      </c>
      <c r="F5" s="630">
        <v>9800000</v>
      </c>
      <c r="G5" s="630">
        <f>SUM(D5:F5)</f>
        <v>470085900</v>
      </c>
      <c r="H5" s="1223">
        <f>SUM(G5)</f>
        <v>470085900</v>
      </c>
      <c r="I5" s="1029">
        <f>SUM(G5)</f>
        <v>470085900</v>
      </c>
      <c r="J5" s="29">
        <v>470085900</v>
      </c>
      <c r="K5" s="31">
        <f>SUM(H5-J5)</f>
        <v>0</v>
      </c>
      <c r="L5" s="79"/>
    </row>
    <row r="6" spans="1:40" ht="15.75" hidden="1" x14ac:dyDescent="0.25">
      <c r="A6" s="1184">
        <v>2710102</v>
      </c>
      <c r="B6" s="1219" t="s">
        <v>22</v>
      </c>
      <c r="C6" s="630">
        <v>0</v>
      </c>
      <c r="D6" s="630"/>
      <c r="E6" s="630">
        <v>0</v>
      </c>
      <c r="F6" s="630"/>
      <c r="G6" s="630">
        <f t="shared" ref="G6:G16" si="0">SUM(D6:F6)</f>
        <v>0</v>
      </c>
      <c r="H6" s="1223">
        <f t="shared" ref="H6:H16" si="1">SUM(G6)</f>
        <v>0</v>
      </c>
      <c r="I6" s="1028"/>
      <c r="J6" s="29">
        <v>0</v>
      </c>
      <c r="K6" s="31">
        <f t="shared" ref="K6:K69" si="2">SUM(H6-J6)</f>
        <v>0</v>
      </c>
      <c r="L6" s="79"/>
    </row>
    <row r="7" spans="1:40" ht="15.75" hidden="1" x14ac:dyDescent="0.25">
      <c r="A7" s="1184"/>
      <c r="B7" s="1219" t="s">
        <v>23</v>
      </c>
      <c r="C7" s="630">
        <v>0</v>
      </c>
      <c r="D7" s="630"/>
      <c r="E7" s="630">
        <v>0</v>
      </c>
      <c r="F7" s="630"/>
      <c r="G7" s="630">
        <f t="shared" si="0"/>
        <v>0</v>
      </c>
      <c r="H7" s="1223">
        <f t="shared" si="1"/>
        <v>0</v>
      </c>
      <c r="I7" s="1028"/>
      <c r="J7" s="29">
        <v>0</v>
      </c>
      <c r="K7" s="31">
        <f t="shared" si="2"/>
        <v>0</v>
      </c>
      <c r="L7" s="79"/>
    </row>
    <row r="8" spans="1:40" ht="15.75" hidden="1" x14ac:dyDescent="0.25">
      <c r="A8" s="1184"/>
      <c r="B8" s="1219" t="s">
        <v>24</v>
      </c>
      <c r="C8" s="630">
        <v>0</v>
      </c>
      <c r="D8" s="630"/>
      <c r="E8" s="630">
        <v>0</v>
      </c>
      <c r="F8" s="630"/>
      <c r="G8" s="630">
        <f t="shared" si="0"/>
        <v>0</v>
      </c>
      <c r="H8" s="1223">
        <f t="shared" si="1"/>
        <v>0</v>
      </c>
      <c r="I8" s="1028"/>
      <c r="J8" s="29">
        <v>0</v>
      </c>
      <c r="K8" s="31">
        <f t="shared" si="2"/>
        <v>0</v>
      </c>
      <c r="L8" s="79"/>
    </row>
    <row r="9" spans="1:40" ht="15.75" hidden="1" x14ac:dyDescent="0.25">
      <c r="A9" s="1184">
        <v>2110309</v>
      </c>
      <c r="B9" s="1219" t="s">
        <v>275</v>
      </c>
      <c r="C9" s="630">
        <v>0</v>
      </c>
      <c r="D9" s="630"/>
      <c r="E9" s="630">
        <v>0</v>
      </c>
      <c r="F9" s="630"/>
      <c r="G9" s="630">
        <f t="shared" si="0"/>
        <v>0</v>
      </c>
      <c r="H9" s="1223">
        <f t="shared" si="1"/>
        <v>0</v>
      </c>
      <c r="I9" s="1028"/>
      <c r="J9" s="29">
        <v>0</v>
      </c>
      <c r="K9" s="31">
        <f t="shared" si="2"/>
        <v>0</v>
      </c>
      <c r="L9" s="79"/>
    </row>
    <row r="10" spans="1:40" ht="15.75" x14ac:dyDescent="0.25">
      <c r="A10" s="1184">
        <v>2110301</v>
      </c>
      <c r="B10" s="1219" t="s">
        <v>26</v>
      </c>
      <c r="C10" s="630">
        <v>50951614</v>
      </c>
      <c r="D10" s="630">
        <v>34266129.799999997</v>
      </c>
      <c r="E10" s="630">
        <v>0</v>
      </c>
      <c r="F10" s="630">
        <v>1400000</v>
      </c>
      <c r="G10" s="630">
        <f t="shared" si="0"/>
        <v>35666129.799999997</v>
      </c>
      <c r="H10" s="1223">
        <f t="shared" si="1"/>
        <v>35666129.799999997</v>
      </c>
      <c r="I10" s="1028"/>
      <c r="J10" s="29">
        <v>35666129.799999997</v>
      </c>
      <c r="K10" s="31">
        <f t="shared" si="2"/>
        <v>0</v>
      </c>
      <c r="L10" s="79"/>
    </row>
    <row r="11" spans="1:40" ht="15.75" x14ac:dyDescent="0.25">
      <c r="A11" s="1184">
        <v>2110320</v>
      </c>
      <c r="B11" s="1219" t="s">
        <v>27</v>
      </c>
      <c r="C11" s="630">
        <v>7023815</v>
      </c>
      <c r="D11" s="630">
        <v>4776670</v>
      </c>
      <c r="E11" s="630">
        <v>0</v>
      </c>
      <c r="F11" s="630">
        <v>140000</v>
      </c>
      <c r="G11" s="630">
        <f t="shared" si="0"/>
        <v>4916670</v>
      </c>
      <c r="H11" s="1223">
        <f t="shared" si="1"/>
        <v>4916670</v>
      </c>
      <c r="I11" s="1028"/>
      <c r="J11" s="29">
        <v>4916670</v>
      </c>
      <c r="K11" s="31">
        <f t="shared" si="2"/>
        <v>0</v>
      </c>
      <c r="L11" s="79"/>
    </row>
    <row r="12" spans="1:40" ht="15.75" x14ac:dyDescent="0.25">
      <c r="A12" s="1184">
        <v>2110314</v>
      </c>
      <c r="B12" s="1219" t="s">
        <v>28</v>
      </c>
      <c r="C12" s="630">
        <v>9514382</v>
      </c>
      <c r="D12" s="630">
        <v>6310067</v>
      </c>
      <c r="E12" s="630">
        <v>0</v>
      </c>
      <c r="F12" s="630">
        <v>350000</v>
      </c>
      <c r="G12" s="630">
        <f t="shared" si="0"/>
        <v>6660067</v>
      </c>
      <c r="H12" s="1223">
        <f t="shared" si="1"/>
        <v>6660067</v>
      </c>
      <c r="I12" s="1028"/>
      <c r="J12" s="29">
        <v>6660067</v>
      </c>
      <c r="K12" s="31">
        <f t="shared" si="2"/>
        <v>0</v>
      </c>
      <c r="L12" s="79"/>
    </row>
    <row r="13" spans="1:40" ht="15.75" x14ac:dyDescent="0.25">
      <c r="A13" s="1184">
        <v>2110322</v>
      </c>
      <c r="B13" s="1219" t="s">
        <v>29</v>
      </c>
      <c r="C13" s="630">
        <v>0</v>
      </c>
      <c r="D13" s="630"/>
      <c r="E13" s="630">
        <v>0</v>
      </c>
      <c r="F13" s="630"/>
      <c r="G13" s="630">
        <f t="shared" si="0"/>
        <v>0</v>
      </c>
      <c r="H13" s="1223">
        <f t="shared" si="1"/>
        <v>0</v>
      </c>
      <c r="I13" s="1028"/>
      <c r="J13" s="29">
        <v>0</v>
      </c>
      <c r="K13" s="31">
        <f t="shared" si="2"/>
        <v>0</v>
      </c>
      <c r="L13" s="79"/>
    </row>
    <row r="14" spans="1:40" ht="15.75" x14ac:dyDescent="0.25">
      <c r="A14" s="1184">
        <v>2110318</v>
      </c>
      <c r="B14" s="1219" t="s">
        <v>276</v>
      </c>
      <c r="C14" s="630">
        <v>815152</v>
      </c>
      <c r="D14" s="630">
        <v>360000</v>
      </c>
      <c r="E14" s="630">
        <v>0</v>
      </c>
      <c r="F14" s="630">
        <v>210000</v>
      </c>
      <c r="G14" s="630">
        <f t="shared" si="0"/>
        <v>570000</v>
      </c>
      <c r="H14" s="1223">
        <f t="shared" si="1"/>
        <v>570000</v>
      </c>
      <c r="I14" s="1028"/>
      <c r="J14" s="29">
        <v>570000</v>
      </c>
      <c r="K14" s="31">
        <f t="shared" si="2"/>
        <v>0</v>
      </c>
      <c r="L14" s="79"/>
    </row>
    <row r="15" spans="1:40" ht="15.75" x14ac:dyDescent="0.25">
      <c r="A15" s="1184">
        <v>2110315</v>
      </c>
      <c r="B15" s="1219" t="s">
        <v>31</v>
      </c>
      <c r="C15" s="630">
        <v>1000000</v>
      </c>
      <c r="D15" s="630">
        <v>560000</v>
      </c>
      <c r="E15" s="630">
        <v>0</v>
      </c>
      <c r="F15" s="630">
        <v>17140</v>
      </c>
      <c r="G15" s="630">
        <f t="shared" si="0"/>
        <v>577140</v>
      </c>
      <c r="H15" s="1223">
        <f t="shared" si="1"/>
        <v>577140</v>
      </c>
      <c r="I15" s="1028"/>
      <c r="J15" s="29">
        <v>577140</v>
      </c>
      <c r="K15" s="31">
        <f t="shared" si="2"/>
        <v>0</v>
      </c>
      <c r="L15" s="79"/>
    </row>
    <row r="16" spans="1:40" ht="15.75" x14ac:dyDescent="0.25">
      <c r="A16" s="1184">
        <v>2110317</v>
      </c>
      <c r="B16" s="1219" t="s">
        <v>32</v>
      </c>
      <c r="C16" s="630">
        <v>0</v>
      </c>
      <c r="D16" s="630"/>
      <c r="E16" s="630">
        <v>0</v>
      </c>
      <c r="F16" s="630"/>
      <c r="G16" s="630">
        <f t="shared" si="0"/>
        <v>0</v>
      </c>
      <c r="H16" s="1223">
        <f t="shared" si="1"/>
        <v>0</v>
      </c>
      <c r="I16" s="1028"/>
      <c r="J16" s="29">
        <v>0</v>
      </c>
      <c r="K16" s="31">
        <f t="shared" si="2"/>
        <v>0</v>
      </c>
      <c r="L16" s="79"/>
    </row>
    <row r="17" spans="1:12" ht="15.75" x14ac:dyDescent="0.25">
      <c r="A17" s="1284"/>
      <c r="B17" s="1221" t="s">
        <v>33</v>
      </c>
      <c r="C17" s="1222">
        <f t="shared" ref="C17:H17" si="3">SUM(C5:C16)</f>
        <v>236802555</v>
      </c>
      <c r="D17" s="1222">
        <f t="shared" si="3"/>
        <v>506558766.80000001</v>
      </c>
      <c r="E17" s="1222">
        <f t="shared" si="3"/>
        <v>0</v>
      </c>
      <c r="F17" s="1222">
        <f t="shared" si="3"/>
        <v>11917140</v>
      </c>
      <c r="G17" s="1230">
        <f t="shared" si="3"/>
        <v>518475906.80000001</v>
      </c>
      <c r="H17" s="1223">
        <f t="shared" si="3"/>
        <v>518475906.80000001</v>
      </c>
      <c r="I17" s="1030"/>
      <c r="J17" s="29">
        <v>518475906.80000001</v>
      </c>
      <c r="K17" s="31">
        <f t="shared" si="2"/>
        <v>0</v>
      </c>
      <c r="L17" s="79"/>
    </row>
    <row r="18" spans="1:12" ht="15.75" x14ac:dyDescent="0.25">
      <c r="A18" s="1285" t="s">
        <v>34</v>
      </c>
      <c r="B18" s="1286"/>
      <c r="C18" s="1286"/>
      <c r="D18" s="1286"/>
      <c r="E18" s="1286"/>
      <c r="F18" s="1286"/>
      <c r="G18" s="1287"/>
      <c r="H18" s="1288"/>
      <c r="I18" s="1036"/>
      <c r="J18" s="121"/>
      <c r="K18" s="22"/>
      <c r="L18" s="770"/>
    </row>
    <row r="19" spans="1:12" ht="15.75" x14ac:dyDescent="0.25">
      <c r="A19" s="1184">
        <v>2110201</v>
      </c>
      <c r="B19" s="1219" t="s">
        <v>35</v>
      </c>
      <c r="C19" s="630">
        <v>3500000</v>
      </c>
      <c r="D19" s="630">
        <v>1400000</v>
      </c>
      <c r="E19" s="630">
        <v>1050000</v>
      </c>
      <c r="F19" s="630"/>
      <c r="G19" s="630">
        <f>SUM(D19:F19)</f>
        <v>2450000</v>
      </c>
      <c r="H19" s="1223">
        <f>SUM(G19)</f>
        <v>2450000</v>
      </c>
      <c r="I19" s="1028"/>
      <c r="J19" s="29">
        <v>2450000</v>
      </c>
      <c r="K19" s="31">
        <f t="shared" si="2"/>
        <v>0</v>
      </c>
      <c r="L19" s="79"/>
    </row>
    <row r="20" spans="1:12" ht="15.75" x14ac:dyDescent="0.25">
      <c r="A20" s="1184">
        <v>2110202</v>
      </c>
      <c r="B20" s="1219" t="s">
        <v>36</v>
      </c>
      <c r="C20" s="630">
        <v>500000</v>
      </c>
      <c r="D20" s="630"/>
      <c r="E20" s="630">
        <v>350000</v>
      </c>
      <c r="F20" s="630"/>
      <c r="G20" s="630">
        <f t="shared" ref="G20:G83" si="4">SUM(D20:F20)</f>
        <v>350000</v>
      </c>
      <c r="H20" s="1223">
        <f t="shared" ref="H20:H83" si="5">SUM(G20)</f>
        <v>350000</v>
      </c>
      <c r="I20" s="1028"/>
      <c r="J20" s="29">
        <v>350000</v>
      </c>
      <c r="K20" s="31">
        <f t="shared" si="2"/>
        <v>0</v>
      </c>
      <c r="L20" s="62"/>
    </row>
    <row r="21" spans="1:12" ht="15.75" x14ac:dyDescent="0.25">
      <c r="A21" s="1184">
        <v>2110302</v>
      </c>
      <c r="B21" s="1219" t="s">
        <v>37</v>
      </c>
      <c r="C21" s="630">
        <v>0</v>
      </c>
      <c r="D21" s="630"/>
      <c r="E21" s="630"/>
      <c r="F21" s="630"/>
      <c r="G21" s="630">
        <f t="shared" si="4"/>
        <v>0</v>
      </c>
      <c r="H21" s="1223">
        <f t="shared" si="5"/>
        <v>0</v>
      </c>
      <c r="I21" s="1028"/>
      <c r="J21" s="29">
        <v>0</v>
      </c>
      <c r="K21" s="31">
        <f t="shared" si="2"/>
        <v>0</v>
      </c>
      <c r="L21" s="79"/>
    </row>
    <row r="22" spans="1:12" ht="15.75" x14ac:dyDescent="0.25">
      <c r="A22" s="1184">
        <v>2110312</v>
      </c>
      <c r="B22" s="1219" t="s">
        <v>38</v>
      </c>
      <c r="C22" s="630">
        <v>3000000</v>
      </c>
      <c r="D22" s="630">
        <v>1400000</v>
      </c>
      <c r="E22" s="630">
        <v>700000</v>
      </c>
      <c r="F22" s="630"/>
      <c r="G22" s="630">
        <f t="shared" si="4"/>
        <v>2100000</v>
      </c>
      <c r="H22" s="1223">
        <f t="shared" si="5"/>
        <v>2100000</v>
      </c>
      <c r="I22" s="1028"/>
      <c r="J22" s="29">
        <v>2100000</v>
      </c>
      <c r="K22" s="31">
        <f t="shared" si="2"/>
        <v>0</v>
      </c>
      <c r="L22" s="79"/>
    </row>
    <row r="23" spans="1:12" ht="15.75" x14ac:dyDescent="0.25">
      <c r="A23" s="1184">
        <v>2110314</v>
      </c>
      <c r="B23" s="1219" t="s">
        <v>39</v>
      </c>
      <c r="C23" s="630">
        <v>2000000</v>
      </c>
      <c r="D23" s="630">
        <v>700000</v>
      </c>
      <c r="E23" s="630">
        <v>560000</v>
      </c>
      <c r="F23" s="630">
        <v>140000</v>
      </c>
      <c r="G23" s="630">
        <f t="shared" si="4"/>
        <v>1400000</v>
      </c>
      <c r="H23" s="1223">
        <f t="shared" si="5"/>
        <v>1400000</v>
      </c>
      <c r="I23" s="1028"/>
      <c r="J23" s="29">
        <v>1400000</v>
      </c>
      <c r="K23" s="31">
        <f t="shared" si="2"/>
        <v>0</v>
      </c>
      <c r="L23" s="79"/>
    </row>
    <row r="24" spans="1:12" ht="15.75" x14ac:dyDescent="0.25">
      <c r="A24" s="1184">
        <v>2110316</v>
      </c>
      <c r="B24" s="1219" t="s">
        <v>40</v>
      </c>
      <c r="C24" s="630">
        <v>2500000</v>
      </c>
      <c r="D24" s="630"/>
      <c r="E24" s="630">
        <v>1750000</v>
      </c>
      <c r="F24" s="630"/>
      <c r="G24" s="630">
        <f t="shared" si="4"/>
        <v>1750000</v>
      </c>
      <c r="H24" s="1223">
        <f t="shared" si="5"/>
        <v>1750000</v>
      </c>
      <c r="I24" s="1028"/>
      <c r="J24" s="29">
        <v>1750000</v>
      </c>
      <c r="K24" s="31">
        <f t="shared" si="2"/>
        <v>0</v>
      </c>
      <c r="L24" s="79"/>
    </row>
    <row r="25" spans="1:12" ht="31.5" x14ac:dyDescent="0.25">
      <c r="A25" s="1184">
        <v>2120103</v>
      </c>
      <c r="B25" s="1185" t="s">
        <v>41</v>
      </c>
      <c r="C25" s="630">
        <v>4500000</v>
      </c>
      <c r="D25" s="630">
        <v>3150000</v>
      </c>
      <c r="E25" s="630"/>
      <c r="F25" s="630"/>
      <c r="G25" s="630">
        <f t="shared" si="4"/>
        <v>3150000</v>
      </c>
      <c r="H25" s="1223">
        <f t="shared" si="5"/>
        <v>3150000</v>
      </c>
      <c r="I25" s="1028"/>
      <c r="J25" s="29">
        <v>3150000</v>
      </c>
      <c r="K25" s="31">
        <f t="shared" si="2"/>
        <v>0</v>
      </c>
      <c r="L25" s="79"/>
    </row>
    <row r="26" spans="1:12" ht="15.75" x14ac:dyDescent="0.25">
      <c r="A26" s="1184">
        <v>2210101</v>
      </c>
      <c r="B26" s="1219" t="s">
        <v>42</v>
      </c>
      <c r="C26" s="630">
        <v>500000</v>
      </c>
      <c r="D26" s="630"/>
      <c r="E26" s="630">
        <v>560000</v>
      </c>
      <c r="F26" s="630"/>
      <c r="G26" s="630">
        <f t="shared" si="4"/>
        <v>560000</v>
      </c>
      <c r="H26" s="1223">
        <f t="shared" si="5"/>
        <v>560000</v>
      </c>
      <c r="I26" s="1028"/>
      <c r="J26" s="29">
        <v>560000</v>
      </c>
      <c r="K26" s="31">
        <f t="shared" si="2"/>
        <v>0</v>
      </c>
      <c r="L26" s="79"/>
    </row>
    <row r="27" spans="1:12" ht="15.75" x14ac:dyDescent="0.25">
      <c r="A27" s="1184">
        <v>2210102</v>
      </c>
      <c r="B27" s="1219" t="s">
        <v>43</v>
      </c>
      <c r="C27" s="630">
        <v>1000000</v>
      </c>
      <c r="D27" s="630"/>
      <c r="E27" s="1289">
        <v>210000</v>
      </c>
      <c r="F27" s="630">
        <v>109200</v>
      </c>
      <c r="G27" s="630">
        <f t="shared" si="4"/>
        <v>319200</v>
      </c>
      <c r="H27" s="1223">
        <f t="shared" si="5"/>
        <v>319200</v>
      </c>
      <c r="I27" s="1028"/>
      <c r="J27" s="29">
        <v>440000</v>
      </c>
      <c r="K27" s="31">
        <f t="shared" si="2"/>
        <v>-120800</v>
      </c>
      <c r="L27" s="79"/>
    </row>
    <row r="28" spans="1:12" ht="15.75" hidden="1" x14ac:dyDescent="0.25">
      <c r="A28" s="1184">
        <v>2210103</v>
      </c>
      <c r="B28" s="1219" t="s">
        <v>44</v>
      </c>
      <c r="C28" s="630">
        <v>0</v>
      </c>
      <c r="D28" s="630"/>
      <c r="E28" s="630"/>
      <c r="F28" s="630"/>
      <c r="G28" s="630">
        <f t="shared" si="4"/>
        <v>0</v>
      </c>
      <c r="H28" s="1223">
        <f t="shared" si="5"/>
        <v>0</v>
      </c>
      <c r="I28" s="1028"/>
      <c r="J28" s="29">
        <v>0</v>
      </c>
      <c r="K28" s="31">
        <f t="shared" si="2"/>
        <v>0</v>
      </c>
      <c r="L28" s="79"/>
    </row>
    <row r="29" spans="1:12" ht="15.75" hidden="1" x14ac:dyDescent="0.25">
      <c r="A29" s="1184">
        <v>2210104</v>
      </c>
      <c r="B29" s="1219" t="s">
        <v>45</v>
      </c>
      <c r="C29" s="630">
        <v>200000</v>
      </c>
      <c r="D29" s="630"/>
      <c r="E29" s="630"/>
      <c r="F29" s="630"/>
      <c r="G29" s="630">
        <f t="shared" si="4"/>
        <v>0</v>
      </c>
      <c r="H29" s="1223">
        <f t="shared" si="5"/>
        <v>0</v>
      </c>
      <c r="I29" s="1028"/>
      <c r="J29" s="29">
        <v>0</v>
      </c>
      <c r="K29" s="31">
        <f t="shared" si="2"/>
        <v>0</v>
      </c>
      <c r="L29" s="79"/>
    </row>
    <row r="30" spans="1:12" ht="31.5" hidden="1" x14ac:dyDescent="0.25">
      <c r="A30" s="1184">
        <v>2210105</v>
      </c>
      <c r="B30" s="1185" t="s">
        <v>46</v>
      </c>
      <c r="C30" s="630">
        <v>0</v>
      </c>
      <c r="D30" s="630"/>
      <c r="E30" s="630"/>
      <c r="F30" s="630"/>
      <c r="G30" s="630">
        <f t="shared" si="4"/>
        <v>0</v>
      </c>
      <c r="H30" s="1223">
        <f t="shared" si="5"/>
        <v>0</v>
      </c>
      <c r="I30" s="1028"/>
      <c r="J30" s="29">
        <v>0</v>
      </c>
      <c r="K30" s="31">
        <f t="shared" si="2"/>
        <v>0</v>
      </c>
      <c r="L30" s="79"/>
    </row>
    <row r="31" spans="1:12" ht="15.75" hidden="1" x14ac:dyDescent="0.25">
      <c r="A31" s="1184">
        <v>2210106</v>
      </c>
      <c r="B31" s="1219" t="s">
        <v>47</v>
      </c>
      <c r="C31" s="630">
        <v>0</v>
      </c>
      <c r="D31" s="630"/>
      <c r="E31" s="630"/>
      <c r="F31" s="630"/>
      <c r="G31" s="630">
        <f t="shared" si="4"/>
        <v>0</v>
      </c>
      <c r="H31" s="1223">
        <f t="shared" si="5"/>
        <v>0</v>
      </c>
      <c r="I31" s="1028"/>
      <c r="J31" s="29">
        <v>0</v>
      </c>
      <c r="K31" s="31">
        <f t="shared" si="2"/>
        <v>0</v>
      </c>
      <c r="L31" s="79"/>
    </row>
    <row r="32" spans="1:12" ht="31.5" x14ac:dyDescent="0.25">
      <c r="A32" s="1184">
        <v>2210201</v>
      </c>
      <c r="B32" s="1185" t="s">
        <v>48</v>
      </c>
      <c r="C32" s="630">
        <v>2400000</v>
      </c>
      <c r="D32" s="630">
        <v>840000</v>
      </c>
      <c r="E32" s="630">
        <v>840000</v>
      </c>
      <c r="F32" s="1290"/>
      <c r="G32" s="630">
        <f t="shared" si="4"/>
        <v>1680000</v>
      </c>
      <c r="H32" s="1223">
        <f t="shared" si="5"/>
        <v>1680000</v>
      </c>
      <c r="I32" s="1028"/>
      <c r="J32" s="29">
        <v>1680000</v>
      </c>
      <c r="K32" s="31">
        <f t="shared" si="2"/>
        <v>0</v>
      </c>
      <c r="L32" s="79"/>
    </row>
    <row r="33" spans="1:40" s="1121" customFormat="1" ht="15.75" x14ac:dyDescent="0.25">
      <c r="A33" s="1184">
        <v>2210202</v>
      </c>
      <c r="B33" s="1219" t="s">
        <v>49</v>
      </c>
      <c r="C33" s="630">
        <v>6000000</v>
      </c>
      <c r="D33" s="1289">
        <v>0</v>
      </c>
      <c r="E33" s="630">
        <v>800000</v>
      </c>
      <c r="F33" s="1289">
        <v>0</v>
      </c>
      <c r="G33" s="630">
        <f t="shared" si="4"/>
        <v>800000</v>
      </c>
      <c r="H33" s="1223">
        <f t="shared" si="5"/>
        <v>800000</v>
      </c>
      <c r="I33" s="1028"/>
      <c r="J33" s="29">
        <v>800000</v>
      </c>
      <c r="K33" s="31">
        <f t="shared" si="2"/>
        <v>0</v>
      </c>
      <c r="L33" s="79"/>
      <c r="M33" s="1119"/>
      <c r="N33" s="1118"/>
      <c r="O33" s="1119"/>
      <c r="P33" s="1118"/>
      <c r="Q33" s="1119"/>
      <c r="R33" s="1119"/>
      <c r="S33" s="1119"/>
      <c r="T33" s="1119"/>
      <c r="U33" s="1119"/>
      <c r="V33" s="1119"/>
      <c r="W33" s="1119"/>
      <c r="X33" s="1119"/>
      <c r="Y33" s="1119"/>
      <c r="Z33" s="1119"/>
      <c r="AA33" s="1119"/>
      <c r="AB33" s="1119"/>
      <c r="AC33" s="1119"/>
      <c r="AD33" s="1119"/>
      <c r="AE33" s="1119"/>
      <c r="AF33" s="1119"/>
      <c r="AG33" s="1119"/>
      <c r="AH33" s="1119"/>
      <c r="AI33" s="1119"/>
      <c r="AJ33" s="1119"/>
      <c r="AK33" s="1119"/>
      <c r="AL33" s="1119"/>
      <c r="AM33" s="1119"/>
      <c r="AN33" s="1119"/>
    </row>
    <row r="34" spans="1:40" ht="15.75" x14ac:dyDescent="0.25">
      <c r="A34" s="1184">
        <v>2210203</v>
      </c>
      <c r="B34" s="1219" t="s">
        <v>50</v>
      </c>
      <c r="C34" s="630">
        <v>150312</v>
      </c>
      <c r="D34" s="630">
        <v>17000</v>
      </c>
      <c r="E34" s="630">
        <v>0</v>
      </c>
      <c r="F34" s="630"/>
      <c r="G34" s="630">
        <f t="shared" si="4"/>
        <v>17000</v>
      </c>
      <c r="H34" s="1223">
        <f t="shared" si="5"/>
        <v>17000</v>
      </c>
      <c r="I34" s="1028"/>
      <c r="J34" s="29">
        <v>105000</v>
      </c>
      <c r="K34" s="31">
        <f t="shared" si="2"/>
        <v>-88000</v>
      </c>
      <c r="L34" s="79"/>
    </row>
    <row r="35" spans="1:40" ht="15.75" hidden="1" x14ac:dyDescent="0.25">
      <c r="A35" s="1184">
        <v>2210207</v>
      </c>
      <c r="B35" s="1219" t="s">
        <v>51</v>
      </c>
      <c r="C35" s="630">
        <v>0</v>
      </c>
      <c r="D35" s="630"/>
      <c r="E35" s="630"/>
      <c r="F35" s="630"/>
      <c r="G35" s="630">
        <f t="shared" si="4"/>
        <v>0</v>
      </c>
      <c r="H35" s="1223">
        <f t="shared" si="5"/>
        <v>0</v>
      </c>
      <c r="I35" s="1028"/>
      <c r="J35" s="29">
        <v>0</v>
      </c>
      <c r="K35" s="31">
        <f t="shared" si="2"/>
        <v>0</v>
      </c>
      <c r="L35" s="79"/>
    </row>
    <row r="36" spans="1:40" s="1121" customFormat="1" ht="31.5" x14ac:dyDescent="0.25">
      <c r="A36" s="1184">
        <v>2210301</v>
      </c>
      <c r="B36" s="1185" t="s">
        <v>52</v>
      </c>
      <c r="C36" s="630">
        <v>4800000</v>
      </c>
      <c r="D36" s="630">
        <v>1050000</v>
      </c>
      <c r="E36" s="630">
        <v>2100000</v>
      </c>
      <c r="F36" s="630">
        <v>21400</v>
      </c>
      <c r="G36" s="630">
        <f t="shared" si="4"/>
        <v>3171400</v>
      </c>
      <c r="H36" s="1223">
        <f t="shared" si="5"/>
        <v>3171400</v>
      </c>
      <c r="I36" s="1028"/>
      <c r="J36" s="29">
        <v>3360000</v>
      </c>
      <c r="K36" s="31">
        <f t="shared" si="2"/>
        <v>-188600</v>
      </c>
      <c r="L36" s="79"/>
      <c r="M36" s="1119"/>
      <c r="N36" s="1118"/>
      <c r="O36" s="1119"/>
      <c r="P36" s="1118"/>
      <c r="Q36" s="1119"/>
      <c r="R36" s="1119"/>
      <c r="S36" s="1119"/>
      <c r="T36" s="1119"/>
      <c r="U36" s="1119"/>
      <c r="V36" s="1119"/>
      <c r="W36" s="1119"/>
      <c r="X36" s="1119"/>
      <c r="Y36" s="1119"/>
      <c r="Z36" s="1119"/>
      <c r="AA36" s="1119"/>
      <c r="AB36" s="1119"/>
      <c r="AC36" s="1119"/>
      <c r="AD36" s="1119"/>
      <c r="AE36" s="1119"/>
      <c r="AF36" s="1119"/>
      <c r="AG36" s="1119"/>
      <c r="AH36" s="1119"/>
      <c r="AI36" s="1119"/>
      <c r="AJ36" s="1119"/>
      <c r="AK36" s="1119"/>
      <c r="AL36" s="1119"/>
      <c r="AM36" s="1119"/>
      <c r="AN36" s="1119"/>
    </row>
    <row r="37" spans="1:40" ht="15.75" x14ac:dyDescent="0.25">
      <c r="A37" s="1184">
        <v>2210302</v>
      </c>
      <c r="B37" s="1219" t="s">
        <v>53</v>
      </c>
      <c r="C37" s="630">
        <v>1000000</v>
      </c>
      <c r="D37" s="630">
        <v>639400</v>
      </c>
      <c r="E37" s="630"/>
      <c r="F37" s="630"/>
      <c r="G37" s="630">
        <f t="shared" si="4"/>
        <v>639400</v>
      </c>
      <c r="H37" s="1223">
        <f t="shared" si="5"/>
        <v>639400</v>
      </c>
      <c r="I37" s="1028"/>
      <c r="J37" s="29">
        <v>700000</v>
      </c>
      <c r="K37" s="31">
        <f t="shared" si="2"/>
        <v>-60600</v>
      </c>
      <c r="L37" s="79"/>
    </row>
    <row r="38" spans="1:40" s="1121" customFormat="1" ht="15.75" x14ac:dyDescent="0.25">
      <c r="A38" s="1184">
        <v>2210303</v>
      </c>
      <c r="B38" s="1219" t="s">
        <v>54</v>
      </c>
      <c r="C38" s="630">
        <v>6300000</v>
      </c>
      <c r="D38" s="630">
        <v>3014904</v>
      </c>
      <c r="E38" s="630">
        <v>2821600</v>
      </c>
      <c r="F38" s="630">
        <v>315520</v>
      </c>
      <c r="G38" s="630">
        <f t="shared" si="4"/>
        <v>6152024</v>
      </c>
      <c r="H38" s="1223">
        <f t="shared" si="5"/>
        <v>6152024</v>
      </c>
      <c r="I38" s="1028"/>
      <c r="J38" s="29">
        <v>4271600</v>
      </c>
      <c r="K38" s="31">
        <f t="shared" si="2"/>
        <v>1880424</v>
      </c>
      <c r="L38" s="79"/>
      <c r="M38" s="1119"/>
      <c r="N38" s="1118"/>
      <c r="O38" s="1119"/>
      <c r="P38" s="1118"/>
      <c r="Q38" s="1119"/>
      <c r="R38" s="1119"/>
      <c r="S38" s="1119"/>
      <c r="T38" s="1119"/>
      <c r="U38" s="1119"/>
      <c r="V38" s="1119"/>
      <c r="W38" s="1119"/>
      <c r="X38" s="1119"/>
      <c r="Y38" s="1119"/>
      <c r="Z38" s="1119"/>
      <c r="AA38" s="1119"/>
      <c r="AB38" s="1119"/>
      <c r="AC38" s="1119"/>
      <c r="AD38" s="1119"/>
      <c r="AE38" s="1119"/>
      <c r="AF38" s="1119"/>
      <c r="AG38" s="1119"/>
      <c r="AH38" s="1119"/>
      <c r="AI38" s="1119"/>
      <c r="AJ38" s="1119"/>
      <c r="AK38" s="1119"/>
      <c r="AL38" s="1119"/>
      <c r="AM38" s="1119"/>
      <c r="AN38" s="1119"/>
    </row>
    <row r="39" spans="1:40" ht="31.5" x14ac:dyDescent="0.25">
      <c r="A39" s="1184">
        <v>2210304</v>
      </c>
      <c r="B39" s="1185" t="s">
        <v>55</v>
      </c>
      <c r="C39" s="630">
        <v>300000</v>
      </c>
      <c r="D39" s="630"/>
      <c r="E39" s="630">
        <v>141478</v>
      </c>
      <c r="F39" s="630"/>
      <c r="G39" s="630">
        <f t="shared" si="4"/>
        <v>141478</v>
      </c>
      <c r="H39" s="1223">
        <f t="shared" si="5"/>
        <v>141478</v>
      </c>
      <c r="I39" s="1028"/>
      <c r="J39" s="29">
        <v>210000</v>
      </c>
      <c r="K39" s="31">
        <f t="shared" si="2"/>
        <v>-68522</v>
      </c>
      <c r="L39" s="79"/>
    </row>
    <row r="40" spans="1:40" s="1121" customFormat="1" ht="15.75" x14ac:dyDescent="0.25">
      <c r="A40" s="1184">
        <v>2210399</v>
      </c>
      <c r="B40" s="1219" t="s">
        <v>56</v>
      </c>
      <c r="C40" s="630">
        <v>3450000</v>
      </c>
      <c r="D40" s="630">
        <v>522520</v>
      </c>
      <c r="E40" s="630">
        <v>1619800</v>
      </c>
      <c r="F40" s="630"/>
      <c r="G40" s="630">
        <f t="shared" si="4"/>
        <v>2142320</v>
      </c>
      <c r="H40" s="1223">
        <f t="shared" si="5"/>
        <v>2142320</v>
      </c>
      <c r="I40" s="1028"/>
      <c r="J40" s="29">
        <v>2275000</v>
      </c>
      <c r="K40" s="31">
        <f t="shared" si="2"/>
        <v>-132680</v>
      </c>
      <c r="L40" s="79"/>
      <c r="M40" s="1119"/>
      <c r="N40" s="1118"/>
      <c r="O40" s="1119"/>
      <c r="P40" s="1118"/>
      <c r="Q40" s="1119"/>
      <c r="R40" s="1119"/>
      <c r="S40" s="1119"/>
      <c r="T40" s="1119"/>
      <c r="U40" s="1119"/>
      <c r="V40" s="1119"/>
      <c r="W40" s="1119"/>
      <c r="X40" s="1119"/>
      <c r="Y40" s="1119"/>
      <c r="Z40" s="1119"/>
      <c r="AA40" s="1119"/>
      <c r="AB40" s="1119"/>
      <c r="AC40" s="1119"/>
      <c r="AD40" s="1119"/>
      <c r="AE40" s="1119"/>
      <c r="AF40" s="1119"/>
      <c r="AG40" s="1119"/>
      <c r="AH40" s="1119"/>
      <c r="AI40" s="1119"/>
      <c r="AJ40" s="1119"/>
      <c r="AK40" s="1119"/>
      <c r="AL40" s="1119"/>
      <c r="AM40" s="1119"/>
      <c r="AN40" s="1119"/>
    </row>
    <row r="41" spans="1:40" ht="15.75" x14ac:dyDescent="0.25">
      <c r="A41" s="1184">
        <v>2210401</v>
      </c>
      <c r="B41" s="1185" t="s">
        <v>57</v>
      </c>
      <c r="C41" s="630">
        <v>1000000</v>
      </c>
      <c r="D41" s="630">
        <v>699200</v>
      </c>
      <c r="E41" s="630"/>
      <c r="F41" s="630"/>
      <c r="G41" s="630">
        <f t="shared" si="4"/>
        <v>699200</v>
      </c>
      <c r="H41" s="1223">
        <f t="shared" si="5"/>
        <v>699200</v>
      </c>
      <c r="I41" s="1028"/>
      <c r="J41" s="29">
        <v>700000</v>
      </c>
      <c r="K41" s="31">
        <f t="shared" si="2"/>
        <v>-800</v>
      </c>
      <c r="L41" s="79"/>
    </row>
    <row r="42" spans="1:40" ht="15.75" x14ac:dyDescent="0.25">
      <c r="A42" s="1184">
        <v>2210403</v>
      </c>
      <c r="B42" s="1219" t="s">
        <v>277</v>
      </c>
      <c r="C42" s="630">
        <v>0</v>
      </c>
      <c r="D42" s="630"/>
      <c r="E42" s="630"/>
      <c r="F42" s="630"/>
      <c r="G42" s="630">
        <f t="shared" si="4"/>
        <v>0</v>
      </c>
      <c r="H42" s="1223">
        <f t="shared" si="5"/>
        <v>0</v>
      </c>
      <c r="I42" s="1028"/>
      <c r="J42" s="29">
        <v>0</v>
      </c>
      <c r="K42" s="31">
        <f t="shared" si="2"/>
        <v>0</v>
      </c>
      <c r="L42" s="79"/>
    </row>
    <row r="43" spans="1:40" ht="15.75" x14ac:dyDescent="0.25">
      <c r="A43" s="1184">
        <v>2210499</v>
      </c>
      <c r="B43" s="1219" t="s">
        <v>58</v>
      </c>
      <c r="C43" s="630">
        <v>1700000</v>
      </c>
      <c r="D43" s="630">
        <v>300000</v>
      </c>
      <c r="E43" s="630">
        <v>0</v>
      </c>
      <c r="F43" s="630"/>
      <c r="G43" s="630">
        <f t="shared" si="4"/>
        <v>300000</v>
      </c>
      <c r="H43" s="1223">
        <f t="shared" si="5"/>
        <v>300000</v>
      </c>
      <c r="I43" s="1028"/>
      <c r="J43" s="29">
        <v>0</v>
      </c>
      <c r="K43" s="31">
        <f t="shared" si="2"/>
        <v>300000</v>
      </c>
      <c r="L43" s="79"/>
    </row>
    <row r="44" spans="1:40" ht="15.75" x14ac:dyDescent="0.25">
      <c r="A44" s="1184">
        <v>2210502</v>
      </c>
      <c r="B44" s="1219" t="s">
        <v>59</v>
      </c>
      <c r="C44" s="630">
        <v>0</v>
      </c>
      <c r="D44" s="630"/>
      <c r="E44" s="630"/>
      <c r="F44" s="630"/>
      <c r="G44" s="630">
        <f t="shared" si="4"/>
        <v>0</v>
      </c>
      <c r="H44" s="1223">
        <f t="shared" si="5"/>
        <v>0</v>
      </c>
      <c r="I44" s="1028"/>
      <c r="J44" s="29">
        <v>0</v>
      </c>
      <c r="K44" s="31">
        <f t="shared" si="2"/>
        <v>0</v>
      </c>
      <c r="L44" s="79"/>
    </row>
    <row r="45" spans="1:40" ht="31.5" x14ac:dyDescent="0.25">
      <c r="A45" s="1184">
        <v>2210503</v>
      </c>
      <c r="B45" s="1185" t="s">
        <v>60</v>
      </c>
      <c r="C45" s="630">
        <v>133000</v>
      </c>
      <c r="D45" s="630">
        <v>23100</v>
      </c>
      <c r="E45" s="630">
        <v>66670</v>
      </c>
      <c r="F45" s="630"/>
      <c r="G45" s="630">
        <f t="shared" si="4"/>
        <v>89770</v>
      </c>
      <c r="H45" s="1223">
        <f t="shared" si="5"/>
        <v>89770</v>
      </c>
      <c r="I45" s="1028"/>
      <c r="J45" s="29">
        <v>93100</v>
      </c>
      <c r="K45" s="31">
        <f t="shared" si="2"/>
        <v>-3330</v>
      </c>
      <c r="L45" s="79"/>
    </row>
    <row r="46" spans="1:40" ht="31.5" x14ac:dyDescent="0.25">
      <c r="A46" s="1184">
        <v>2210504</v>
      </c>
      <c r="B46" s="1185" t="s">
        <v>61</v>
      </c>
      <c r="C46" s="630">
        <v>1177600</v>
      </c>
      <c r="D46" s="630">
        <v>474320</v>
      </c>
      <c r="E46" s="630">
        <v>350000</v>
      </c>
      <c r="F46" s="630"/>
      <c r="G46" s="630">
        <f t="shared" si="4"/>
        <v>824320</v>
      </c>
      <c r="H46" s="1223">
        <f t="shared" si="5"/>
        <v>824320</v>
      </c>
      <c r="I46" s="1028"/>
      <c r="J46" s="29">
        <v>824320</v>
      </c>
      <c r="K46" s="31">
        <f t="shared" si="2"/>
        <v>0</v>
      </c>
      <c r="L46" s="79"/>
    </row>
    <row r="47" spans="1:40" ht="15.75" hidden="1" x14ac:dyDescent="0.25">
      <c r="A47" s="1184"/>
      <c r="B47" s="1219" t="s">
        <v>278</v>
      </c>
      <c r="C47" s="630">
        <v>0</v>
      </c>
      <c r="D47" s="630"/>
      <c r="E47" s="630"/>
      <c r="F47" s="630"/>
      <c r="G47" s="630">
        <f t="shared" si="4"/>
        <v>0</v>
      </c>
      <c r="H47" s="1223">
        <f t="shared" si="5"/>
        <v>0</v>
      </c>
      <c r="I47" s="1028"/>
      <c r="J47" s="29">
        <v>0</v>
      </c>
      <c r="K47" s="31">
        <f t="shared" si="2"/>
        <v>0</v>
      </c>
      <c r="L47" s="79"/>
    </row>
    <row r="48" spans="1:40" ht="15.75" hidden="1" x14ac:dyDescent="0.25">
      <c r="A48" s="1184">
        <v>2210505</v>
      </c>
      <c r="B48" s="1219" t="s">
        <v>62</v>
      </c>
      <c r="C48" s="630">
        <v>0</v>
      </c>
      <c r="D48" s="630"/>
      <c r="E48" s="630"/>
      <c r="F48" s="630"/>
      <c r="G48" s="630">
        <f t="shared" si="4"/>
        <v>0</v>
      </c>
      <c r="H48" s="1223">
        <f t="shared" si="5"/>
        <v>0</v>
      </c>
      <c r="I48" s="1028"/>
      <c r="J48" s="29">
        <v>0</v>
      </c>
      <c r="K48" s="31">
        <f t="shared" si="2"/>
        <v>0</v>
      </c>
      <c r="L48" s="79"/>
    </row>
    <row r="49" spans="1:16" ht="15.75" hidden="1" x14ac:dyDescent="0.25">
      <c r="A49" s="1184">
        <v>2210599</v>
      </c>
      <c r="B49" s="1219" t="s">
        <v>63</v>
      </c>
      <c r="C49" s="630">
        <v>0</v>
      </c>
      <c r="D49" s="630"/>
      <c r="E49" s="630"/>
      <c r="F49" s="630"/>
      <c r="G49" s="630">
        <f t="shared" si="4"/>
        <v>0</v>
      </c>
      <c r="H49" s="1223">
        <f t="shared" si="5"/>
        <v>0</v>
      </c>
      <c r="I49" s="1028"/>
      <c r="J49" s="29">
        <v>0</v>
      </c>
      <c r="K49" s="31">
        <f t="shared" si="2"/>
        <v>0</v>
      </c>
      <c r="L49" s="79"/>
    </row>
    <row r="50" spans="1:16" ht="15.75" hidden="1" x14ac:dyDescent="0.25">
      <c r="A50" s="1184">
        <v>2210602</v>
      </c>
      <c r="B50" s="1185" t="s">
        <v>64</v>
      </c>
      <c r="C50" s="630">
        <v>0</v>
      </c>
      <c r="D50" s="630"/>
      <c r="E50" s="630"/>
      <c r="F50" s="630"/>
      <c r="G50" s="630">
        <f t="shared" si="4"/>
        <v>0</v>
      </c>
      <c r="H50" s="1223">
        <f t="shared" si="5"/>
        <v>0</v>
      </c>
      <c r="I50" s="1028"/>
      <c r="J50" s="29">
        <v>0</v>
      </c>
      <c r="K50" s="31">
        <f t="shared" si="2"/>
        <v>0</v>
      </c>
      <c r="L50" s="79"/>
    </row>
    <row r="51" spans="1:16" ht="15.75" x14ac:dyDescent="0.25">
      <c r="A51" s="1184">
        <v>2210603</v>
      </c>
      <c r="B51" s="1219" t="s">
        <v>65</v>
      </c>
      <c r="C51" s="630">
        <v>3000000</v>
      </c>
      <c r="D51" s="630">
        <v>1400000</v>
      </c>
      <c r="E51" s="630">
        <v>700000</v>
      </c>
      <c r="F51" s="630"/>
      <c r="G51" s="630">
        <f t="shared" si="4"/>
        <v>2100000</v>
      </c>
      <c r="H51" s="1223">
        <f t="shared" si="5"/>
        <v>2100000</v>
      </c>
      <c r="I51" s="1028"/>
      <c r="J51" s="29">
        <v>2100000</v>
      </c>
      <c r="K51" s="31">
        <f t="shared" si="2"/>
        <v>0</v>
      </c>
      <c r="L51" s="79"/>
    </row>
    <row r="52" spans="1:16" ht="15.75" hidden="1" x14ac:dyDescent="0.25">
      <c r="A52" s="1184">
        <v>2210604</v>
      </c>
      <c r="B52" s="1219" t="s">
        <v>66</v>
      </c>
      <c r="C52" s="630">
        <v>1200000</v>
      </c>
      <c r="D52" s="630">
        <v>0</v>
      </c>
      <c r="E52" s="630">
        <v>0</v>
      </c>
      <c r="F52" s="630"/>
      <c r="G52" s="630">
        <f t="shared" si="4"/>
        <v>0</v>
      </c>
      <c r="H52" s="1223">
        <f t="shared" si="5"/>
        <v>0</v>
      </c>
      <c r="I52" s="1028"/>
      <c r="J52" s="29">
        <v>0</v>
      </c>
      <c r="K52" s="31">
        <f t="shared" si="2"/>
        <v>0</v>
      </c>
      <c r="L52" s="79"/>
    </row>
    <row r="53" spans="1:16" ht="15.75" hidden="1" x14ac:dyDescent="0.25">
      <c r="A53" s="1184">
        <v>2210606</v>
      </c>
      <c r="B53" s="1185" t="s">
        <v>67</v>
      </c>
      <c r="C53" s="630">
        <v>0</v>
      </c>
      <c r="D53" s="630">
        <v>0</v>
      </c>
      <c r="E53" s="630"/>
      <c r="F53" s="630"/>
      <c r="G53" s="630">
        <f t="shared" si="4"/>
        <v>0</v>
      </c>
      <c r="H53" s="1223">
        <f t="shared" si="5"/>
        <v>0</v>
      </c>
      <c r="I53" s="1028"/>
      <c r="J53" s="29">
        <v>0</v>
      </c>
      <c r="K53" s="31">
        <f t="shared" si="2"/>
        <v>0</v>
      </c>
      <c r="L53" s="79"/>
    </row>
    <row r="54" spans="1:16" ht="15.75" hidden="1" x14ac:dyDescent="0.25">
      <c r="A54" s="1184">
        <v>2210701</v>
      </c>
      <c r="B54" s="1219" t="s">
        <v>279</v>
      </c>
      <c r="C54" s="630">
        <v>0</v>
      </c>
      <c r="D54" s="630"/>
      <c r="E54" s="630"/>
      <c r="F54" s="630"/>
      <c r="G54" s="630">
        <f t="shared" si="4"/>
        <v>0</v>
      </c>
      <c r="H54" s="1223">
        <f t="shared" si="5"/>
        <v>0</v>
      </c>
      <c r="I54" s="1028"/>
      <c r="J54" s="29">
        <v>0</v>
      </c>
      <c r="K54" s="31">
        <f t="shared" si="2"/>
        <v>0</v>
      </c>
      <c r="L54" s="79"/>
    </row>
    <row r="55" spans="1:16" ht="31.5" hidden="1" x14ac:dyDescent="0.25">
      <c r="A55" s="1184">
        <v>2210702</v>
      </c>
      <c r="B55" s="1185" t="s">
        <v>69</v>
      </c>
      <c r="C55" s="630">
        <v>0</v>
      </c>
      <c r="D55" s="630"/>
      <c r="E55" s="630"/>
      <c r="F55" s="630"/>
      <c r="G55" s="630">
        <f t="shared" si="4"/>
        <v>0</v>
      </c>
      <c r="H55" s="1223">
        <f t="shared" si="5"/>
        <v>0</v>
      </c>
      <c r="I55" s="1028"/>
      <c r="J55" s="29">
        <v>0</v>
      </c>
      <c r="K55" s="31">
        <f t="shared" si="2"/>
        <v>0</v>
      </c>
      <c r="L55" s="79"/>
    </row>
    <row r="56" spans="1:16" ht="31.5" hidden="1" x14ac:dyDescent="0.25">
      <c r="A56" s="1184">
        <v>2210703</v>
      </c>
      <c r="B56" s="1185" t="s">
        <v>70</v>
      </c>
      <c r="C56" s="630">
        <v>0</v>
      </c>
      <c r="D56" s="630"/>
      <c r="E56" s="630"/>
      <c r="F56" s="630"/>
      <c r="G56" s="630">
        <f t="shared" si="4"/>
        <v>0</v>
      </c>
      <c r="H56" s="1223">
        <f t="shared" si="5"/>
        <v>0</v>
      </c>
      <c r="I56" s="1028"/>
      <c r="J56" s="29">
        <v>0</v>
      </c>
      <c r="K56" s="31">
        <f t="shared" si="2"/>
        <v>0</v>
      </c>
      <c r="L56" s="79"/>
    </row>
    <row r="57" spans="1:16" ht="15.75" hidden="1" x14ac:dyDescent="0.25">
      <c r="A57" s="1184">
        <v>2210704</v>
      </c>
      <c r="B57" s="1185" t="s">
        <v>280</v>
      </c>
      <c r="C57" s="630">
        <v>600000</v>
      </c>
      <c r="D57" s="1289">
        <v>0</v>
      </c>
      <c r="E57" s="630"/>
      <c r="F57" s="630"/>
      <c r="G57" s="630">
        <f t="shared" si="4"/>
        <v>0</v>
      </c>
      <c r="H57" s="1223">
        <f t="shared" si="5"/>
        <v>0</v>
      </c>
      <c r="I57" s="1028"/>
      <c r="J57" s="29">
        <v>0</v>
      </c>
      <c r="K57" s="31">
        <f t="shared" si="2"/>
        <v>0</v>
      </c>
      <c r="L57" s="79"/>
    </row>
    <row r="58" spans="1:16" ht="15.75" x14ac:dyDescent="0.25">
      <c r="A58" s="1184">
        <v>2210710</v>
      </c>
      <c r="B58" s="1219" t="s">
        <v>281</v>
      </c>
      <c r="C58" s="630">
        <v>1000000</v>
      </c>
      <c r="D58" s="630">
        <v>560000</v>
      </c>
      <c r="E58" s="630"/>
      <c r="F58" s="630">
        <v>140000</v>
      </c>
      <c r="G58" s="630">
        <f t="shared" si="4"/>
        <v>700000</v>
      </c>
      <c r="H58" s="1223">
        <f t="shared" si="5"/>
        <v>700000</v>
      </c>
      <c r="I58" s="1028"/>
      <c r="J58" s="29">
        <v>700000</v>
      </c>
      <c r="K58" s="31">
        <f t="shared" si="2"/>
        <v>0</v>
      </c>
      <c r="L58" s="79"/>
    </row>
    <row r="59" spans="1:16" ht="15.75" x14ac:dyDescent="0.25">
      <c r="A59" s="1184">
        <v>2210711</v>
      </c>
      <c r="B59" s="1219" t="s">
        <v>282</v>
      </c>
      <c r="C59" s="630">
        <v>1000000</v>
      </c>
      <c r="D59" s="630">
        <v>536000</v>
      </c>
      <c r="E59" s="630">
        <v>1023300</v>
      </c>
      <c r="F59" s="630">
        <v>80400</v>
      </c>
      <c r="G59" s="630">
        <f t="shared" si="4"/>
        <v>1639700</v>
      </c>
      <c r="H59" s="1223">
        <f t="shared" si="5"/>
        <v>1639700</v>
      </c>
      <c r="I59" s="1028"/>
      <c r="J59" s="29">
        <v>1676000</v>
      </c>
      <c r="K59" s="31">
        <f t="shared" si="2"/>
        <v>-36300</v>
      </c>
      <c r="L59" s="79"/>
    </row>
    <row r="60" spans="1:16" s="1119" customFormat="1" ht="15.75" x14ac:dyDescent="0.25">
      <c r="A60" s="1184">
        <v>2210712</v>
      </c>
      <c r="B60" s="1219" t="s">
        <v>1536</v>
      </c>
      <c r="C60" s="630">
        <v>1000000</v>
      </c>
      <c r="D60" s="630">
        <v>2000000</v>
      </c>
      <c r="E60" s="630">
        <v>646840</v>
      </c>
      <c r="F60" s="630"/>
      <c r="G60" s="630">
        <f t="shared" si="4"/>
        <v>2646840</v>
      </c>
      <c r="H60" s="1064">
        <f t="shared" si="5"/>
        <v>2646840</v>
      </c>
      <c r="I60" s="1028"/>
      <c r="J60" s="29">
        <v>2644400</v>
      </c>
      <c r="K60" s="31">
        <f t="shared" si="2"/>
        <v>2440</v>
      </c>
      <c r="L60" s="79"/>
      <c r="N60" s="1118"/>
      <c r="P60" s="1118"/>
    </row>
    <row r="61" spans="1:16" ht="15.75" x14ac:dyDescent="0.25">
      <c r="A61" s="1184">
        <v>2210714</v>
      </c>
      <c r="B61" s="1185" t="s">
        <v>71</v>
      </c>
      <c r="C61" s="630">
        <v>0</v>
      </c>
      <c r="D61" s="630"/>
      <c r="E61" s="630"/>
      <c r="F61" s="630"/>
      <c r="G61" s="630">
        <f t="shared" si="4"/>
        <v>0</v>
      </c>
      <c r="H61" s="1223">
        <f t="shared" si="5"/>
        <v>0</v>
      </c>
      <c r="I61" s="1028"/>
      <c r="J61" s="29">
        <v>0</v>
      </c>
      <c r="K61" s="31">
        <f t="shared" si="2"/>
        <v>0</v>
      </c>
      <c r="L61" s="79"/>
    </row>
    <row r="62" spans="1:16" ht="15.75" x14ac:dyDescent="0.25">
      <c r="A62" s="1184">
        <v>2210799</v>
      </c>
      <c r="B62" s="1219" t="s">
        <v>72</v>
      </c>
      <c r="C62" s="630">
        <v>1253219</v>
      </c>
      <c r="D62" s="630">
        <v>852200</v>
      </c>
      <c r="E62" s="630"/>
      <c r="F62" s="630"/>
      <c r="G62" s="630">
        <f t="shared" si="4"/>
        <v>852200</v>
      </c>
      <c r="H62" s="1223">
        <f t="shared" si="5"/>
        <v>852200</v>
      </c>
      <c r="I62" s="1028"/>
      <c r="J62" s="29">
        <v>878000</v>
      </c>
      <c r="K62" s="31">
        <f t="shared" si="2"/>
        <v>-25800</v>
      </c>
      <c r="L62" s="79"/>
    </row>
    <row r="63" spans="1:16" ht="15.75" x14ac:dyDescent="0.25">
      <c r="A63" s="1184">
        <v>2210801</v>
      </c>
      <c r="B63" s="1219" t="s">
        <v>73</v>
      </c>
      <c r="C63" s="630">
        <v>2650000</v>
      </c>
      <c r="D63" s="1289">
        <v>2254875</v>
      </c>
      <c r="E63" s="630">
        <v>490000</v>
      </c>
      <c r="F63" s="630">
        <v>210000</v>
      </c>
      <c r="G63" s="630">
        <f t="shared" si="4"/>
        <v>2954875</v>
      </c>
      <c r="H63" s="1223">
        <f t="shared" si="5"/>
        <v>2954875</v>
      </c>
      <c r="I63" s="1028"/>
      <c r="J63" s="29">
        <v>2955000</v>
      </c>
      <c r="K63" s="31">
        <f t="shared" si="2"/>
        <v>-125</v>
      </c>
      <c r="L63" s="79"/>
    </row>
    <row r="64" spans="1:16" ht="31.5" x14ac:dyDescent="0.25">
      <c r="A64" s="1184">
        <v>2210802</v>
      </c>
      <c r="B64" s="1185" t="s">
        <v>74</v>
      </c>
      <c r="C64" s="630">
        <v>2000000</v>
      </c>
      <c r="D64" s="630">
        <v>2548200</v>
      </c>
      <c r="E64" s="630">
        <v>3250000</v>
      </c>
      <c r="F64" s="630">
        <v>555000</v>
      </c>
      <c r="G64" s="630">
        <f t="shared" si="4"/>
        <v>6353200</v>
      </c>
      <c r="H64" s="1223">
        <f t="shared" si="5"/>
        <v>6353200</v>
      </c>
      <c r="I64" s="1028"/>
      <c r="J64" s="29">
        <v>6148200</v>
      </c>
      <c r="K64" s="31">
        <f t="shared" si="2"/>
        <v>205000</v>
      </c>
      <c r="L64" s="79"/>
    </row>
    <row r="65" spans="1:40" ht="15.75" x14ac:dyDescent="0.25">
      <c r="A65" s="1184">
        <v>2210805</v>
      </c>
      <c r="B65" s="1219" t="s">
        <v>75</v>
      </c>
      <c r="C65" s="630">
        <v>2000000</v>
      </c>
      <c r="D65" s="1289">
        <v>2670000</v>
      </c>
      <c r="E65" s="630">
        <v>840000</v>
      </c>
      <c r="F65" s="630">
        <v>0</v>
      </c>
      <c r="G65" s="630">
        <f t="shared" si="4"/>
        <v>3510000</v>
      </c>
      <c r="H65" s="1223">
        <f t="shared" si="5"/>
        <v>3510000</v>
      </c>
      <c r="I65" s="1028"/>
      <c r="J65" s="29">
        <v>3720000</v>
      </c>
      <c r="K65" s="31">
        <f t="shared" si="2"/>
        <v>-210000</v>
      </c>
      <c r="L65" s="79"/>
    </row>
    <row r="66" spans="1:40" ht="15.75" x14ac:dyDescent="0.25">
      <c r="A66" s="1184">
        <v>2210809</v>
      </c>
      <c r="B66" s="1219" t="s">
        <v>76</v>
      </c>
      <c r="C66" s="630">
        <v>1000000</v>
      </c>
      <c r="D66" s="630">
        <v>156800</v>
      </c>
      <c r="E66" s="630"/>
      <c r="F66" s="630">
        <v>350000</v>
      </c>
      <c r="G66" s="630">
        <f t="shared" si="4"/>
        <v>506800</v>
      </c>
      <c r="H66" s="1223">
        <f t="shared" si="5"/>
        <v>506800</v>
      </c>
      <c r="I66" s="1028"/>
      <c r="J66" s="29">
        <v>506800</v>
      </c>
      <c r="K66" s="31">
        <f t="shared" si="2"/>
        <v>0</v>
      </c>
      <c r="L66" s="79"/>
    </row>
    <row r="67" spans="1:40" ht="15.75" x14ac:dyDescent="0.25">
      <c r="A67" s="1184">
        <v>2210904</v>
      </c>
      <c r="B67" s="1219" t="s">
        <v>77</v>
      </c>
      <c r="C67" s="630">
        <v>1100000</v>
      </c>
      <c r="D67" s="630">
        <v>770000</v>
      </c>
      <c r="E67" s="630"/>
      <c r="F67" s="630"/>
      <c r="G67" s="630">
        <f t="shared" si="4"/>
        <v>770000</v>
      </c>
      <c r="H67" s="1223">
        <f t="shared" si="5"/>
        <v>770000</v>
      </c>
      <c r="I67" s="1028"/>
      <c r="J67" s="29">
        <v>770000</v>
      </c>
      <c r="K67" s="31">
        <f t="shared" si="2"/>
        <v>0</v>
      </c>
      <c r="L67" s="79"/>
    </row>
    <row r="68" spans="1:40" ht="15.75" x14ac:dyDescent="0.25">
      <c r="A68" s="1184">
        <v>2210910</v>
      </c>
      <c r="B68" s="1219" t="s">
        <v>283</v>
      </c>
      <c r="C68" s="630">
        <v>14760000</v>
      </c>
      <c r="D68" s="630">
        <v>8450000</v>
      </c>
      <c r="E68" s="1289">
        <v>0</v>
      </c>
      <c r="F68" s="630">
        <v>0</v>
      </c>
      <c r="G68" s="630">
        <f t="shared" si="4"/>
        <v>8450000</v>
      </c>
      <c r="H68" s="1223">
        <f t="shared" si="5"/>
        <v>8450000</v>
      </c>
      <c r="I68" s="1028"/>
      <c r="J68" s="29">
        <v>8800000</v>
      </c>
      <c r="K68" s="31">
        <f t="shared" si="2"/>
        <v>-350000</v>
      </c>
      <c r="L68" s="79"/>
    </row>
    <row r="69" spans="1:40" ht="15.75" hidden="1" x14ac:dyDescent="0.25">
      <c r="A69" s="1184">
        <v>2211001</v>
      </c>
      <c r="B69" s="1219" t="s">
        <v>79</v>
      </c>
      <c r="C69" s="630">
        <v>0</v>
      </c>
      <c r="D69" s="630"/>
      <c r="E69" s="630"/>
      <c r="F69" s="630">
        <v>0</v>
      </c>
      <c r="G69" s="630">
        <f t="shared" si="4"/>
        <v>0</v>
      </c>
      <c r="H69" s="1223">
        <f t="shared" si="5"/>
        <v>0</v>
      </c>
      <c r="I69" s="1028"/>
      <c r="J69" s="29">
        <v>0</v>
      </c>
      <c r="K69" s="31">
        <f t="shared" si="2"/>
        <v>0</v>
      </c>
      <c r="L69" s="79"/>
      <c r="M69" s="1117"/>
    </row>
    <row r="70" spans="1:40" ht="31.5" hidden="1" x14ac:dyDescent="0.25">
      <c r="A70" s="1184">
        <v>2211002</v>
      </c>
      <c r="B70" s="1185" t="s">
        <v>80</v>
      </c>
      <c r="C70" s="630">
        <v>0</v>
      </c>
      <c r="D70" s="630"/>
      <c r="E70" s="630"/>
      <c r="F70" s="630"/>
      <c r="G70" s="630">
        <f t="shared" si="4"/>
        <v>0</v>
      </c>
      <c r="H70" s="1223">
        <f t="shared" si="5"/>
        <v>0</v>
      </c>
      <c r="I70" s="1028"/>
      <c r="J70" s="29">
        <v>0</v>
      </c>
      <c r="K70" s="31">
        <f t="shared" ref="K70:K133" si="6">SUM(H70-J70)</f>
        <v>0</v>
      </c>
      <c r="L70" s="79"/>
    </row>
    <row r="71" spans="1:40" ht="15.75" hidden="1" x14ac:dyDescent="0.25">
      <c r="A71" s="1184">
        <v>2211003</v>
      </c>
      <c r="B71" s="1219" t="s">
        <v>81</v>
      </c>
      <c r="C71" s="630">
        <v>0</v>
      </c>
      <c r="D71" s="630"/>
      <c r="E71" s="630"/>
      <c r="F71" s="630"/>
      <c r="G71" s="630">
        <f t="shared" si="4"/>
        <v>0</v>
      </c>
      <c r="H71" s="1223">
        <f t="shared" si="5"/>
        <v>0</v>
      </c>
      <c r="I71" s="1028"/>
      <c r="J71" s="29">
        <v>0</v>
      </c>
      <c r="K71" s="31">
        <f t="shared" si="6"/>
        <v>0</v>
      </c>
      <c r="L71" s="79"/>
    </row>
    <row r="72" spans="1:40" ht="15.75" hidden="1" x14ac:dyDescent="0.25">
      <c r="A72" s="1184">
        <v>2211004</v>
      </c>
      <c r="B72" s="1219" t="s">
        <v>82</v>
      </c>
      <c r="C72" s="630">
        <v>0</v>
      </c>
      <c r="D72" s="630"/>
      <c r="E72" s="630"/>
      <c r="F72" s="630"/>
      <c r="G72" s="630">
        <f t="shared" si="4"/>
        <v>0</v>
      </c>
      <c r="H72" s="1223">
        <f t="shared" si="5"/>
        <v>0</v>
      </c>
      <c r="I72" s="1028"/>
      <c r="J72" s="29">
        <v>0</v>
      </c>
      <c r="K72" s="31">
        <f t="shared" si="6"/>
        <v>0</v>
      </c>
      <c r="L72" s="79"/>
    </row>
    <row r="73" spans="1:40" ht="15.75" hidden="1" x14ac:dyDescent="0.25">
      <c r="A73" s="1184">
        <v>2211005</v>
      </c>
      <c r="B73" s="1219" t="s">
        <v>83</v>
      </c>
      <c r="C73" s="630">
        <v>0</v>
      </c>
      <c r="D73" s="630"/>
      <c r="E73" s="630"/>
      <c r="F73" s="630"/>
      <c r="G73" s="630">
        <f t="shared" si="4"/>
        <v>0</v>
      </c>
      <c r="H73" s="1223">
        <f t="shared" si="5"/>
        <v>0</v>
      </c>
      <c r="I73" s="1028"/>
      <c r="J73" s="29">
        <v>0</v>
      </c>
      <c r="K73" s="31">
        <f t="shared" si="6"/>
        <v>0</v>
      </c>
      <c r="L73" s="79"/>
    </row>
    <row r="74" spans="1:40" ht="31.5" hidden="1" x14ac:dyDescent="0.25">
      <c r="A74" s="1184">
        <v>2211006</v>
      </c>
      <c r="B74" s="1185" t="s">
        <v>84</v>
      </c>
      <c r="C74" s="630">
        <v>0</v>
      </c>
      <c r="D74" s="630"/>
      <c r="E74" s="630"/>
      <c r="F74" s="630"/>
      <c r="G74" s="630">
        <f t="shared" si="4"/>
        <v>0</v>
      </c>
      <c r="H74" s="1223">
        <f t="shared" si="5"/>
        <v>0</v>
      </c>
      <c r="I74" s="1028"/>
      <c r="J74" s="29">
        <v>0</v>
      </c>
      <c r="K74" s="31">
        <f t="shared" si="6"/>
        <v>0</v>
      </c>
      <c r="L74" s="79"/>
    </row>
    <row r="75" spans="1:40" ht="31.5" hidden="1" x14ac:dyDescent="0.25">
      <c r="A75" s="1184">
        <v>2211007</v>
      </c>
      <c r="B75" s="1185" t="s">
        <v>85</v>
      </c>
      <c r="C75" s="630">
        <v>0</v>
      </c>
      <c r="D75" s="630"/>
      <c r="E75" s="630"/>
      <c r="F75" s="630"/>
      <c r="G75" s="630">
        <f t="shared" si="4"/>
        <v>0</v>
      </c>
      <c r="H75" s="1223">
        <f t="shared" si="5"/>
        <v>0</v>
      </c>
      <c r="I75" s="1028"/>
      <c r="J75" s="29">
        <v>0</v>
      </c>
      <c r="K75" s="31">
        <f t="shared" si="6"/>
        <v>0</v>
      </c>
      <c r="L75" s="79"/>
    </row>
    <row r="76" spans="1:40" ht="31.5" hidden="1" x14ac:dyDescent="0.25">
      <c r="A76" s="1184">
        <v>2211008</v>
      </c>
      <c r="B76" s="1185" t="s">
        <v>86</v>
      </c>
      <c r="C76" s="630">
        <v>0</v>
      </c>
      <c r="D76" s="630"/>
      <c r="E76" s="630"/>
      <c r="F76" s="630"/>
      <c r="G76" s="630">
        <f t="shared" si="4"/>
        <v>0</v>
      </c>
      <c r="H76" s="1223">
        <f t="shared" si="5"/>
        <v>0</v>
      </c>
      <c r="I76" s="1028"/>
      <c r="J76" s="29">
        <v>0</v>
      </c>
      <c r="K76" s="31">
        <f t="shared" si="6"/>
        <v>0</v>
      </c>
      <c r="L76" s="79"/>
    </row>
    <row r="77" spans="1:40" ht="15.75" hidden="1" x14ac:dyDescent="0.25">
      <c r="A77" s="1184">
        <v>2211009</v>
      </c>
      <c r="B77" s="1219" t="s">
        <v>87</v>
      </c>
      <c r="C77" s="630">
        <v>600000</v>
      </c>
      <c r="D77" s="630">
        <v>0</v>
      </c>
      <c r="E77" s="630"/>
      <c r="F77" s="630">
        <v>0</v>
      </c>
      <c r="G77" s="630">
        <f t="shared" si="4"/>
        <v>0</v>
      </c>
      <c r="H77" s="1223">
        <f t="shared" si="5"/>
        <v>0</v>
      </c>
      <c r="I77" s="1028"/>
      <c r="J77" s="29">
        <v>0</v>
      </c>
      <c r="K77" s="31">
        <f t="shared" si="6"/>
        <v>0</v>
      </c>
      <c r="L77" s="79"/>
    </row>
    <row r="78" spans="1:40" ht="15.75" hidden="1" x14ac:dyDescent="0.25">
      <c r="A78" s="1184">
        <v>2211015</v>
      </c>
      <c r="B78" s="1219" t="s">
        <v>88</v>
      </c>
      <c r="C78" s="630">
        <v>0</v>
      </c>
      <c r="D78" s="630"/>
      <c r="E78" s="630"/>
      <c r="F78" s="630"/>
      <c r="G78" s="630">
        <f t="shared" si="4"/>
        <v>0</v>
      </c>
      <c r="H78" s="1223">
        <f t="shared" si="5"/>
        <v>0</v>
      </c>
      <c r="I78" s="1028"/>
      <c r="J78" s="29">
        <v>0</v>
      </c>
      <c r="K78" s="31">
        <f t="shared" si="6"/>
        <v>0</v>
      </c>
      <c r="L78" s="79"/>
    </row>
    <row r="79" spans="1:40" s="1121" customFormat="1" ht="15.75" x14ac:dyDescent="0.25">
      <c r="A79" s="1184">
        <v>2211016</v>
      </c>
      <c r="B79" s="1219" t="s">
        <v>89</v>
      </c>
      <c r="C79" s="630">
        <v>3200000</v>
      </c>
      <c r="D79" s="630">
        <v>1880000</v>
      </c>
      <c r="E79" s="630">
        <v>350000</v>
      </c>
      <c r="F79" s="630">
        <v>770000</v>
      </c>
      <c r="G79" s="630">
        <f t="shared" si="4"/>
        <v>3000000</v>
      </c>
      <c r="H79" s="1223">
        <f t="shared" si="5"/>
        <v>3000000</v>
      </c>
      <c r="I79" s="1028"/>
      <c r="J79" s="29">
        <v>3000000</v>
      </c>
      <c r="K79" s="31">
        <f t="shared" si="6"/>
        <v>0</v>
      </c>
      <c r="L79" s="79"/>
      <c r="M79" s="1119"/>
      <c r="N79" s="1118"/>
      <c r="O79" s="1119"/>
      <c r="P79" s="1118"/>
      <c r="Q79" s="1119"/>
      <c r="R79" s="1119"/>
      <c r="S79" s="1119"/>
      <c r="T79" s="1119"/>
      <c r="U79" s="1119"/>
      <c r="V79" s="1119"/>
      <c r="W79" s="1119"/>
      <c r="X79" s="1119"/>
      <c r="Y79" s="1119"/>
      <c r="Z79" s="1119"/>
      <c r="AA79" s="1119"/>
      <c r="AB79" s="1119"/>
      <c r="AC79" s="1119"/>
      <c r="AD79" s="1119"/>
      <c r="AE79" s="1119"/>
      <c r="AF79" s="1119"/>
      <c r="AG79" s="1119"/>
      <c r="AH79" s="1119"/>
      <c r="AI79" s="1119"/>
      <c r="AJ79" s="1119"/>
      <c r="AK79" s="1119"/>
      <c r="AL79" s="1119"/>
      <c r="AM79" s="1119"/>
      <c r="AN79" s="1119"/>
    </row>
    <row r="80" spans="1:40" ht="31.5" x14ac:dyDescent="0.25">
      <c r="A80" s="1153">
        <v>4130299</v>
      </c>
      <c r="B80" s="1154" t="s">
        <v>1115</v>
      </c>
      <c r="C80" s="630">
        <v>0</v>
      </c>
      <c r="D80" s="630">
        <v>11537386</v>
      </c>
      <c r="E80" s="630">
        <v>28619585</v>
      </c>
      <c r="F80" s="630"/>
      <c r="G80" s="630">
        <f t="shared" si="4"/>
        <v>40156971</v>
      </c>
      <c r="H80" s="1223">
        <f t="shared" si="5"/>
        <v>40156971</v>
      </c>
      <c r="I80" s="1028"/>
      <c r="J80" s="29">
        <v>40083778</v>
      </c>
      <c r="K80" s="31">
        <f t="shared" si="6"/>
        <v>73193</v>
      </c>
      <c r="L80" s="79"/>
    </row>
    <row r="81" spans="1:40" ht="15.75" hidden="1" x14ac:dyDescent="0.25">
      <c r="A81" s="1184">
        <v>2211021</v>
      </c>
      <c r="B81" s="1219" t="s">
        <v>91</v>
      </c>
      <c r="C81" s="630">
        <v>0</v>
      </c>
      <c r="D81" s="630"/>
      <c r="E81" s="630"/>
      <c r="F81" s="630"/>
      <c r="G81" s="630">
        <f t="shared" si="4"/>
        <v>0</v>
      </c>
      <c r="H81" s="1223">
        <f t="shared" si="5"/>
        <v>0</v>
      </c>
      <c r="I81" s="1028"/>
      <c r="J81" s="29">
        <v>0</v>
      </c>
      <c r="K81" s="31">
        <f t="shared" si="6"/>
        <v>0</v>
      </c>
      <c r="L81" s="79"/>
    </row>
    <row r="82" spans="1:40" ht="15.75" hidden="1" x14ac:dyDescent="0.25">
      <c r="A82" s="1184">
        <v>2211023</v>
      </c>
      <c r="B82" s="1219" t="s">
        <v>92</v>
      </c>
      <c r="C82" s="630">
        <v>0</v>
      </c>
      <c r="D82" s="630"/>
      <c r="E82" s="630"/>
      <c r="F82" s="630"/>
      <c r="G82" s="630">
        <f t="shared" si="4"/>
        <v>0</v>
      </c>
      <c r="H82" s="1223">
        <f t="shared" si="5"/>
        <v>0</v>
      </c>
      <c r="I82" s="1028"/>
      <c r="J82" s="29">
        <v>0</v>
      </c>
      <c r="K82" s="31">
        <f t="shared" si="6"/>
        <v>0</v>
      </c>
      <c r="L82" s="79"/>
    </row>
    <row r="83" spans="1:40" ht="15.75" hidden="1" x14ac:dyDescent="0.25">
      <c r="A83" s="1184">
        <v>2211026</v>
      </c>
      <c r="B83" s="1219" t="s">
        <v>93</v>
      </c>
      <c r="C83" s="630">
        <v>0</v>
      </c>
      <c r="D83" s="630"/>
      <c r="E83" s="630"/>
      <c r="F83" s="630"/>
      <c r="G83" s="630">
        <f t="shared" si="4"/>
        <v>0</v>
      </c>
      <c r="H83" s="1223">
        <f t="shared" si="5"/>
        <v>0</v>
      </c>
      <c r="I83" s="1028"/>
      <c r="J83" s="29">
        <v>0</v>
      </c>
      <c r="K83" s="31">
        <f t="shared" si="6"/>
        <v>0</v>
      </c>
      <c r="L83" s="79"/>
    </row>
    <row r="84" spans="1:40" ht="15.75" hidden="1" x14ac:dyDescent="0.25">
      <c r="A84" s="1184">
        <v>2211028</v>
      </c>
      <c r="B84" s="1219" t="s">
        <v>94</v>
      </c>
      <c r="C84" s="630">
        <v>0</v>
      </c>
      <c r="D84" s="630"/>
      <c r="E84" s="630"/>
      <c r="F84" s="630"/>
      <c r="G84" s="630">
        <f t="shared" ref="G84:G120" si="7">SUM(D84:F84)</f>
        <v>0</v>
      </c>
      <c r="H84" s="1223">
        <f t="shared" ref="H84:H120" si="8">SUM(G84)</f>
        <v>0</v>
      </c>
      <c r="I84" s="1028"/>
      <c r="J84" s="29">
        <v>0</v>
      </c>
      <c r="K84" s="31">
        <f t="shared" si="6"/>
        <v>0</v>
      </c>
      <c r="L84" s="79"/>
    </row>
    <row r="85" spans="1:40" ht="15.75" hidden="1" x14ac:dyDescent="0.25">
      <c r="A85" s="1184">
        <v>2211029</v>
      </c>
      <c r="B85" s="1219" t="s">
        <v>95</v>
      </c>
      <c r="C85" s="630">
        <v>0</v>
      </c>
      <c r="D85" s="630"/>
      <c r="E85" s="630"/>
      <c r="F85" s="630"/>
      <c r="G85" s="630">
        <f t="shared" si="7"/>
        <v>0</v>
      </c>
      <c r="H85" s="1223">
        <f t="shared" si="8"/>
        <v>0</v>
      </c>
      <c r="I85" s="1028"/>
      <c r="J85" s="29">
        <v>0</v>
      </c>
      <c r="K85" s="31">
        <f t="shared" si="6"/>
        <v>0</v>
      </c>
      <c r="L85" s="79"/>
    </row>
    <row r="86" spans="1:40" s="1121" customFormat="1" ht="15.75" x14ac:dyDescent="0.25">
      <c r="A86" s="1184">
        <v>2211101</v>
      </c>
      <c r="B86" s="1219" t="s">
        <v>96</v>
      </c>
      <c r="C86" s="630">
        <v>3050000</v>
      </c>
      <c r="D86" s="630">
        <v>735000</v>
      </c>
      <c r="E86" s="630">
        <v>1190000</v>
      </c>
      <c r="F86" s="630">
        <v>210000</v>
      </c>
      <c r="G86" s="630">
        <f t="shared" si="7"/>
        <v>2135000</v>
      </c>
      <c r="H86" s="1223">
        <f t="shared" si="8"/>
        <v>2135000</v>
      </c>
      <c r="I86" s="1028"/>
      <c r="J86" s="29">
        <v>2135000</v>
      </c>
      <c r="K86" s="31">
        <f t="shared" si="6"/>
        <v>0</v>
      </c>
      <c r="L86" s="79"/>
      <c r="M86" s="1119"/>
      <c r="N86" s="1118"/>
      <c r="O86" s="1119"/>
      <c r="P86" s="1118"/>
      <c r="Q86" s="1119"/>
      <c r="R86" s="1119"/>
      <c r="S86" s="1119"/>
      <c r="T86" s="1119"/>
      <c r="U86" s="1119"/>
      <c r="V86" s="1119"/>
      <c r="W86" s="1119"/>
      <c r="X86" s="1119"/>
      <c r="Y86" s="1119"/>
      <c r="Z86" s="1119"/>
      <c r="AA86" s="1119"/>
      <c r="AB86" s="1119"/>
      <c r="AC86" s="1119"/>
      <c r="AD86" s="1119"/>
      <c r="AE86" s="1119"/>
      <c r="AF86" s="1119"/>
      <c r="AG86" s="1119"/>
      <c r="AH86" s="1119"/>
      <c r="AI86" s="1119"/>
      <c r="AJ86" s="1119"/>
      <c r="AK86" s="1119"/>
      <c r="AL86" s="1119"/>
      <c r="AM86" s="1119"/>
      <c r="AN86" s="1119"/>
    </row>
    <row r="87" spans="1:40" ht="31.5" x14ac:dyDescent="0.25">
      <c r="A87" s="1184">
        <v>2211102</v>
      </c>
      <c r="B87" s="1185" t="s">
        <v>97</v>
      </c>
      <c r="C87" s="630">
        <v>0</v>
      </c>
      <c r="D87" s="630">
        <v>90000</v>
      </c>
      <c r="E87" s="630"/>
      <c r="F87" s="630"/>
      <c r="G87" s="630">
        <f t="shared" si="7"/>
        <v>90000</v>
      </c>
      <c r="H87" s="1223">
        <f t="shared" si="8"/>
        <v>90000</v>
      </c>
      <c r="I87" s="1028"/>
      <c r="J87" s="29">
        <v>90000</v>
      </c>
      <c r="K87" s="31">
        <f t="shared" si="6"/>
        <v>0</v>
      </c>
      <c r="L87" s="79"/>
    </row>
    <row r="88" spans="1:40" s="1121" customFormat="1" ht="31.5" x14ac:dyDescent="0.25">
      <c r="A88" s="1184">
        <v>2211103</v>
      </c>
      <c r="B88" s="1185" t="s">
        <v>98</v>
      </c>
      <c r="C88" s="630">
        <v>1400000</v>
      </c>
      <c r="D88" s="630">
        <v>70000</v>
      </c>
      <c r="E88" s="630">
        <v>710000</v>
      </c>
      <c r="F88" s="630">
        <v>200000</v>
      </c>
      <c r="G88" s="630">
        <f t="shared" si="7"/>
        <v>980000</v>
      </c>
      <c r="H88" s="1223">
        <f t="shared" si="8"/>
        <v>980000</v>
      </c>
      <c r="I88" s="1028"/>
      <c r="J88" s="29">
        <v>980000</v>
      </c>
      <c r="K88" s="31">
        <f t="shared" si="6"/>
        <v>0</v>
      </c>
      <c r="L88" s="79"/>
      <c r="M88" s="1119"/>
      <c r="N88" s="1118"/>
      <c r="O88" s="1119"/>
      <c r="P88" s="1118"/>
      <c r="Q88" s="1119"/>
      <c r="R88" s="1119"/>
      <c r="S88" s="1119"/>
      <c r="T88" s="1119"/>
      <c r="U88" s="1119"/>
      <c r="V88" s="1119"/>
      <c r="W88" s="1119"/>
      <c r="X88" s="1119"/>
      <c r="Y88" s="1119"/>
      <c r="Z88" s="1119"/>
      <c r="AA88" s="1119"/>
      <c r="AB88" s="1119"/>
      <c r="AC88" s="1119"/>
      <c r="AD88" s="1119"/>
      <c r="AE88" s="1119"/>
      <c r="AF88" s="1119"/>
      <c r="AG88" s="1119"/>
      <c r="AH88" s="1119"/>
      <c r="AI88" s="1119"/>
      <c r="AJ88" s="1119"/>
      <c r="AK88" s="1119"/>
      <c r="AL88" s="1119"/>
      <c r="AM88" s="1119"/>
      <c r="AN88" s="1119"/>
    </row>
    <row r="89" spans="1:40" ht="15.75" x14ac:dyDescent="0.25">
      <c r="A89" s="1184">
        <v>2211199</v>
      </c>
      <c r="B89" s="1219" t="s">
        <v>165</v>
      </c>
      <c r="C89" s="630">
        <v>0</v>
      </c>
      <c r="D89" s="630"/>
      <c r="E89" s="630"/>
      <c r="F89" s="630"/>
      <c r="G89" s="630">
        <f t="shared" si="7"/>
        <v>0</v>
      </c>
      <c r="H89" s="1223">
        <f t="shared" si="8"/>
        <v>0</v>
      </c>
      <c r="I89" s="1028"/>
      <c r="J89" s="29">
        <v>0</v>
      </c>
      <c r="K89" s="31">
        <f t="shared" si="6"/>
        <v>0</v>
      </c>
      <c r="L89" s="79"/>
    </row>
    <row r="90" spans="1:40" s="1121" customFormat="1" ht="15.75" x14ac:dyDescent="0.25">
      <c r="A90" s="1184">
        <v>2211201</v>
      </c>
      <c r="B90" s="1219" t="s">
        <v>100</v>
      </c>
      <c r="C90" s="630">
        <v>2350000</v>
      </c>
      <c r="D90" s="630">
        <v>2829000</v>
      </c>
      <c r="E90" s="630">
        <v>385000</v>
      </c>
      <c r="F90" s="630">
        <v>210000</v>
      </c>
      <c r="G90" s="630">
        <f t="shared" si="7"/>
        <v>3424000</v>
      </c>
      <c r="H90" s="1223">
        <f t="shared" si="8"/>
        <v>3424000</v>
      </c>
      <c r="I90" s="1028"/>
      <c r="J90" s="29">
        <v>3424000</v>
      </c>
      <c r="K90" s="31">
        <f t="shared" si="6"/>
        <v>0</v>
      </c>
      <c r="L90" s="79"/>
      <c r="M90" s="1119"/>
      <c r="N90" s="1118"/>
      <c r="O90" s="1119"/>
      <c r="P90" s="1118"/>
      <c r="Q90" s="1119"/>
      <c r="R90" s="1119"/>
      <c r="S90" s="1119"/>
      <c r="T90" s="1119"/>
      <c r="U90" s="1119"/>
      <c r="V90" s="1119"/>
      <c r="W90" s="1119"/>
      <c r="X90" s="1119"/>
      <c r="Y90" s="1119"/>
      <c r="Z90" s="1119"/>
      <c r="AA90" s="1119"/>
      <c r="AB90" s="1119"/>
      <c r="AC90" s="1119"/>
      <c r="AD90" s="1119"/>
      <c r="AE90" s="1119"/>
      <c r="AF90" s="1119"/>
      <c r="AG90" s="1119"/>
      <c r="AH90" s="1119"/>
      <c r="AI90" s="1119"/>
      <c r="AJ90" s="1119"/>
      <c r="AK90" s="1119"/>
      <c r="AL90" s="1119"/>
      <c r="AM90" s="1119"/>
      <c r="AN90" s="1119"/>
    </row>
    <row r="91" spans="1:40" ht="15.75" hidden="1" x14ac:dyDescent="0.25">
      <c r="A91" s="1184">
        <v>2211203</v>
      </c>
      <c r="B91" s="1219" t="s">
        <v>284</v>
      </c>
      <c r="C91" s="630">
        <v>0</v>
      </c>
      <c r="D91" s="630"/>
      <c r="E91" s="630"/>
      <c r="F91" s="630"/>
      <c r="G91" s="630">
        <f t="shared" si="7"/>
        <v>0</v>
      </c>
      <c r="H91" s="1223">
        <f t="shared" si="8"/>
        <v>0</v>
      </c>
      <c r="I91" s="1028"/>
      <c r="J91" s="29">
        <v>0</v>
      </c>
      <c r="K91" s="31">
        <f t="shared" si="6"/>
        <v>0</v>
      </c>
      <c r="L91" s="79"/>
    </row>
    <row r="92" spans="1:40" ht="31.5" hidden="1" x14ac:dyDescent="0.25">
      <c r="A92" s="1184">
        <v>2211204</v>
      </c>
      <c r="B92" s="1185" t="s">
        <v>102</v>
      </c>
      <c r="C92" s="630">
        <v>0</v>
      </c>
      <c r="D92" s="630"/>
      <c r="E92" s="630"/>
      <c r="F92" s="630"/>
      <c r="G92" s="630">
        <f t="shared" si="7"/>
        <v>0</v>
      </c>
      <c r="H92" s="1223">
        <f t="shared" si="8"/>
        <v>0</v>
      </c>
      <c r="I92" s="1028"/>
      <c r="J92" s="29">
        <v>0</v>
      </c>
      <c r="K92" s="31">
        <f t="shared" si="6"/>
        <v>0</v>
      </c>
      <c r="L92" s="79"/>
    </row>
    <row r="93" spans="1:40" ht="15.75" hidden="1" x14ac:dyDescent="0.25">
      <c r="A93" s="1184">
        <v>2211301</v>
      </c>
      <c r="B93" s="1185" t="s">
        <v>103</v>
      </c>
      <c r="C93" s="630">
        <v>0</v>
      </c>
      <c r="D93" s="630"/>
      <c r="E93" s="630"/>
      <c r="F93" s="630"/>
      <c r="G93" s="630">
        <f t="shared" si="7"/>
        <v>0</v>
      </c>
      <c r="H93" s="1223">
        <f t="shared" si="8"/>
        <v>0</v>
      </c>
      <c r="I93" s="1028"/>
      <c r="J93" s="29">
        <v>0</v>
      </c>
      <c r="K93" s="31">
        <f t="shared" si="6"/>
        <v>0</v>
      </c>
      <c r="L93" s="79"/>
    </row>
    <row r="94" spans="1:40" ht="15.75" hidden="1" x14ac:dyDescent="0.25">
      <c r="A94" s="1184">
        <v>2211305</v>
      </c>
      <c r="B94" s="1185" t="s">
        <v>104</v>
      </c>
      <c r="C94" s="630">
        <v>500000</v>
      </c>
      <c r="D94" s="630">
        <v>0</v>
      </c>
      <c r="E94" s="630"/>
      <c r="F94" s="630"/>
      <c r="G94" s="630">
        <f t="shared" si="7"/>
        <v>0</v>
      </c>
      <c r="H94" s="1223">
        <f t="shared" si="8"/>
        <v>0</v>
      </c>
      <c r="I94" s="1028"/>
      <c r="J94" s="29">
        <v>0</v>
      </c>
      <c r="K94" s="31">
        <f t="shared" si="6"/>
        <v>0</v>
      </c>
      <c r="L94" s="79"/>
    </row>
    <row r="95" spans="1:40" ht="15.75" x14ac:dyDescent="0.25">
      <c r="A95" s="1184">
        <v>2211306</v>
      </c>
      <c r="B95" s="1219" t="s">
        <v>105</v>
      </c>
      <c r="C95" s="630">
        <v>200000</v>
      </c>
      <c r="D95" s="630">
        <v>0</v>
      </c>
      <c r="E95" s="630"/>
      <c r="F95" s="630"/>
      <c r="G95" s="630">
        <f t="shared" si="7"/>
        <v>0</v>
      </c>
      <c r="H95" s="1223">
        <f t="shared" si="8"/>
        <v>0</v>
      </c>
      <c r="I95" s="1028"/>
      <c r="J95" s="29">
        <v>140000</v>
      </c>
      <c r="K95" s="31">
        <f t="shared" si="6"/>
        <v>-140000</v>
      </c>
      <c r="L95" s="79"/>
    </row>
    <row r="96" spans="1:40" ht="31.5" hidden="1" x14ac:dyDescent="0.25">
      <c r="A96" s="1184">
        <v>2211308</v>
      </c>
      <c r="B96" s="1185" t="s">
        <v>106</v>
      </c>
      <c r="C96" s="630">
        <v>0</v>
      </c>
      <c r="D96" s="630"/>
      <c r="E96" s="630"/>
      <c r="F96" s="630"/>
      <c r="G96" s="630">
        <f t="shared" si="7"/>
        <v>0</v>
      </c>
      <c r="H96" s="1223">
        <f t="shared" si="8"/>
        <v>0</v>
      </c>
      <c r="I96" s="1028"/>
      <c r="J96" s="29">
        <v>0</v>
      </c>
      <c r="K96" s="31">
        <f t="shared" si="6"/>
        <v>0</v>
      </c>
      <c r="L96" s="79"/>
    </row>
    <row r="97" spans="1:14" ht="15.75" hidden="1" x14ac:dyDescent="0.25">
      <c r="A97" s="1184">
        <v>2211310</v>
      </c>
      <c r="B97" s="1219" t="s">
        <v>107</v>
      </c>
      <c r="C97" s="630">
        <v>2000000</v>
      </c>
      <c r="D97" s="630">
        <v>840000</v>
      </c>
      <c r="E97" s="630">
        <v>0</v>
      </c>
      <c r="F97" s="630">
        <v>50000</v>
      </c>
      <c r="G97" s="630">
        <f t="shared" si="7"/>
        <v>890000</v>
      </c>
      <c r="H97" s="1223">
        <f t="shared" si="8"/>
        <v>890000</v>
      </c>
      <c r="I97" s="1028"/>
      <c r="J97" s="29">
        <v>1400000</v>
      </c>
      <c r="K97" s="31">
        <f t="shared" si="6"/>
        <v>-510000</v>
      </c>
      <c r="L97" s="79"/>
    </row>
    <row r="98" spans="1:14" ht="15.75" hidden="1" x14ac:dyDescent="0.25">
      <c r="A98" s="1184">
        <v>2211311</v>
      </c>
      <c r="B98" s="1219" t="s">
        <v>285</v>
      </c>
      <c r="C98" s="630">
        <v>900000</v>
      </c>
      <c r="D98" s="630">
        <v>0</v>
      </c>
      <c r="E98" s="630"/>
      <c r="F98" s="630">
        <v>0</v>
      </c>
      <c r="G98" s="630">
        <f t="shared" si="7"/>
        <v>0</v>
      </c>
      <c r="H98" s="1223">
        <f t="shared" si="8"/>
        <v>0</v>
      </c>
      <c r="I98" s="1028"/>
      <c r="J98" s="29">
        <v>0</v>
      </c>
      <c r="K98" s="31">
        <f t="shared" si="6"/>
        <v>0</v>
      </c>
      <c r="L98" s="79"/>
    </row>
    <row r="99" spans="1:14" ht="15.75" hidden="1" x14ac:dyDescent="0.25">
      <c r="A99" s="1184">
        <v>2211320</v>
      </c>
      <c r="B99" s="1219" t="s">
        <v>108</v>
      </c>
      <c r="C99" s="630">
        <v>200000</v>
      </c>
      <c r="D99" s="630">
        <v>0</v>
      </c>
      <c r="E99" s="630"/>
      <c r="F99" s="630">
        <v>0</v>
      </c>
      <c r="G99" s="630">
        <f t="shared" si="7"/>
        <v>0</v>
      </c>
      <c r="H99" s="1223">
        <f t="shared" si="8"/>
        <v>0</v>
      </c>
      <c r="I99" s="1028"/>
      <c r="J99" s="29">
        <v>0</v>
      </c>
      <c r="K99" s="31">
        <f t="shared" si="6"/>
        <v>0</v>
      </c>
      <c r="L99" s="79"/>
    </row>
    <row r="100" spans="1:14" ht="15.75" hidden="1" x14ac:dyDescent="0.25">
      <c r="A100" s="1184">
        <v>2211323</v>
      </c>
      <c r="B100" s="1219" t="s">
        <v>109</v>
      </c>
      <c r="C100" s="630">
        <v>0</v>
      </c>
      <c r="D100" s="630"/>
      <c r="E100" s="630"/>
      <c r="F100" s="630"/>
      <c r="G100" s="630">
        <f t="shared" si="7"/>
        <v>0</v>
      </c>
      <c r="H100" s="1223">
        <f t="shared" si="8"/>
        <v>0</v>
      </c>
      <c r="I100" s="1028"/>
      <c r="J100" s="29">
        <v>0</v>
      </c>
      <c r="K100" s="31">
        <f t="shared" si="6"/>
        <v>0</v>
      </c>
      <c r="L100" s="79"/>
    </row>
    <row r="101" spans="1:14" ht="15.75" x14ac:dyDescent="0.25">
      <c r="A101" s="1184">
        <v>2211399</v>
      </c>
      <c r="B101" s="1219" t="s">
        <v>1538</v>
      </c>
      <c r="C101" s="630">
        <v>0</v>
      </c>
      <c r="D101" s="630"/>
      <c r="E101" s="630">
        <v>5000000</v>
      </c>
      <c r="F101" s="630"/>
      <c r="G101" s="630">
        <f t="shared" si="7"/>
        <v>5000000</v>
      </c>
      <c r="H101" s="1223">
        <f t="shared" si="8"/>
        <v>5000000</v>
      </c>
      <c r="I101" s="1028"/>
      <c r="J101" s="29">
        <v>0</v>
      </c>
      <c r="K101" s="31">
        <f t="shared" si="6"/>
        <v>5000000</v>
      </c>
      <c r="L101" s="79"/>
    </row>
    <row r="102" spans="1:14" ht="15.75" hidden="1" x14ac:dyDescent="0.25">
      <c r="A102" s="1184">
        <v>2640201</v>
      </c>
      <c r="B102" s="1219" t="s">
        <v>112</v>
      </c>
      <c r="C102" s="630">
        <v>0</v>
      </c>
      <c r="D102" s="630"/>
      <c r="E102" s="630"/>
      <c r="F102" s="630"/>
      <c r="G102" s="630">
        <f t="shared" si="7"/>
        <v>0</v>
      </c>
      <c r="H102" s="1223">
        <f t="shared" si="8"/>
        <v>0</v>
      </c>
      <c r="I102" s="1028"/>
      <c r="J102" s="29">
        <v>0</v>
      </c>
      <c r="K102" s="31">
        <f t="shared" si="6"/>
        <v>0</v>
      </c>
      <c r="L102" s="79"/>
    </row>
    <row r="103" spans="1:14" ht="15.75" hidden="1" x14ac:dyDescent="0.25">
      <c r="A103" s="1184">
        <v>2640402</v>
      </c>
      <c r="B103" s="1219" t="s">
        <v>113</v>
      </c>
      <c r="C103" s="630">
        <v>0</v>
      </c>
      <c r="D103" s="630"/>
      <c r="E103" s="630"/>
      <c r="F103" s="630"/>
      <c r="G103" s="630">
        <f t="shared" si="7"/>
        <v>0</v>
      </c>
      <c r="H103" s="1223">
        <f t="shared" si="8"/>
        <v>0</v>
      </c>
      <c r="I103" s="1028"/>
      <c r="J103" s="29">
        <v>0</v>
      </c>
      <c r="K103" s="31">
        <f t="shared" si="6"/>
        <v>0</v>
      </c>
      <c r="L103" s="79"/>
    </row>
    <row r="104" spans="1:14" ht="31.5" x14ac:dyDescent="0.25">
      <c r="A104" s="1184">
        <v>2211011</v>
      </c>
      <c r="B104" s="1185" t="s">
        <v>962</v>
      </c>
      <c r="C104" s="630">
        <v>0</v>
      </c>
      <c r="D104" s="630">
        <v>2640000</v>
      </c>
      <c r="E104" s="630"/>
      <c r="F104" s="630"/>
      <c r="G104" s="630">
        <f t="shared" si="7"/>
        <v>2640000</v>
      </c>
      <c r="H104" s="1223">
        <f t="shared" si="8"/>
        <v>2640000</v>
      </c>
      <c r="I104" s="1028"/>
      <c r="J104" s="29">
        <v>2640000</v>
      </c>
      <c r="K104" s="31">
        <f t="shared" si="6"/>
        <v>0</v>
      </c>
      <c r="L104" s="79"/>
    </row>
    <row r="105" spans="1:14" ht="15.75" x14ac:dyDescent="0.25">
      <c r="A105" s="1184">
        <v>2710102</v>
      </c>
      <c r="B105" s="1219" t="s">
        <v>117</v>
      </c>
      <c r="C105" s="630">
        <v>7500000</v>
      </c>
      <c r="D105" s="630">
        <v>5250000</v>
      </c>
      <c r="E105" s="630"/>
      <c r="F105" s="630"/>
      <c r="G105" s="630">
        <f t="shared" si="7"/>
        <v>5250000</v>
      </c>
      <c r="H105" s="1223">
        <f t="shared" si="8"/>
        <v>5250000</v>
      </c>
      <c r="I105" s="1028"/>
      <c r="J105" s="29">
        <v>5250000</v>
      </c>
      <c r="K105" s="31">
        <f t="shared" si="6"/>
        <v>0</v>
      </c>
      <c r="L105" s="79"/>
    </row>
    <row r="106" spans="1:14" ht="31.5" x14ac:dyDescent="0.25">
      <c r="A106" s="1042">
        <v>2210802</v>
      </c>
      <c r="B106" s="865" t="s">
        <v>74</v>
      </c>
      <c r="C106" s="630">
        <v>6898265</v>
      </c>
      <c r="D106" s="630">
        <v>3900000</v>
      </c>
      <c r="E106" s="630">
        <v>1400000</v>
      </c>
      <c r="F106" s="630">
        <v>700000</v>
      </c>
      <c r="G106" s="630">
        <f t="shared" si="7"/>
        <v>6000000</v>
      </c>
      <c r="H106" s="1223">
        <f t="shared" si="8"/>
        <v>6000000</v>
      </c>
      <c r="I106" s="1028"/>
      <c r="J106" s="29">
        <v>6000000</v>
      </c>
      <c r="K106" s="31">
        <f t="shared" si="6"/>
        <v>0</v>
      </c>
      <c r="L106" s="79"/>
    </row>
    <row r="107" spans="1:14" ht="15.75" x14ac:dyDescent="0.25">
      <c r="A107" s="1184">
        <v>2990105</v>
      </c>
      <c r="B107" s="1219" t="s">
        <v>1326</v>
      </c>
      <c r="C107" s="630">
        <v>0</v>
      </c>
      <c r="D107" s="630">
        <v>474500</v>
      </c>
      <c r="E107" s="630"/>
      <c r="F107" s="630"/>
      <c r="G107" s="630">
        <f t="shared" si="7"/>
        <v>474500</v>
      </c>
      <c r="H107" s="1223">
        <f t="shared" si="8"/>
        <v>474500</v>
      </c>
      <c r="I107" s="1028"/>
      <c r="J107" s="29">
        <v>1000000</v>
      </c>
      <c r="K107" s="31">
        <f t="shared" si="6"/>
        <v>-525500</v>
      </c>
      <c r="L107" s="79"/>
    </row>
    <row r="108" spans="1:14" ht="15.75" x14ac:dyDescent="0.25">
      <c r="A108" s="1184">
        <v>3110902</v>
      </c>
      <c r="B108" s="1219" t="s">
        <v>219</v>
      </c>
      <c r="C108" s="630">
        <v>1150000</v>
      </c>
      <c r="D108" s="630">
        <v>0</v>
      </c>
      <c r="E108" s="630">
        <v>560000</v>
      </c>
      <c r="F108" s="630">
        <v>140000</v>
      </c>
      <c r="G108" s="630">
        <f t="shared" si="7"/>
        <v>700000</v>
      </c>
      <c r="H108" s="1223">
        <f t="shared" si="8"/>
        <v>700000</v>
      </c>
      <c r="I108" s="1028"/>
      <c r="J108" s="29">
        <v>700000</v>
      </c>
      <c r="K108" s="31">
        <f t="shared" si="6"/>
        <v>0</v>
      </c>
      <c r="L108" s="79"/>
    </row>
    <row r="109" spans="1:14" ht="15.75" x14ac:dyDescent="0.25">
      <c r="A109" s="1184">
        <v>3111001</v>
      </c>
      <c r="B109" s="1219" t="s">
        <v>119</v>
      </c>
      <c r="C109" s="630">
        <v>3000000</v>
      </c>
      <c r="D109" s="630">
        <v>450000</v>
      </c>
      <c r="E109" s="630">
        <v>350000</v>
      </c>
      <c r="F109" s="630"/>
      <c r="G109" s="630">
        <f t="shared" si="7"/>
        <v>800000</v>
      </c>
      <c r="H109" s="1223">
        <f t="shared" si="8"/>
        <v>800000</v>
      </c>
      <c r="I109" s="1028"/>
      <c r="J109" s="29">
        <v>800000</v>
      </c>
      <c r="K109" s="31">
        <f t="shared" si="6"/>
        <v>0</v>
      </c>
      <c r="L109" s="79"/>
    </row>
    <row r="110" spans="1:14" ht="47.25" x14ac:dyDescent="0.25">
      <c r="A110" s="1184">
        <v>3111002</v>
      </c>
      <c r="B110" s="1185" t="s">
        <v>961</v>
      </c>
      <c r="C110" s="630">
        <v>2500000</v>
      </c>
      <c r="D110" s="630">
        <v>700000</v>
      </c>
      <c r="E110" s="630">
        <v>350000</v>
      </c>
      <c r="F110" s="630">
        <v>700000</v>
      </c>
      <c r="G110" s="630">
        <f t="shared" si="7"/>
        <v>1750000</v>
      </c>
      <c r="H110" s="1223">
        <f t="shared" si="8"/>
        <v>1750000</v>
      </c>
      <c r="I110" s="1028"/>
      <c r="J110" s="29">
        <v>1750000</v>
      </c>
      <c r="K110" s="31">
        <f t="shared" si="6"/>
        <v>0</v>
      </c>
      <c r="L110" s="79"/>
      <c r="N110" s="1118">
        <v>-7570000</v>
      </c>
    </row>
    <row r="111" spans="1:14" ht="15.75" x14ac:dyDescent="0.25">
      <c r="A111" s="1184">
        <v>3111005</v>
      </c>
      <c r="B111" s="1219" t="s">
        <v>168</v>
      </c>
      <c r="C111" s="630">
        <v>250000</v>
      </c>
      <c r="D111" s="630">
        <v>105000</v>
      </c>
      <c r="E111" s="630"/>
      <c r="F111" s="630">
        <v>70000</v>
      </c>
      <c r="G111" s="630">
        <f t="shared" si="7"/>
        <v>175000</v>
      </c>
      <c r="H111" s="1223">
        <f t="shared" si="8"/>
        <v>175000</v>
      </c>
      <c r="I111" s="1028"/>
      <c r="J111" s="29">
        <v>175000</v>
      </c>
      <c r="K111" s="31">
        <f t="shared" si="6"/>
        <v>0</v>
      </c>
      <c r="L111" s="79"/>
      <c r="N111" s="1118">
        <v>1820000</v>
      </c>
    </row>
    <row r="112" spans="1:14" ht="15.75" x14ac:dyDescent="0.25">
      <c r="A112" s="1184">
        <v>3111102</v>
      </c>
      <c r="B112" s="1219" t="s">
        <v>121</v>
      </c>
      <c r="C112" s="630">
        <v>400000</v>
      </c>
      <c r="D112" s="630">
        <v>140000</v>
      </c>
      <c r="E112" s="630"/>
      <c r="F112" s="630">
        <v>140000</v>
      </c>
      <c r="G112" s="630">
        <f t="shared" si="7"/>
        <v>280000</v>
      </c>
      <c r="H112" s="1223">
        <f t="shared" si="8"/>
        <v>280000</v>
      </c>
      <c r="I112" s="1028"/>
      <c r="J112" s="29">
        <v>280000</v>
      </c>
      <c r="K112" s="31">
        <f t="shared" si="6"/>
        <v>0</v>
      </c>
      <c r="L112" s="79"/>
      <c r="N112" s="1118">
        <v>760000</v>
      </c>
    </row>
    <row r="113" spans="1:40" ht="15.75" hidden="1" x14ac:dyDescent="0.25">
      <c r="A113" s="1184">
        <v>3111107</v>
      </c>
      <c r="B113" s="1219" t="s">
        <v>122</v>
      </c>
      <c r="C113" s="630">
        <v>0</v>
      </c>
      <c r="D113" s="630"/>
      <c r="E113" s="630"/>
      <c r="F113" s="630"/>
      <c r="G113" s="630">
        <f t="shared" si="7"/>
        <v>0</v>
      </c>
      <c r="H113" s="1223">
        <f t="shared" si="8"/>
        <v>0</v>
      </c>
      <c r="I113" s="1028"/>
      <c r="J113" s="29">
        <v>0</v>
      </c>
      <c r="K113" s="31">
        <f t="shared" si="6"/>
        <v>0</v>
      </c>
      <c r="L113" s="79"/>
      <c r="N113" s="1118">
        <v>1755000</v>
      </c>
    </row>
    <row r="114" spans="1:40" ht="15.75" hidden="1" x14ac:dyDescent="0.25">
      <c r="A114" s="1184">
        <v>3111112</v>
      </c>
      <c r="B114" s="1219" t="s">
        <v>123</v>
      </c>
      <c r="C114" s="630">
        <v>0</v>
      </c>
      <c r="D114" s="630"/>
      <c r="E114" s="630"/>
      <c r="F114" s="630"/>
      <c r="G114" s="630">
        <f t="shared" si="7"/>
        <v>0</v>
      </c>
      <c r="H114" s="1223">
        <f t="shared" si="8"/>
        <v>0</v>
      </c>
      <c r="I114" s="1028"/>
      <c r="J114" s="29">
        <v>0</v>
      </c>
      <c r="K114" s="31">
        <f t="shared" si="6"/>
        <v>0</v>
      </c>
      <c r="L114" s="79"/>
      <c r="N114" s="1118">
        <v>1171000</v>
      </c>
    </row>
    <row r="115" spans="1:40" ht="15.75" hidden="1" x14ac:dyDescent="0.25">
      <c r="A115" s="1184">
        <v>3111305</v>
      </c>
      <c r="B115" s="1219" t="s">
        <v>124</v>
      </c>
      <c r="C115" s="630">
        <v>0</v>
      </c>
      <c r="D115" s="630"/>
      <c r="E115" s="630"/>
      <c r="F115" s="630"/>
      <c r="G115" s="630">
        <f t="shared" si="7"/>
        <v>0</v>
      </c>
      <c r="H115" s="1223">
        <f t="shared" si="8"/>
        <v>0</v>
      </c>
      <c r="I115" s="1028"/>
      <c r="J115" s="29">
        <v>0</v>
      </c>
      <c r="K115" s="31">
        <f t="shared" si="6"/>
        <v>0</v>
      </c>
      <c r="L115" s="79"/>
      <c r="N115" s="1118">
        <v>2640000</v>
      </c>
    </row>
    <row r="116" spans="1:40" ht="31.5" hidden="1" x14ac:dyDescent="0.25">
      <c r="A116" s="1184">
        <v>3111401</v>
      </c>
      <c r="B116" s="1185" t="s">
        <v>125</v>
      </c>
      <c r="C116" s="630">
        <v>0</v>
      </c>
      <c r="D116" s="630"/>
      <c r="E116" s="630"/>
      <c r="F116" s="630"/>
      <c r="G116" s="630">
        <f t="shared" si="7"/>
        <v>0</v>
      </c>
      <c r="H116" s="1223">
        <f t="shared" si="8"/>
        <v>0</v>
      </c>
      <c r="I116" s="1028"/>
      <c r="J116" s="29">
        <v>0</v>
      </c>
      <c r="K116" s="31">
        <f t="shared" si="6"/>
        <v>0</v>
      </c>
      <c r="L116" s="79"/>
      <c r="N116" s="1118">
        <f>SUM(N110:N115)</f>
        <v>576000</v>
      </c>
    </row>
    <row r="117" spans="1:40" ht="15.75" hidden="1" x14ac:dyDescent="0.25">
      <c r="A117" s="1184">
        <v>3111403</v>
      </c>
      <c r="B117" s="1219" t="s">
        <v>126</v>
      </c>
      <c r="C117" s="630">
        <v>0</v>
      </c>
      <c r="D117" s="630"/>
      <c r="E117" s="630"/>
      <c r="F117" s="630"/>
      <c r="G117" s="630">
        <f t="shared" si="7"/>
        <v>0</v>
      </c>
      <c r="H117" s="1223">
        <f t="shared" si="8"/>
        <v>0</v>
      </c>
      <c r="I117" s="1028"/>
      <c r="J117" s="29">
        <v>0</v>
      </c>
      <c r="K117" s="31">
        <f t="shared" si="6"/>
        <v>0</v>
      </c>
      <c r="L117" s="79"/>
    </row>
    <row r="118" spans="1:40" ht="15.75" hidden="1" x14ac:dyDescent="0.25">
      <c r="A118" s="1184">
        <v>3111499</v>
      </c>
      <c r="B118" s="1219" t="s">
        <v>127</v>
      </c>
      <c r="C118" s="630">
        <v>0</v>
      </c>
      <c r="D118" s="630"/>
      <c r="E118" s="630"/>
      <c r="F118" s="630"/>
      <c r="G118" s="630">
        <f t="shared" si="7"/>
        <v>0</v>
      </c>
      <c r="H118" s="1223">
        <f t="shared" si="8"/>
        <v>0</v>
      </c>
      <c r="I118" s="1028"/>
      <c r="J118" s="29">
        <v>0</v>
      </c>
      <c r="K118" s="31">
        <f t="shared" si="6"/>
        <v>0</v>
      </c>
      <c r="L118" s="79"/>
    </row>
    <row r="119" spans="1:40" ht="15.75" hidden="1" x14ac:dyDescent="0.25">
      <c r="A119" s="1184">
        <v>3110701</v>
      </c>
      <c r="B119" s="1219" t="s">
        <v>128</v>
      </c>
      <c r="C119" s="630">
        <v>10100000</v>
      </c>
      <c r="D119" s="630"/>
      <c r="E119" s="630">
        <v>0</v>
      </c>
      <c r="F119" s="630"/>
      <c r="G119" s="630">
        <f t="shared" si="7"/>
        <v>0</v>
      </c>
      <c r="H119" s="1223">
        <f t="shared" si="8"/>
        <v>0</v>
      </c>
      <c r="I119" s="1028"/>
      <c r="J119" s="29">
        <v>0</v>
      </c>
      <c r="K119" s="31">
        <f t="shared" si="6"/>
        <v>0</v>
      </c>
      <c r="L119" s="79"/>
    </row>
    <row r="120" spans="1:40" s="1121" customFormat="1" ht="15.75" hidden="1" x14ac:dyDescent="0.25">
      <c r="A120" s="1184">
        <v>3110704</v>
      </c>
      <c r="B120" s="1219" t="s">
        <v>129</v>
      </c>
      <c r="C120" s="630">
        <v>0</v>
      </c>
      <c r="D120" s="630">
        <v>0</v>
      </c>
      <c r="E120" s="630"/>
      <c r="F120" s="630"/>
      <c r="G120" s="630">
        <f t="shared" si="7"/>
        <v>0</v>
      </c>
      <c r="H120" s="1223">
        <f t="shared" si="8"/>
        <v>0</v>
      </c>
      <c r="I120" s="1031"/>
      <c r="J120" s="29">
        <v>0</v>
      </c>
      <c r="K120" s="31">
        <f t="shared" si="6"/>
        <v>0</v>
      </c>
      <c r="L120" s="79"/>
      <c r="M120" s="1119"/>
      <c r="N120" s="1118"/>
      <c r="O120" s="1119"/>
      <c r="P120" s="1118"/>
      <c r="Q120" s="1119"/>
      <c r="R120" s="1119"/>
      <c r="S120" s="1119"/>
      <c r="T120" s="1119"/>
      <c r="U120" s="1119"/>
      <c r="V120" s="1119"/>
      <c r="W120" s="1119"/>
      <c r="X120" s="1119"/>
      <c r="Y120" s="1119"/>
      <c r="Z120" s="1119"/>
      <c r="AA120" s="1119"/>
      <c r="AB120" s="1119"/>
      <c r="AC120" s="1119"/>
      <c r="AD120" s="1119"/>
      <c r="AE120" s="1119"/>
      <c r="AF120" s="1119"/>
      <c r="AG120" s="1119"/>
      <c r="AH120" s="1119"/>
      <c r="AI120" s="1119"/>
      <c r="AJ120" s="1119"/>
      <c r="AK120" s="1119"/>
      <c r="AL120" s="1119"/>
      <c r="AM120" s="1119"/>
      <c r="AN120" s="1119"/>
    </row>
    <row r="121" spans="1:40" s="1121" customFormat="1" ht="15.75" x14ac:dyDescent="0.25">
      <c r="A121" s="1184"/>
      <c r="B121" s="1221" t="s">
        <v>130</v>
      </c>
      <c r="C121" s="1222">
        <f t="shared" ref="C121:H121" si="9">SUM(C19:C120)</f>
        <v>124872396</v>
      </c>
      <c r="D121" s="1222">
        <f t="shared" si="9"/>
        <v>68069405</v>
      </c>
      <c r="E121" s="1222">
        <f t="shared" si="9"/>
        <v>59784273</v>
      </c>
      <c r="F121" s="1222">
        <f t="shared" si="9"/>
        <v>5111520</v>
      </c>
      <c r="G121" s="1230">
        <f t="shared" si="9"/>
        <v>132965198</v>
      </c>
      <c r="H121" s="1223">
        <f t="shared" si="9"/>
        <v>132965198</v>
      </c>
      <c r="I121" s="1031"/>
      <c r="J121" s="29">
        <v>127965198</v>
      </c>
      <c r="K121" s="31">
        <f t="shared" si="6"/>
        <v>5000000</v>
      </c>
      <c r="L121" s="79"/>
      <c r="M121" s="1119"/>
      <c r="N121" s="1118"/>
      <c r="O121" s="1119"/>
      <c r="P121" s="1118"/>
      <c r="Q121" s="1119"/>
      <c r="R121" s="1119"/>
      <c r="S121" s="1119"/>
      <c r="T121" s="1119"/>
      <c r="U121" s="1119"/>
      <c r="V121" s="1119"/>
      <c r="W121" s="1119"/>
      <c r="X121" s="1119"/>
      <c r="Y121" s="1119"/>
      <c r="Z121" s="1119"/>
      <c r="AA121" s="1119"/>
      <c r="AB121" s="1119"/>
      <c r="AC121" s="1119"/>
      <c r="AD121" s="1119"/>
      <c r="AE121" s="1119"/>
      <c r="AF121" s="1119"/>
      <c r="AG121" s="1119"/>
      <c r="AH121" s="1119"/>
      <c r="AI121" s="1119"/>
      <c r="AJ121" s="1119"/>
      <c r="AK121" s="1119"/>
      <c r="AL121" s="1119"/>
      <c r="AM121" s="1119"/>
      <c r="AN121" s="1119"/>
    </row>
    <row r="122" spans="1:40" ht="15.75" x14ac:dyDescent="0.25">
      <c r="A122" s="1184"/>
      <c r="B122" s="1219" t="s">
        <v>131</v>
      </c>
      <c r="C122" s="630"/>
      <c r="D122" s="630"/>
      <c r="E122" s="630"/>
      <c r="F122" s="630"/>
      <c r="G122" s="630"/>
      <c r="H122" s="1223"/>
      <c r="I122" s="1036"/>
      <c r="J122" s="121"/>
      <c r="K122" s="31"/>
      <c r="L122" s="770"/>
    </row>
    <row r="123" spans="1:40" ht="15.75" x14ac:dyDescent="0.25">
      <c r="A123" s="1184">
        <v>2220101</v>
      </c>
      <c r="B123" s="1219" t="s">
        <v>132</v>
      </c>
      <c r="C123" s="630">
        <v>420000</v>
      </c>
      <c r="D123" s="630">
        <v>900000</v>
      </c>
      <c r="E123" s="630"/>
      <c r="F123" s="630">
        <v>140000</v>
      </c>
      <c r="G123" s="630">
        <f>SUM(D123:F123)</f>
        <v>1040000</v>
      </c>
      <c r="H123" s="1223">
        <f>SUM(G123)</f>
        <v>1040000</v>
      </c>
      <c r="I123" s="1028"/>
      <c r="J123" s="29">
        <v>1040000</v>
      </c>
      <c r="K123" s="31">
        <f t="shared" si="6"/>
        <v>0</v>
      </c>
      <c r="L123" s="79"/>
    </row>
    <row r="124" spans="1:40" ht="15.75" hidden="1" x14ac:dyDescent="0.25">
      <c r="A124" s="1184">
        <v>2220103</v>
      </c>
      <c r="B124" s="1219" t="s">
        <v>133</v>
      </c>
      <c r="C124" s="630">
        <v>0</v>
      </c>
      <c r="D124" s="630"/>
      <c r="E124" s="630"/>
      <c r="F124" s="630"/>
      <c r="G124" s="630">
        <f t="shared" ref="G124:G136" si="10">SUM(D124:F124)</f>
        <v>0</v>
      </c>
      <c r="H124" s="1223">
        <f t="shared" ref="H124:H136" si="11">SUM(G124)</f>
        <v>0</v>
      </c>
      <c r="I124" s="1028"/>
      <c r="J124" s="29">
        <v>0</v>
      </c>
      <c r="K124" s="31">
        <f t="shared" si="6"/>
        <v>0</v>
      </c>
      <c r="L124" s="79"/>
    </row>
    <row r="125" spans="1:40" ht="31.5" hidden="1" x14ac:dyDescent="0.25">
      <c r="A125" s="1184">
        <v>2220201</v>
      </c>
      <c r="B125" s="1185" t="s">
        <v>134</v>
      </c>
      <c r="C125" s="630">
        <v>0</v>
      </c>
      <c r="D125" s="630"/>
      <c r="E125" s="630"/>
      <c r="F125" s="630"/>
      <c r="G125" s="630">
        <f t="shared" si="10"/>
        <v>0</v>
      </c>
      <c r="H125" s="1223">
        <f t="shared" si="11"/>
        <v>0</v>
      </c>
      <c r="I125" s="1028"/>
      <c r="J125" s="29">
        <v>0</v>
      </c>
      <c r="K125" s="31">
        <f t="shared" si="6"/>
        <v>0</v>
      </c>
      <c r="L125" s="79"/>
    </row>
    <row r="126" spans="1:40" ht="15.75" x14ac:dyDescent="0.25">
      <c r="A126" s="1184">
        <v>2220202</v>
      </c>
      <c r="B126" s="1219" t="s">
        <v>135</v>
      </c>
      <c r="C126" s="630">
        <v>550000</v>
      </c>
      <c r="D126" s="630">
        <v>154000</v>
      </c>
      <c r="E126" s="630">
        <v>161000</v>
      </c>
      <c r="F126" s="630">
        <v>70000</v>
      </c>
      <c r="G126" s="630">
        <f t="shared" si="10"/>
        <v>385000</v>
      </c>
      <c r="H126" s="1223">
        <f t="shared" si="11"/>
        <v>385000</v>
      </c>
      <c r="I126" s="1028"/>
      <c r="J126" s="29">
        <v>385000</v>
      </c>
      <c r="K126" s="31">
        <f t="shared" si="6"/>
        <v>0</v>
      </c>
      <c r="L126" s="79"/>
    </row>
    <row r="127" spans="1:40" ht="31.5" hidden="1" x14ac:dyDescent="0.25">
      <c r="A127" s="1184">
        <v>2220203</v>
      </c>
      <c r="B127" s="1185" t="s">
        <v>136</v>
      </c>
      <c r="C127" s="630">
        <v>0</v>
      </c>
      <c r="D127" s="630"/>
      <c r="E127" s="630"/>
      <c r="F127" s="630"/>
      <c r="G127" s="630">
        <f t="shared" si="10"/>
        <v>0</v>
      </c>
      <c r="H127" s="1223">
        <f t="shared" si="11"/>
        <v>0</v>
      </c>
      <c r="I127" s="1028"/>
      <c r="J127" s="29">
        <v>0</v>
      </c>
      <c r="K127" s="31">
        <f t="shared" si="6"/>
        <v>0</v>
      </c>
      <c r="L127" s="79"/>
    </row>
    <row r="128" spans="1:40" ht="15.75" hidden="1" x14ac:dyDescent="0.25">
      <c r="A128" s="1184">
        <v>2220204</v>
      </c>
      <c r="B128" s="1185" t="s">
        <v>137</v>
      </c>
      <c r="C128" s="630">
        <v>0</v>
      </c>
      <c r="D128" s="630"/>
      <c r="E128" s="630"/>
      <c r="F128" s="630"/>
      <c r="G128" s="630">
        <f t="shared" si="10"/>
        <v>0</v>
      </c>
      <c r="H128" s="1223">
        <f t="shared" si="11"/>
        <v>0</v>
      </c>
      <c r="I128" s="1028"/>
      <c r="J128" s="29">
        <v>0</v>
      </c>
      <c r="K128" s="31">
        <f t="shared" si="6"/>
        <v>0</v>
      </c>
      <c r="L128" s="79"/>
    </row>
    <row r="129" spans="1:16" ht="15.75" hidden="1" x14ac:dyDescent="0.25">
      <c r="A129" s="1184">
        <v>2220205</v>
      </c>
      <c r="B129" s="1219" t="s">
        <v>138</v>
      </c>
      <c r="C129" s="630">
        <v>0</v>
      </c>
      <c r="D129" s="630"/>
      <c r="E129" s="630"/>
      <c r="F129" s="630"/>
      <c r="G129" s="630">
        <f t="shared" si="10"/>
        <v>0</v>
      </c>
      <c r="H129" s="1223">
        <f t="shared" si="11"/>
        <v>0</v>
      </c>
      <c r="I129" s="1028"/>
      <c r="J129" s="29">
        <v>0</v>
      </c>
      <c r="K129" s="31">
        <f t="shared" si="6"/>
        <v>0</v>
      </c>
      <c r="L129" s="79"/>
    </row>
    <row r="130" spans="1:16" ht="31.5" x14ac:dyDescent="0.25">
      <c r="A130" s="1184">
        <v>2220205</v>
      </c>
      <c r="B130" s="1185" t="s">
        <v>139</v>
      </c>
      <c r="C130" s="630">
        <v>700000</v>
      </c>
      <c r="D130" s="630">
        <v>146800</v>
      </c>
      <c r="E130" s="630">
        <v>182000</v>
      </c>
      <c r="F130" s="630">
        <v>140000</v>
      </c>
      <c r="G130" s="630">
        <f t="shared" si="10"/>
        <v>468800</v>
      </c>
      <c r="H130" s="1223">
        <f t="shared" si="11"/>
        <v>468800</v>
      </c>
      <c r="I130" s="1028"/>
      <c r="J130" s="29">
        <v>468800</v>
      </c>
      <c r="K130" s="31">
        <f t="shared" si="6"/>
        <v>0</v>
      </c>
      <c r="L130" s="79"/>
    </row>
    <row r="131" spans="1:16" ht="31.5" x14ac:dyDescent="0.25">
      <c r="A131" s="1184">
        <v>2220209</v>
      </c>
      <c r="B131" s="1185" t="s">
        <v>140</v>
      </c>
      <c r="C131" s="630">
        <v>0</v>
      </c>
      <c r="D131" s="630"/>
      <c r="E131" s="630"/>
      <c r="F131" s="630"/>
      <c r="G131" s="630">
        <f t="shared" si="10"/>
        <v>0</v>
      </c>
      <c r="H131" s="1223">
        <f t="shared" si="11"/>
        <v>0</v>
      </c>
      <c r="I131" s="1028"/>
      <c r="J131" s="29">
        <v>0</v>
      </c>
      <c r="K131" s="31">
        <f t="shared" si="6"/>
        <v>0</v>
      </c>
      <c r="L131" s="79"/>
    </row>
    <row r="132" spans="1:16" ht="15.75" x14ac:dyDescent="0.25">
      <c r="A132" s="1184">
        <v>2220210</v>
      </c>
      <c r="B132" s="1219" t="s">
        <v>141</v>
      </c>
      <c r="C132" s="630">
        <v>680000</v>
      </c>
      <c r="D132" s="630">
        <v>154018</v>
      </c>
      <c r="E132" s="630">
        <v>252000</v>
      </c>
      <c r="F132" s="630">
        <v>70000</v>
      </c>
      <c r="G132" s="630">
        <f t="shared" si="10"/>
        <v>476018</v>
      </c>
      <c r="H132" s="1223">
        <f t="shared" si="11"/>
        <v>476018</v>
      </c>
      <c r="I132" s="1028"/>
      <c r="J132" s="29">
        <v>476018</v>
      </c>
      <c r="K132" s="31">
        <f t="shared" si="6"/>
        <v>0</v>
      </c>
      <c r="L132" s="79"/>
    </row>
    <row r="133" spans="1:16" ht="15.75" hidden="1" x14ac:dyDescent="0.25">
      <c r="A133" s="1184">
        <v>2220299</v>
      </c>
      <c r="B133" s="1219" t="s">
        <v>142</v>
      </c>
      <c r="C133" s="630">
        <v>0</v>
      </c>
      <c r="D133" s="630"/>
      <c r="E133" s="630"/>
      <c r="F133" s="630"/>
      <c r="G133" s="630">
        <f t="shared" si="10"/>
        <v>0</v>
      </c>
      <c r="H133" s="1223">
        <f t="shared" si="11"/>
        <v>0</v>
      </c>
      <c r="I133" s="1028"/>
      <c r="J133" s="29">
        <v>0</v>
      </c>
      <c r="K133" s="31">
        <f t="shared" si="6"/>
        <v>0</v>
      </c>
      <c r="L133" s="79"/>
    </row>
    <row r="134" spans="1:16" ht="15.75" hidden="1" x14ac:dyDescent="0.25">
      <c r="A134" s="1184">
        <v>2220299</v>
      </c>
      <c r="B134" s="1219" t="s">
        <v>143</v>
      </c>
      <c r="C134" s="630">
        <v>0</v>
      </c>
      <c r="D134" s="630"/>
      <c r="E134" s="630"/>
      <c r="F134" s="630"/>
      <c r="G134" s="630">
        <f t="shared" si="10"/>
        <v>0</v>
      </c>
      <c r="H134" s="1223">
        <f t="shared" si="11"/>
        <v>0</v>
      </c>
      <c r="I134" s="1028"/>
      <c r="J134" s="29">
        <v>0</v>
      </c>
      <c r="K134" s="31">
        <f t="shared" ref="K134:K137" si="12">SUM(H134-J134)</f>
        <v>0</v>
      </c>
      <c r="L134" s="79"/>
    </row>
    <row r="135" spans="1:16" ht="15.75" hidden="1" x14ac:dyDescent="0.25">
      <c r="A135" s="1184">
        <v>2220299</v>
      </c>
      <c r="B135" s="1219" t="s">
        <v>144</v>
      </c>
      <c r="C135" s="630">
        <v>0</v>
      </c>
      <c r="D135" s="630"/>
      <c r="E135" s="630"/>
      <c r="F135" s="630"/>
      <c r="G135" s="630">
        <f t="shared" si="10"/>
        <v>0</v>
      </c>
      <c r="H135" s="1223">
        <f t="shared" si="11"/>
        <v>0</v>
      </c>
      <c r="I135" s="1028"/>
      <c r="J135" s="29">
        <v>0</v>
      </c>
      <c r="K135" s="31">
        <f t="shared" si="12"/>
        <v>0</v>
      </c>
      <c r="L135" s="79"/>
    </row>
    <row r="136" spans="1:16" s="1119" customFormat="1" ht="15.75" x14ac:dyDescent="0.25">
      <c r="A136" s="1184"/>
      <c r="B136" s="1219" t="s">
        <v>286</v>
      </c>
      <c r="C136" s="630">
        <v>3077000</v>
      </c>
      <c r="D136" s="630">
        <v>1000000</v>
      </c>
      <c r="E136" s="630">
        <v>1000000</v>
      </c>
      <c r="F136" s="630"/>
      <c r="G136" s="630">
        <f t="shared" si="10"/>
        <v>2000000</v>
      </c>
      <c r="H136" s="1223">
        <f t="shared" si="11"/>
        <v>2000000</v>
      </c>
      <c r="I136" s="1028"/>
      <c r="J136" s="29">
        <v>2000000</v>
      </c>
      <c r="K136" s="31">
        <f t="shared" si="12"/>
        <v>0</v>
      </c>
      <c r="L136" s="79"/>
      <c r="N136" s="1118"/>
      <c r="P136" s="1118"/>
    </row>
    <row r="137" spans="1:16" s="1119" customFormat="1" ht="15.75" x14ac:dyDescent="0.25">
      <c r="A137" s="1291"/>
      <c r="B137" s="1221" t="s">
        <v>130</v>
      </c>
      <c r="C137" s="1222">
        <f t="shared" ref="C137:H137" si="13">SUM(C123:C136)</f>
        <v>5427000</v>
      </c>
      <c r="D137" s="1222">
        <f t="shared" si="13"/>
        <v>2354818</v>
      </c>
      <c r="E137" s="1222">
        <f t="shared" si="13"/>
        <v>1595000</v>
      </c>
      <c r="F137" s="1222">
        <f t="shared" si="13"/>
        <v>420000</v>
      </c>
      <c r="G137" s="1222">
        <f t="shared" si="13"/>
        <v>4369818</v>
      </c>
      <c r="H137" s="1223">
        <f t="shared" si="13"/>
        <v>4369818</v>
      </c>
      <c r="I137" s="1028"/>
      <c r="J137" s="29">
        <v>4369818</v>
      </c>
      <c r="K137" s="31">
        <f t="shared" si="12"/>
        <v>0</v>
      </c>
      <c r="L137" s="79"/>
      <c r="N137" s="1118"/>
      <c r="P137" s="1118"/>
    </row>
    <row r="138" spans="1:16" ht="15.75" x14ac:dyDescent="0.25">
      <c r="A138" s="1282"/>
      <c r="B138" s="1237" t="s">
        <v>145</v>
      </c>
      <c r="C138" s="1064"/>
      <c r="D138" s="1064"/>
      <c r="E138" s="1064"/>
      <c r="F138" s="1064"/>
      <c r="G138" s="1064"/>
      <c r="H138" s="1223"/>
      <c r="I138" s="1036"/>
      <c r="J138" s="121"/>
      <c r="K138" s="31"/>
      <c r="L138" s="770"/>
    </row>
    <row r="139" spans="1:16" s="1119" customFormat="1" ht="31.5" hidden="1" x14ac:dyDescent="0.25">
      <c r="A139" s="1037">
        <v>3110501</v>
      </c>
      <c r="B139" s="1038" t="s">
        <v>965</v>
      </c>
      <c r="C139" s="630">
        <v>33240000</v>
      </c>
      <c r="D139" s="630">
        <v>0</v>
      </c>
      <c r="E139" s="630"/>
      <c r="F139" s="630">
        <v>0</v>
      </c>
      <c r="G139" s="630">
        <f>SUM(D139:F139)</f>
        <v>0</v>
      </c>
      <c r="H139" s="1223">
        <f>SUM(G139)</f>
        <v>0</v>
      </c>
      <c r="I139" s="1028"/>
      <c r="J139" s="29">
        <v>0</v>
      </c>
      <c r="K139" s="31">
        <f t="shared" ref="K139:K153" si="14">SUM(H139-J139)</f>
        <v>0</v>
      </c>
      <c r="L139" s="79"/>
      <c r="N139" s="1118"/>
      <c r="P139" s="1118"/>
    </row>
    <row r="140" spans="1:16" ht="31.5" hidden="1" x14ac:dyDescent="0.25">
      <c r="A140" s="1037">
        <v>3110501</v>
      </c>
      <c r="B140" s="1038" t="s">
        <v>966</v>
      </c>
      <c r="C140" s="630">
        <v>10000000</v>
      </c>
      <c r="D140" s="630">
        <v>0</v>
      </c>
      <c r="E140" s="630"/>
      <c r="F140" s="630">
        <v>0</v>
      </c>
      <c r="G140" s="630">
        <f>SUM(D140:F140)</f>
        <v>0</v>
      </c>
      <c r="H140" s="1223">
        <f>SUM(G140)</f>
        <v>0</v>
      </c>
      <c r="I140" s="1028"/>
      <c r="J140" s="29">
        <v>0</v>
      </c>
      <c r="K140" s="31">
        <f t="shared" si="14"/>
        <v>0</v>
      </c>
      <c r="L140" s="79"/>
    </row>
    <row r="141" spans="1:16" ht="31.5" hidden="1" customHeight="1" x14ac:dyDescent="0.25">
      <c r="A141" s="1159">
        <v>3110501</v>
      </c>
      <c r="B141" s="769" t="s">
        <v>999</v>
      </c>
      <c r="C141" s="630">
        <v>0</v>
      </c>
      <c r="D141" s="630">
        <v>0</v>
      </c>
      <c r="E141" s="630"/>
      <c r="F141" s="630">
        <v>0</v>
      </c>
      <c r="G141" s="630">
        <f>SUM(D141:F141)</f>
        <v>0</v>
      </c>
      <c r="H141" s="1223">
        <f>SUM(G141)</f>
        <v>0</v>
      </c>
      <c r="I141" s="1028"/>
      <c r="J141" s="29">
        <v>0</v>
      </c>
      <c r="K141" s="31">
        <f t="shared" si="14"/>
        <v>0</v>
      </c>
      <c r="L141" s="79"/>
    </row>
    <row r="142" spans="1:16" ht="27" customHeight="1" x14ac:dyDescent="0.25">
      <c r="A142" s="1153">
        <v>4130299</v>
      </c>
      <c r="B142" s="1154" t="s">
        <v>1115</v>
      </c>
      <c r="C142" s="630">
        <v>0</v>
      </c>
      <c r="D142" s="1166"/>
      <c r="E142" s="630">
        <v>3395812</v>
      </c>
      <c r="F142" s="630">
        <v>0</v>
      </c>
      <c r="G142" s="630">
        <f>SUM(D142:F142)</f>
        <v>3395812</v>
      </c>
      <c r="H142" s="1223">
        <f>SUM(G142)</f>
        <v>3395812</v>
      </c>
      <c r="I142" s="1028"/>
      <c r="J142" s="29">
        <v>3395812</v>
      </c>
      <c r="K142" s="31">
        <f t="shared" si="14"/>
        <v>0</v>
      </c>
      <c r="L142" s="79"/>
    </row>
    <row r="143" spans="1:16" ht="15.75" x14ac:dyDescent="0.25">
      <c r="A143" s="1184">
        <v>3111111</v>
      </c>
      <c r="B143" s="1219" t="s">
        <v>353</v>
      </c>
      <c r="C143" s="630">
        <v>2200000</v>
      </c>
      <c r="D143" s="630"/>
      <c r="E143" s="630"/>
      <c r="F143" s="630">
        <v>0</v>
      </c>
      <c r="G143" s="630">
        <f>SUM(D143:F143)</f>
        <v>0</v>
      </c>
      <c r="H143" s="1223">
        <f>SUM(G143)</f>
        <v>0</v>
      </c>
      <c r="I143" s="1028"/>
      <c r="J143" s="29">
        <v>0</v>
      </c>
      <c r="K143" s="31">
        <f t="shared" si="14"/>
        <v>0</v>
      </c>
      <c r="L143" s="79"/>
    </row>
    <row r="144" spans="1:16" ht="15.75" x14ac:dyDescent="0.25">
      <c r="A144" s="1291"/>
      <c r="B144" s="1221" t="s">
        <v>130</v>
      </c>
      <c r="C144" s="1222">
        <f t="shared" ref="C144:H144" si="15">SUM(C139:C143)</f>
        <v>45440000</v>
      </c>
      <c r="D144" s="1222">
        <f t="shared" si="15"/>
        <v>0</v>
      </c>
      <c r="E144" s="1222">
        <f t="shared" si="15"/>
        <v>3395812</v>
      </c>
      <c r="F144" s="1222">
        <f t="shared" si="15"/>
        <v>0</v>
      </c>
      <c r="G144" s="1230">
        <f t="shared" si="15"/>
        <v>3395812</v>
      </c>
      <c r="H144" s="1223">
        <f t="shared" si="15"/>
        <v>3395812</v>
      </c>
      <c r="I144" s="1030"/>
      <c r="J144" s="29">
        <v>3395812</v>
      </c>
      <c r="K144" s="31">
        <f t="shared" si="14"/>
        <v>0</v>
      </c>
      <c r="L144" s="79"/>
    </row>
    <row r="145" spans="1:40" ht="15.75" x14ac:dyDescent="0.25">
      <c r="A145" s="1184"/>
      <c r="B145" s="1219"/>
      <c r="C145" s="630"/>
      <c r="D145" s="630"/>
      <c r="E145" s="630"/>
      <c r="F145" s="630"/>
      <c r="G145" s="1230"/>
      <c r="H145" s="1223"/>
      <c r="I145" s="1028"/>
      <c r="J145" s="29"/>
      <c r="K145" s="31">
        <f t="shared" si="14"/>
        <v>0</v>
      </c>
      <c r="L145" s="79"/>
    </row>
    <row r="146" spans="1:40" s="1123" customFormat="1" ht="15.75" x14ac:dyDescent="0.25">
      <c r="A146" s="1240"/>
      <c r="B146" s="1171" t="s">
        <v>5</v>
      </c>
      <c r="C146" s="1223">
        <f t="shared" ref="C146:H146" si="16">SUM(C144+C137+C121+C17)</f>
        <v>412541951</v>
      </c>
      <c r="D146" s="1223">
        <f t="shared" si="16"/>
        <v>576982989.79999995</v>
      </c>
      <c r="E146" s="1223">
        <f t="shared" si="16"/>
        <v>64775085</v>
      </c>
      <c r="F146" s="1223">
        <f t="shared" si="16"/>
        <v>17448660</v>
      </c>
      <c r="G146" s="1223">
        <f t="shared" si="16"/>
        <v>659206734.79999995</v>
      </c>
      <c r="H146" s="1223">
        <f t="shared" si="16"/>
        <v>659206734.79999995</v>
      </c>
      <c r="I146" s="771">
        <f>SUM(D146:G146)</f>
        <v>1318413469.5999999</v>
      </c>
      <c r="J146" s="29">
        <v>654206734.79999995</v>
      </c>
      <c r="K146" s="31">
        <f t="shared" si="14"/>
        <v>5000000</v>
      </c>
      <c r="L146" s="772"/>
      <c r="M146" s="1122"/>
      <c r="N146" s="1118"/>
      <c r="O146" s="1119"/>
      <c r="P146" s="1118"/>
      <c r="Q146" s="1119"/>
      <c r="R146" s="1119"/>
      <c r="S146" s="1119"/>
      <c r="T146" s="1119"/>
      <c r="U146" s="1119"/>
      <c r="V146" s="1119"/>
      <c r="W146" s="1119"/>
      <c r="X146" s="1119"/>
      <c r="Y146" s="1119"/>
      <c r="Z146" s="1119"/>
      <c r="AA146" s="1119"/>
      <c r="AB146" s="1119"/>
      <c r="AC146" s="1119"/>
      <c r="AD146" s="1119"/>
      <c r="AE146" s="1119"/>
      <c r="AF146" s="1119"/>
      <c r="AG146" s="1119"/>
      <c r="AH146" s="1119"/>
      <c r="AI146" s="1119"/>
      <c r="AJ146" s="1119"/>
      <c r="AK146" s="1119"/>
      <c r="AL146" s="1119"/>
      <c r="AM146" s="1119"/>
      <c r="AN146" s="1119"/>
    </row>
    <row r="147" spans="1:40" x14ac:dyDescent="0.25">
      <c r="A147" s="1097"/>
      <c r="B147" s="79"/>
      <c r="C147" s="56"/>
      <c r="D147" s="56"/>
      <c r="E147" s="56"/>
      <c r="F147" s="56"/>
      <c r="G147" s="596"/>
      <c r="H147" s="596"/>
      <c r="I147" s="79"/>
      <c r="J147" s="29"/>
      <c r="K147" s="31">
        <f t="shared" si="14"/>
        <v>0</v>
      </c>
      <c r="L147" s="79"/>
    </row>
    <row r="148" spans="1:40" x14ac:dyDescent="0.25">
      <c r="A148" s="1058"/>
      <c r="B148" s="53" t="s">
        <v>317</v>
      </c>
      <c r="C148" s="52"/>
      <c r="D148" s="52"/>
      <c r="E148" s="52"/>
      <c r="F148" s="52"/>
      <c r="G148" s="52"/>
      <c r="H148" s="73">
        <f>H146</f>
        <v>659206734.79999995</v>
      </c>
      <c r="I148" s="52"/>
      <c r="J148" s="1032">
        <v>654206734.79999995</v>
      </c>
      <c r="K148" s="31">
        <f t="shared" si="14"/>
        <v>5000000</v>
      </c>
      <c r="L148" s="39"/>
      <c r="M148" s="39"/>
      <c r="N148" s="57"/>
      <c r="O148" s="39"/>
      <c r="P148" s="57"/>
      <c r="Q148" s="39"/>
      <c r="R148" s="39"/>
      <c r="S148" s="39"/>
      <c r="T148" s="72"/>
      <c r="U148" s="72"/>
      <c r="V148" s="57"/>
      <c r="W148" s="39"/>
      <c r="X148" s="39"/>
      <c r="Y148" s="39"/>
      <c r="Z148" s="39"/>
      <c r="AA148" s="57"/>
      <c r="AB148" s="65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7">
        <f>AN145</f>
        <v>0</v>
      </c>
    </row>
    <row r="149" spans="1:40" x14ac:dyDescent="0.25">
      <c r="A149" s="1058"/>
      <c r="B149" s="53" t="s">
        <v>319</v>
      </c>
      <c r="C149" s="52"/>
      <c r="D149" s="52"/>
      <c r="E149" s="52"/>
      <c r="F149" s="52"/>
      <c r="G149" s="52"/>
      <c r="H149" s="73">
        <f>H137+H121+H17</f>
        <v>655810922.79999995</v>
      </c>
      <c r="I149" s="52"/>
      <c r="J149" s="1032">
        <v>650810922.79999995</v>
      </c>
      <c r="K149" s="31">
        <f t="shared" si="14"/>
        <v>5000000</v>
      </c>
      <c r="L149" s="39"/>
      <c r="M149" s="39"/>
      <c r="N149" s="57"/>
      <c r="O149" s="39"/>
      <c r="P149" s="57"/>
      <c r="Q149" s="39"/>
      <c r="R149" s="39"/>
      <c r="S149" s="39"/>
      <c r="T149" s="72"/>
      <c r="U149" s="72"/>
      <c r="V149" s="39"/>
      <c r="W149" s="39"/>
      <c r="X149" s="39"/>
      <c r="Y149" s="39"/>
      <c r="Z149" s="39"/>
      <c r="AA149" s="57"/>
      <c r="AB149" s="65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7">
        <f>SUM(AN132+AN117+AN18)</f>
        <v>0</v>
      </c>
    </row>
    <row r="150" spans="1:40" x14ac:dyDescent="0.25">
      <c r="A150" s="1058"/>
      <c r="B150" s="53" t="s">
        <v>145</v>
      </c>
      <c r="C150" s="52"/>
      <c r="D150" s="52"/>
      <c r="E150" s="52"/>
      <c r="F150" s="52"/>
      <c r="G150" s="52"/>
      <c r="H150" s="73">
        <f>H148-H149</f>
        <v>3395812</v>
      </c>
      <c r="I150" s="52"/>
      <c r="J150" s="1032">
        <v>3395812</v>
      </c>
      <c r="K150" s="31">
        <f t="shared" si="14"/>
        <v>0</v>
      </c>
      <c r="L150" s="39"/>
      <c r="M150" s="39"/>
      <c r="N150" s="57"/>
      <c r="O150" s="39"/>
      <c r="P150" s="57"/>
      <c r="Q150" s="39"/>
      <c r="R150" s="39"/>
      <c r="S150" s="39"/>
      <c r="T150" s="72"/>
      <c r="U150" s="72"/>
      <c r="V150" s="39"/>
      <c r="W150" s="39"/>
      <c r="X150" s="39"/>
      <c r="Y150" s="39"/>
      <c r="Z150" s="39"/>
      <c r="AA150" s="57"/>
      <c r="AB150" s="65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7">
        <f>AN148-AN149</f>
        <v>0</v>
      </c>
    </row>
    <row r="151" spans="1:40" x14ac:dyDescent="0.25">
      <c r="A151" s="1058"/>
      <c r="B151" s="53"/>
      <c r="C151" s="52"/>
      <c r="D151" s="52"/>
      <c r="E151" s="52"/>
      <c r="F151" s="52"/>
      <c r="G151" s="52"/>
      <c r="H151" s="73"/>
      <c r="I151" s="52"/>
      <c r="J151" s="1032"/>
      <c r="K151" s="31">
        <f t="shared" si="14"/>
        <v>0</v>
      </c>
      <c r="L151" s="39"/>
      <c r="M151" s="39"/>
      <c r="N151" s="57"/>
      <c r="O151" s="39"/>
      <c r="P151" s="57"/>
      <c r="Q151" s="39"/>
      <c r="R151" s="39"/>
      <c r="S151" s="39"/>
      <c r="T151" s="1124"/>
      <c r="U151" s="72"/>
      <c r="V151" s="39"/>
      <c r="W151" s="39"/>
      <c r="X151" s="39"/>
      <c r="Y151" s="39"/>
      <c r="Z151" s="39"/>
      <c r="AA151" s="57"/>
      <c r="AB151" s="65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7"/>
    </row>
    <row r="152" spans="1:40" x14ac:dyDescent="0.25">
      <c r="A152" s="1058"/>
      <c r="B152" s="53" t="s">
        <v>149</v>
      </c>
      <c r="C152" s="52"/>
      <c r="D152" s="52"/>
      <c r="E152" s="52"/>
      <c r="F152" s="52"/>
      <c r="G152" s="52"/>
      <c r="H152" s="73">
        <f>H149</f>
        <v>655810922.79999995</v>
      </c>
      <c r="I152" s="52"/>
      <c r="J152" s="1032">
        <v>650810922.79999995</v>
      </c>
      <c r="K152" s="31">
        <f t="shared" si="14"/>
        <v>5000000</v>
      </c>
      <c r="L152" s="39"/>
      <c r="M152" s="39"/>
      <c r="N152" s="57"/>
      <c r="O152" s="39"/>
      <c r="P152" s="57"/>
      <c r="Q152" s="39"/>
      <c r="R152" s="39"/>
      <c r="S152" s="39"/>
      <c r="T152" s="72"/>
      <c r="U152" s="72"/>
      <c r="V152" s="39"/>
      <c r="W152" s="39"/>
      <c r="X152" s="39"/>
      <c r="Y152" s="39"/>
      <c r="Z152" s="39"/>
      <c r="AA152" s="57"/>
      <c r="AB152" s="65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7">
        <f>AN149</f>
        <v>0</v>
      </c>
    </row>
    <row r="153" spans="1:40" x14ac:dyDescent="0.25">
      <c r="A153" s="1058"/>
      <c r="B153" s="53" t="s">
        <v>320</v>
      </c>
      <c r="C153" s="52"/>
      <c r="D153" s="52"/>
      <c r="E153" s="52"/>
      <c r="F153" s="52"/>
      <c r="G153" s="52"/>
      <c r="H153" s="73">
        <f>H17</f>
        <v>518475906.80000001</v>
      </c>
      <c r="I153" s="52"/>
      <c r="J153" s="1032">
        <v>518475906.80000001</v>
      </c>
      <c r="K153" s="31">
        <f t="shared" si="14"/>
        <v>0</v>
      </c>
      <c r="L153" s="39"/>
      <c r="M153" s="39"/>
      <c r="N153" s="57"/>
      <c r="O153" s="773"/>
      <c r="P153" s="57"/>
      <c r="Q153" s="39"/>
      <c r="R153" s="39"/>
      <c r="S153" s="39"/>
      <c r="T153" s="72"/>
      <c r="U153" s="72"/>
      <c r="V153" s="39"/>
      <c r="W153" s="39"/>
      <c r="X153" s="39"/>
      <c r="Y153" s="39"/>
      <c r="Z153" s="39"/>
      <c r="AA153" s="57"/>
      <c r="AB153" s="65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7">
        <f>AN18</f>
        <v>0</v>
      </c>
    </row>
    <row r="154" spans="1:40" x14ac:dyDescent="0.25">
      <c r="A154" s="1058"/>
      <c r="B154" s="55" t="s">
        <v>318</v>
      </c>
      <c r="C154" s="55"/>
      <c r="D154" s="55"/>
      <c r="E154" s="55"/>
      <c r="F154" s="55"/>
      <c r="G154" s="55"/>
      <c r="H154" s="64">
        <f>H152-H153</f>
        <v>137335015.99999994</v>
      </c>
      <c r="I154" s="55"/>
      <c r="J154" s="29">
        <v>132335015.99999994</v>
      </c>
      <c r="K154" s="34"/>
      <c r="L154" s="39"/>
      <c r="M154" s="39"/>
      <c r="N154" s="57"/>
      <c r="O154" s="39"/>
      <c r="P154" s="57"/>
      <c r="Q154" s="39"/>
      <c r="R154" s="39"/>
      <c r="S154" s="39"/>
      <c r="T154" s="57"/>
      <c r="U154" s="57"/>
      <c r="V154" s="39"/>
      <c r="W154" s="774"/>
      <c r="X154" s="39"/>
      <c r="Y154" s="39"/>
      <c r="Z154" s="39"/>
      <c r="AA154" s="57"/>
      <c r="AB154" s="65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7">
        <f>AN152-AN153</f>
        <v>0</v>
      </c>
    </row>
    <row r="156" spans="1:40" x14ac:dyDescent="0.25">
      <c r="D156" s="1125"/>
    </row>
    <row r="157" spans="1:40" x14ac:dyDescent="0.25">
      <c r="D157" s="1126"/>
    </row>
    <row r="158" spans="1:40" x14ac:dyDescent="0.25">
      <c r="D158" s="1125"/>
    </row>
  </sheetData>
  <mergeCells count="2">
    <mergeCell ref="D2:E2"/>
    <mergeCell ref="A1:H1"/>
  </mergeCells>
  <pageMargins left="0.7" right="0.7" top="0.75" bottom="0.75" header="0.3" footer="0.3"/>
  <pageSetup orientation="portrait" r:id="rId1"/>
  <rowBreaks count="1" manualBreakCount="1">
    <brk id="106" max="7" man="1"/>
  </rowBreaks>
  <colBreaks count="2" manualBreakCount="2">
    <brk id="8" max="1048575" man="1"/>
    <brk id="9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94"/>
  <sheetViews>
    <sheetView topLeftCell="A79" zoomScaleNormal="100" workbookViewId="0">
      <selection activeCell="A33" sqref="A33:E93"/>
    </sheetView>
  </sheetViews>
  <sheetFormatPr defaultColWidth="11.42578125" defaultRowHeight="15" x14ac:dyDescent="0.25"/>
  <cols>
    <col min="1" max="1" width="33.140625" customWidth="1"/>
    <col min="2" max="2" width="14.42578125" bestFit="1" customWidth="1"/>
    <col min="3" max="3" width="14.42578125" style="51" bestFit="1" customWidth="1"/>
    <col min="4" max="5" width="14.42578125" bestFit="1" customWidth="1"/>
  </cols>
  <sheetData>
    <row r="1" spans="1:8" ht="16.5" x14ac:dyDescent="0.25">
      <c r="A1" s="179" t="s">
        <v>977</v>
      </c>
    </row>
    <row r="2" spans="1:8" x14ac:dyDescent="0.25">
      <c r="A2" s="174"/>
    </row>
    <row r="3" spans="1:8" ht="26.1" customHeight="1" thickBot="1" x14ac:dyDescent="0.3">
      <c r="A3" s="2148" t="s">
        <v>668</v>
      </c>
      <c r="B3" s="2148"/>
      <c r="C3" s="229"/>
      <c r="D3" s="215"/>
      <c r="E3" s="215"/>
    </row>
    <row r="4" spans="1:8" ht="29.25" thickBot="1" x14ac:dyDescent="0.3">
      <c r="A4" s="2154" t="s">
        <v>450</v>
      </c>
      <c r="B4" s="431" t="s">
        <v>503</v>
      </c>
      <c r="C4" s="432" t="s">
        <v>504</v>
      </c>
      <c r="D4" s="1858" t="s">
        <v>505</v>
      </c>
      <c r="E4" s="1860"/>
      <c r="H4" s="51"/>
    </row>
    <row r="5" spans="1:8" ht="15.75" thickBot="1" x14ac:dyDescent="0.3">
      <c r="A5" s="2155"/>
      <c r="B5" s="797" t="s">
        <v>507</v>
      </c>
      <c r="C5" s="241" t="s">
        <v>974</v>
      </c>
      <c r="D5" s="797" t="s">
        <v>975</v>
      </c>
      <c r="E5" s="797" t="s">
        <v>978</v>
      </c>
    </row>
    <row r="6" spans="1:8" ht="26.1" customHeight="1" thickBot="1" x14ac:dyDescent="0.3">
      <c r="A6" s="2151" t="s">
        <v>455</v>
      </c>
      <c r="B6" s="2152"/>
      <c r="C6" s="2152"/>
      <c r="D6" s="2152"/>
      <c r="E6" s="2153"/>
    </row>
    <row r="7" spans="1:8" ht="27.95" customHeight="1" thickBot="1" x14ac:dyDescent="0.3">
      <c r="A7" s="429" t="s">
        <v>456</v>
      </c>
      <c r="B7" s="2149"/>
      <c r="C7" s="2149"/>
      <c r="D7" s="2149"/>
      <c r="E7" s="2150"/>
    </row>
    <row r="8" spans="1:8" ht="30.75" thickBot="1" x14ac:dyDescent="0.3">
      <c r="A8" s="452" t="s">
        <v>492</v>
      </c>
      <c r="B8" s="565">
        <v>390516247</v>
      </c>
      <c r="C8" s="664">
        <f>PSA!D146</f>
        <v>576982989.79999995</v>
      </c>
      <c r="D8" s="565">
        <f t="shared" ref="D8:E10" si="0">C8*5/100+C8</f>
        <v>605832139.28999996</v>
      </c>
      <c r="E8" s="439">
        <f t="shared" si="0"/>
        <v>636123746.25449991</v>
      </c>
    </row>
    <row r="9" spans="1:8" ht="30.75" thickBot="1" x14ac:dyDescent="0.3">
      <c r="A9" s="564" t="s">
        <v>669</v>
      </c>
      <c r="B9" s="566">
        <v>43750000</v>
      </c>
      <c r="C9" s="665">
        <f>PSA!E146</f>
        <v>64775085</v>
      </c>
      <c r="D9" s="566">
        <f t="shared" si="0"/>
        <v>68013839.25</v>
      </c>
      <c r="E9" s="444">
        <f t="shared" si="0"/>
        <v>71414531.212500006</v>
      </c>
    </row>
    <row r="10" spans="1:8" ht="15.75" thickBot="1" x14ac:dyDescent="0.3">
      <c r="A10" s="452" t="s">
        <v>670</v>
      </c>
      <c r="B10" s="565">
        <v>45784536</v>
      </c>
      <c r="C10" s="664">
        <f>PSA!F146</f>
        <v>17448660</v>
      </c>
      <c r="D10" s="565">
        <f t="shared" si="0"/>
        <v>18321093</v>
      </c>
      <c r="E10" s="439">
        <f t="shared" si="0"/>
        <v>19237147.649999999</v>
      </c>
    </row>
    <row r="11" spans="1:8" ht="24" customHeight="1" thickBot="1" x14ac:dyDescent="0.3">
      <c r="A11" s="447" t="s">
        <v>457</v>
      </c>
      <c r="B11" s="567">
        <f>SUM(B8:B10)</f>
        <v>480050783</v>
      </c>
      <c r="C11" s="669">
        <f>SUM(C8:C10)</f>
        <v>659206734.79999995</v>
      </c>
      <c r="D11" s="567">
        <f>SUM(D8:D10)</f>
        <v>692167071.53999996</v>
      </c>
      <c r="E11" s="532">
        <f>SUM(E8:E10)</f>
        <v>726775425.11699986</v>
      </c>
    </row>
    <row r="12" spans="1:8" ht="27" customHeight="1" thickBot="1" x14ac:dyDescent="0.3">
      <c r="A12" s="431" t="s">
        <v>467</v>
      </c>
      <c r="B12" s="568">
        <f>SUM(B11)</f>
        <v>480050783</v>
      </c>
      <c r="C12" s="666">
        <f>SUM(C11)</f>
        <v>659206734.79999995</v>
      </c>
      <c r="D12" s="568">
        <f>SUM(D11)</f>
        <v>692167071.53999996</v>
      </c>
      <c r="E12" s="445">
        <f>SUM(E11)</f>
        <v>726775425.11699986</v>
      </c>
    </row>
    <row r="13" spans="1:8" x14ac:dyDescent="0.25">
      <c r="A13" s="176"/>
    </row>
    <row r="14" spans="1:8" ht="16.5" x14ac:dyDescent="0.25">
      <c r="A14" s="179" t="s">
        <v>521</v>
      </c>
    </row>
    <row r="15" spans="1:8" ht="15.75" thickBot="1" x14ac:dyDescent="0.3">
      <c r="A15" s="174"/>
    </row>
    <row r="16" spans="1:8" ht="29.25" thickBot="1" x14ac:dyDescent="0.3">
      <c r="A16" s="2135" t="s">
        <v>468</v>
      </c>
      <c r="B16" s="366" t="s">
        <v>503</v>
      </c>
      <c r="C16" s="432" t="s">
        <v>504</v>
      </c>
      <c r="D16" s="1766" t="s">
        <v>505</v>
      </c>
      <c r="E16" s="1767"/>
    </row>
    <row r="17" spans="1:5" ht="15.75" thickBot="1" x14ac:dyDescent="0.3">
      <c r="A17" s="2136"/>
      <c r="B17" s="797" t="s">
        <v>507</v>
      </c>
      <c r="C17" s="241" t="s">
        <v>974</v>
      </c>
      <c r="D17" s="797" t="s">
        <v>975</v>
      </c>
      <c r="E17" s="797" t="s">
        <v>978</v>
      </c>
    </row>
    <row r="18" spans="1:5" x14ac:dyDescent="0.25">
      <c r="A18" s="508" t="s">
        <v>671</v>
      </c>
      <c r="B18" s="1772"/>
      <c r="C18" s="1772"/>
      <c r="D18" s="1772"/>
      <c r="E18" s="1773"/>
    </row>
    <row r="19" spans="1:5" ht="15.75" thickBot="1" x14ac:dyDescent="0.3">
      <c r="A19" s="508"/>
      <c r="B19" s="1772"/>
      <c r="C19" s="1772"/>
      <c r="D19" s="1772"/>
      <c r="E19" s="1773"/>
    </row>
    <row r="20" spans="1:5" ht="15.75" thickBot="1" x14ac:dyDescent="0.3">
      <c r="A20" s="372" t="s">
        <v>470</v>
      </c>
      <c r="B20" s="374">
        <v>281437677</v>
      </c>
      <c r="C20" s="664">
        <f>PSA!H17</f>
        <v>518475906.80000001</v>
      </c>
      <c r="D20" s="374">
        <f t="shared" ref="D20:E23" si="1">C20*5/100+C20</f>
        <v>544399702.13999999</v>
      </c>
      <c r="E20" s="363">
        <f t="shared" si="1"/>
        <v>571619687.24699998</v>
      </c>
    </row>
    <row r="21" spans="1:5" ht="15.75" thickBot="1" x14ac:dyDescent="0.3">
      <c r="A21" s="373" t="s">
        <v>471</v>
      </c>
      <c r="B21" s="375">
        <v>175644106</v>
      </c>
      <c r="C21" s="665">
        <f>PSA!H121</f>
        <v>132965198</v>
      </c>
      <c r="D21" s="375">
        <f t="shared" si="1"/>
        <v>139613457.90000001</v>
      </c>
      <c r="E21" s="511">
        <f>D21*5/100+D21</f>
        <v>146594130.79500002</v>
      </c>
    </row>
    <row r="22" spans="1:5" ht="15.75" thickBot="1" x14ac:dyDescent="0.3">
      <c r="A22" s="372" t="s">
        <v>472</v>
      </c>
      <c r="B22" s="414">
        <v>0</v>
      </c>
      <c r="C22" s="681">
        <v>0</v>
      </c>
      <c r="D22" s="374">
        <f t="shared" si="1"/>
        <v>0</v>
      </c>
      <c r="E22" s="363">
        <f>D22*5/100+D22</f>
        <v>0</v>
      </c>
    </row>
    <row r="23" spans="1:5" ht="15.75" thickBot="1" x14ac:dyDescent="0.3">
      <c r="A23" s="372" t="s">
        <v>473</v>
      </c>
      <c r="B23" s="374">
        <v>7969000</v>
      </c>
      <c r="C23" s="664">
        <f>PSA!H137</f>
        <v>4369818</v>
      </c>
      <c r="D23" s="374">
        <f t="shared" si="1"/>
        <v>4588308.9000000004</v>
      </c>
      <c r="E23" s="363">
        <f>D23*5/100+D23</f>
        <v>4817724.3450000007</v>
      </c>
    </row>
    <row r="24" spans="1:5" x14ac:dyDescent="0.25">
      <c r="A24" s="1722" t="s">
        <v>474</v>
      </c>
      <c r="B24" s="1772"/>
      <c r="C24" s="1772"/>
      <c r="D24" s="1772"/>
      <c r="E24" s="1773"/>
    </row>
    <row r="25" spans="1:5" ht="9.9499999999999993" customHeight="1" thickBot="1" x14ac:dyDescent="0.3">
      <c r="A25" s="1742"/>
      <c r="B25" s="1775"/>
      <c r="C25" s="1775"/>
      <c r="D25" s="1775"/>
      <c r="E25" s="1776"/>
    </row>
    <row r="26" spans="1:5" ht="26.1" customHeight="1" thickBot="1" x14ac:dyDescent="0.3">
      <c r="A26" s="537" t="s">
        <v>475</v>
      </c>
      <c r="B26" s="556">
        <v>0</v>
      </c>
      <c r="C26" s="686">
        <v>0</v>
      </c>
      <c r="D26" s="505">
        <f t="shared" ref="D26:E28" si="2">C26*5/100+C26</f>
        <v>0</v>
      </c>
      <c r="E26" s="523">
        <f t="shared" si="2"/>
        <v>0</v>
      </c>
    </row>
    <row r="27" spans="1:5" ht="30.75" thickBot="1" x14ac:dyDescent="0.3">
      <c r="A27" s="372" t="s">
        <v>476</v>
      </c>
      <c r="B27" s="414">
        <v>0</v>
      </c>
      <c r="C27" s="681">
        <v>0</v>
      </c>
      <c r="D27" s="535">
        <f t="shared" si="2"/>
        <v>0</v>
      </c>
      <c r="E27" s="391">
        <f t="shared" si="2"/>
        <v>0</v>
      </c>
    </row>
    <row r="28" spans="1:5" ht="15.75" thickBot="1" x14ac:dyDescent="0.3">
      <c r="A28" s="373" t="s">
        <v>477</v>
      </c>
      <c r="B28" s="375">
        <v>15000000</v>
      </c>
      <c r="C28" s="665">
        <f>PSA!H144</f>
        <v>3395812</v>
      </c>
      <c r="D28" s="562">
        <f t="shared" si="2"/>
        <v>3565602.6</v>
      </c>
      <c r="E28" s="474">
        <f t="shared" si="2"/>
        <v>3743882.73</v>
      </c>
    </row>
    <row r="29" spans="1:5" ht="33.950000000000003" customHeight="1" thickBot="1" x14ac:dyDescent="0.3">
      <c r="A29" s="520" t="s">
        <v>478</v>
      </c>
      <c r="B29" s="360">
        <f>SUM(B20+B21+B22+B23+B26+B27+B28)</f>
        <v>480050783</v>
      </c>
      <c r="C29" s="666">
        <f>SUM(C20+C21+C22+C23+C26+C27+C28)</f>
        <v>659206734.79999995</v>
      </c>
      <c r="D29" s="376">
        <f>SUM(D20+D21+D22+D23+D26+D27+D28)</f>
        <v>692167071.53999996</v>
      </c>
      <c r="E29" s="360">
        <f>SUM(E20+E21+E22+E23+E26+E27+E28)</f>
        <v>726775425.1170001</v>
      </c>
    </row>
    <row r="30" spans="1:5" ht="15.75" x14ac:dyDescent="0.25">
      <c r="A30" s="221"/>
    </row>
    <row r="31" spans="1:5" ht="16.5" x14ac:dyDescent="0.25">
      <c r="A31" s="179" t="s">
        <v>494</v>
      </c>
    </row>
    <row r="32" spans="1:5" ht="17.25" thickBot="1" x14ac:dyDescent="0.3">
      <c r="A32" s="179"/>
    </row>
    <row r="33" spans="1:5" ht="29.25" thickBot="1" x14ac:dyDescent="0.3">
      <c r="A33" s="1768" t="s">
        <v>468</v>
      </c>
      <c r="B33" s="366" t="s">
        <v>503</v>
      </c>
      <c r="C33" s="424" t="s">
        <v>504</v>
      </c>
      <c r="D33" s="1766" t="s">
        <v>505</v>
      </c>
      <c r="E33" s="1767"/>
    </row>
    <row r="34" spans="1:5" ht="15.75" thickBot="1" x14ac:dyDescent="0.3">
      <c r="A34" s="1774"/>
      <c r="B34" s="797" t="s">
        <v>507</v>
      </c>
      <c r="C34" s="241" t="s">
        <v>974</v>
      </c>
      <c r="D34" s="797" t="s">
        <v>975</v>
      </c>
      <c r="E34" s="797" t="s">
        <v>978</v>
      </c>
    </row>
    <row r="35" spans="1:5" x14ac:dyDescent="0.25">
      <c r="A35" s="500" t="s">
        <v>671</v>
      </c>
      <c r="B35" s="1768"/>
      <c r="C35" s="1769"/>
      <c r="D35" s="1769"/>
      <c r="E35" s="1770"/>
    </row>
    <row r="36" spans="1:5" ht="15.75" thickBot="1" x14ac:dyDescent="0.3">
      <c r="A36" s="500"/>
      <c r="B36" s="1771"/>
      <c r="C36" s="1772"/>
      <c r="D36" s="1772"/>
      <c r="E36" s="1773"/>
    </row>
    <row r="37" spans="1:5" ht="15.75" thickBot="1" x14ac:dyDescent="0.3">
      <c r="A37" s="362" t="s">
        <v>470</v>
      </c>
      <c r="B37" s="363">
        <v>281437677</v>
      </c>
      <c r="C37" s="664">
        <f>PSA!G17</f>
        <v>518475906.80000001</v>
      </c>
      <c r="D37" s="374">
        <f t="shared" ref="D37:E39" si="3">C37*5/100+C37</f>
        <v>544399702.13999999</v>
      </c>
      <c r="E37" s="363">
        <f t="shared" si="3"/>
        <v>571619687.24699998</v>
      </c>
    </row>
    <row r="38" spans="1:5" ht="15.75" thickBot="1" x14ac:dyDescent="0.3">
      <c r="A38" s="509" t="s">
        <v>471</v>
      </c>
      <c r="B38" s="511">
        <v>175644106</v>
      </c>
      <c r="C38" s="665">
        <f>PSA!H121</f>
        <v>132965198</v>
      </c>
      <c r="D38" s="375">
        <f t="shared" si="3"/>
        <v>139613457.90000001</v>
      </c>
      <c r="E38" s="511">
        <f>D38*5/100+D38</f>
        <v>146594130.79500002</v>
      </c>
    </row>
    <row r="39" spans="1:5" ht="15.75" thickBot="1" x14ac:dyDescent="0.3">
      <c r="A39" s="362" t="s">
        <v>472</v>
      </c>
      <c r="B39" s="372">
        <v>0</v>
      </c>
      <c r="C39" s="681">
        <v>0</v>
      </c>
      <c r="D39" s="374">
        <f t="shared" si="3"/>
        <v>0</v>
      </c>
      <c r="E39" s="363">
        <f>D39*5/100+D39</f>
        <v>0</v>
      </c>
    </row>
    <row r="40" spans="1:5" ht="15.75" thickBot="1" x14ac:dyDescent="0.3">
      <c r="A40" s="362" t="s">
        <v>473</v>
      </c>
      <c r="B40" s="363">
        <v>7969000</v>
      </c>
      <c r="C40" s="664">
        <f>PSA!G137</f>
        <v>4369818</v>
      </c>
      <c r="D40" s="374">
        <f>C40*5/100+C40</f>
        <v>4588308.9000000004</v>
      </c>
      <c r="E40" s="363">
        <f>D40*5/100+D40</f>
        <v>4817724.3450000007</v>
      </c>
    </row>
    <row r="41" spans="1:5" x14ac:dyDescent="0.25">
      <c r="A41" s="1721" t="s">
        <v>474</v>
      </c>
      <c r="B41" s="1772"/>
      <c r="C41" s="1772"/>
      <c r="D41" s="1772"/>
      <c r="E41" s="1773"/>
    </row>
    <row r="42" spans="1:5" ht="15.75" thickBot="1" x14ac:dyDescent="0.3">
      <c r="A42" s="1742"/>
      <c r="B42" s="1775"/>
      <c r="C42" s="1775"/>
      <c r="D42" s="1775"/>
      <c r="E42" s="1776"/>
    </row>
    <row r="43" spans="1:5" ht="15.75" thickBot="1" x14ac:dyDescent="0.3">
      <c r="A43" s="537" t="s">
        <v>475</v>
      </c>
      <c r="B43" s="556">
        <v>0</v>
      </c>
      <c r="C43" s="686">
        <v>0</v>
      </c>
      <c r="D43" s="505">
        <f t="shared" ref="D43:E45" si="4">C43*5/100+C43</f>
        <v>0</v>
      </c>
      <c r="E43" s="523">
        <f t="shared" si="4"/>
        <v>0</v>
      </c>
    </row>
    <row r="44" spans="1:5" ht="30.75" thickBot="1" x14ac:dyDescent="0.3">
      <c r="A44" s="372" t="s">
        <v>476</v>
      </c>
      <c r="B44" s="414">
        <v>0</v>
      </c>
      <c r="C44" s="681">
        <v>0</v>
      </c>
      <c r="D44" s="535">
        <f t="shared" si="4"/>
        <v>0</v>
      </c>
      <c r="E44" s="391">
        <f>D44*5/100+D44</f>
        <v>0</v>
      </c>
    </row>
    <row r="45" spans="1:5" ht="15.75" thickBot="1" x14ac:dyDescent="0.3">
      <c r="A45" s="373" t="s">
        <v>477</v>
      </c>
      <c r="B45" s="375">
        <v>15000000</v>
      </c>
      <c r="C45" s="665">
        <f>PSA!H144</f>
        <v>3395812</v>
      </c>
      <c r="D45" s="562">
        <f t="shared" si="4"/>
        <v>3565602.6</v>
      </c>
      <c r="E45" s="474">
        <f>D45*5/100+D45</f>
        <v>3743882.73</v>
      </c>
    </row>
    <row r="46" spans="1:5" ht="36.950000000000003" customHeight="1" thickBot="1" x14ac:dyDescent="0.3">
      <c r="A46" s="366" t="s">
        <v>478</v>
      </c>
      <c r="B46" s="376">
        <f>SUM(B37+B38+B39+B40+B43+B44+B45)</f>
        <v>480050783</v>
      </c>
      <c r="C46" s="666">
        <f>SUM(C37+C38+C39+C40+C43+C44+C45)</f>
        <v>659206734.79999995</v>
      </c>
      <c r="D46" s="376">
        <f>SUM(D37+D38+D39+D40+D43+D44+D45)</f>
        <v>692167071.53999996</v>
      </c>
      <c r="E46" s="360">
        <f>SUM(E37+E38+E39+E40+E43+E44+E45)</f>
        <v>726775425.1170001</v>
      </c>
    </row>
    <row r="47" spans="1:5" ht="29.25" customHeight="1" x14ac:dyDescent="0.25">
      <c r="A47" s="1694" t="s">
        <v>672</v>
      </c>
      <c r="B47" s="1713"/>
      <c r="C47" s="1713"/>
      <c r="D47" s="1713"/>
      <c r="E47" s="1793"/>
    </row>
    <row r="48" spans="1:5" ht="15.75" thickBot="1" x14ac:dyDescent="0.3">
      <c r="A48" s="1695"/>
      <c r="B48" s="1752"/>
      <c r="C48" s="1752"/>
      <c r="D48" s="1752"/>
      <c r="E48" s="1788"/>
    </row>
    <row r="49" spans="1:5" ht="29.25" thickBot="1" x14ac:dyDescent="0.3">
      <c r="A49" s="1768" t="s">
        <v>468</v>
      </c>
      <c r="B49" s="366" t="s">
        <v>503</v>
      </c>
      <c r="C49" s="432" t="s">
        <v>504</v>
      </c>
      <c r="D49" s="1785" t="s">
        <v>505</v>
      </c>
      <c r="E49" s="1767"/>
    </row>
    <row r="50" spans="1:5" ht="15.75" thickBot="1" x14ac:dyDescent="0.3">
      <c r="A50" s="1774"/>
      <c r="B50" s="797" t="s">
        <v>507</v>
      </c>
      <c r="C50" s="241" t="s">
        <v>974</v>
      </c>
      <c r="D50" s="797" t="s">
        <v>975</v>
      </c>
      <c r="E50" s="797" t="s">
        <v>978</v>
      </c>
    </row>
    <row r="51" spans="1:5" x14ac:dyDescent="0.25">
      <c r="A51" s="500" t="s">
        <v>671</v>
      </c>
      <c r="B51" s="1768"/>
      <c r="C51" s="1769"/>
      <c r="D51" s="1769"/>
      <c r="E51" s="1770"/>
    </row>
    <row r="52" spans="1:5" ht="15.75" thickBot="1" x14ac:dyDescent="0.3">
      <c r="A52" s="500"/>
      <c r="B52" s="1771"/>
      <c r="C52" s="1772"/>
      <c r="D52" s="1772"/>
      <c r="E52" s="1773"/>
    </row>
    <row r="53" spans="1:5" ht="15.75" thickBot="1" x14ac:dyDescent="0.3">
      <c r="A53" s="537" t="s">
        <v>470</v>
      </c>
      <c r="B53" s="382">
        <v>263339141</v>
      </c>
      <c r="C53" s="664">
        <f>PSA!D17</f>
        <v>506558766.80000001</v>
      </c>
      <c r="D53" s="364">
        <f t="shared" ref="D53:E56" si="5">C53*5/100+C53</f>
        <v>531886705.13999999</v>
      </c>
      <c r="E53" s="518">
        <f t="shared" si="5"/>
        <v>558481040.39699996</v>
      </c>
    </row>
    <row r="54" spans="1:5" ht="15.75" thickBot="1" x14ac:dyDescent="0.3">
      <c r="A54" s="372" t="s">
        <v>471</v>
      </c>
      <c r="B54" s="374">
        <v>109100106</v>
      </c>
      <c r="C54" s="664">
        <f>PSA!D121</f>
        <v>68069405</v>
      </c>
      <c r="D54" s="374">
        <f t="shared" si="5"/>
        <v>71472875.25</v>
      </c>
      <c r="E54" s="363">
        <f>D54*5/100+D54</f>
        <v>75046519.012500003</v>
      </c>
    </row>
    <row r="55" spans="1:5" ht="15.75" thickBot="1" x14ac:dyDescent="0.3">
      <c r="A55" s="373" t="s">
        <v>472</v>
      </c>
      <c r="B55" s="393">
        <v>0</v>
      </c>
      <c r="C55" s="688">
        <v>0</v>
      </c>
      <c r="D55" s="375">
        <f t="shared" si="5"/>
        <v>0</v>
      </c>
      <c r="E55" s="511">
        <f>D55*5/100+D55</f>
        <v>0</v>
      </c>
    </row>
    <row r="56" spans="1:5" ht="15.75" thickBot="1" x14ac:dyDescent="0.3">
      <c r="A56" s="372" t="s">
        <v>473</v>
      </c>
      <c r="B56" s="374">
        <v>3077000</v>
      </c>
      <c r="C56" s="664">
        <f>PSA!D137</f>
        <v>2354818</v>
      </c>
      <c r="D56" s="374">
        <f t="shared" si="5"/>
        <v>2472558.9</v>
      </c>
      <c r="E56" s="363">
        <f>D56*5/100+D56</f>
        <v>2596186.8449999997</v>
      </c>
    </row>
    <row r="57" spans="1:5" x14ac:dyDescent="0.25">
      <c r="A57" s="1722" t="s">
        <v>474</v>
      </c>
      <c r="B57" s="1772"/>
      <c r="C57" s="1772"/>
      <c r="D57" s="1772"/>
      <c r="E57" s="1773"/>
    </row>
    <row r="58" spans="1:5" ht="15.75" thickBot="1" x14ac:dyDescent="0.3">
      <c r="A58" s="1742"/>
      <c r="B58" s="1775"/>
      <c r="C58" s="1775"/>
      <c r="D58" s="1775"/>
      <c r="E58" s="1776"/>
    </row>
    <row r="59" spans="1:5" ht="15.75" thickBot="1" x14ac:dyDescent="0.3">
      <c r="A59" s="537" t="s">
        <v>475</v>
      </c>
      <c r="B59" s="556">
        <v>0</v>
      </c>
      <c r="C59" s="686">
        <v>0</v>
      </c>
      <c r="D59" s="505">
        <f t="shared" ref="D59:E61" si="6">C59*5/100+C59</f>
        <v>0</v>
      </c>
      <c r="E59" s="523">
        <f t="shared" si="6"/>
        <v>0</v>
      </c>
    </row>
    <row r="60" spans="1:5" ht="30.75" thickBot="1" x14ac:dyDescent="0.3">
      <c r="A60" s="372" t="s">
        <v>476</v>
      </c>
      <c r="B60" s="414">
        <v>0</v>
      </c>
      <c r="C60" s="681">
        <v>0</v>
      </c>
      <c r="D60" s="535">
        <f t="shared" si="6"/>
        <v>0</v>
      </c>
      <c r="E60" s="391">
        <f>D60*5/100+D60</f>
        <v>0</v>
      </c>
    </row>
    <row r="61" spans="1:5" ht="15.75" thickBot="1" x14ac:dyDescent="0.3">
      <c r="A61" s="373" t="s">
        <v>477</v>
      </c>
      <c r="B61" s="375">
        <v>15000000</v>
      </c>
      <c r="C61" s="665">
        <f>PSA!D144</f>
        <v>0</v>
      </c>
      <c r="D61" s="562">
        <f t="shared" si="6"/>
        <v>0</v>
      </c>
      <c r="E61" s="474">
        <f>D61*5/100+D61</f>
        <v>0</v>
      </c>
    </row>
    <row r="62" spans="1:5" ht="33" customHeight="1" thickBot="1" x14ac:dyDescent="0.3">
      <c r="A62" s="366" t="s">
        <v>478</v>
      </c>
      <c r="B62" s="376">
        <f>SUM(B53+B54+B55+B56+B59+B60+B61)</f>
        <v>390516247</v>
      </c>
      <c r="C62" s="666">
        <f>SUM(C53+C54+C55+C56+C59+C60+C61)</f>
        <v>576982989.79999995</v>
      </c>
      <c r="D62" s="376">
        <f>SUM(D53+D54+D55+D56+D59+D60+D61)</f>
        <v>605832139.28999996</v>
      </c>
      <c r="E62" s="360">
        <f>SUM(E53+E54+E55+E56+E59+E60+E61)</f>
        <v>636123746.25450003</v>
      </c>
    </row>
    <row r="63" spans="1:5" ht="17.25" customHeight="1" x14ac:dyDescent="0.25">
      <c r="A63" s="2156" t="s">
        <v>673</v>
      </c>
      <c r="B63" s="2157"/>
      <c r="C63" s="2157"/>
      <c r="D63" s="2157"/>
      <c r="E63" s="2158"/>
    </row>
    <row r="64" spans="1:5" s="235" customFormat="1" ht="15.75" customHeight="1" thickBot="1" x14ac:dyDescent="0.25">
      <c r="A64" s="2159"/>
      <c r="B64" s="2160"/>
      <c r="C64" s="2160"/>
      <c r="D64" s="2160"/>
      <c r="E64" s="2161"/>
    </row>
    <row r="65" spans="1:5" s="235" customFormat="1" ht="29.25" thickBot="1" x14ac:dyDescent="0.25">
      <c r="A65" s="1768" t="s">
        <v>468</v>
      </c>
      <c r="B65" s="366" t="s">
        <v>503</v>
      </c>
      <c r="C65" s="424" t="s">
        <v>504</v>
      </c>
      <c r="D65" s="1766" t="s">
        <v>505</v>
      </c>
      <c r="E65" s="1767"/>
    </row>
    <row r="66" spans="1:5" s="235" customFormat="1" ht="15.95" customHeight="1" thickBot="1" x14ac:dyDescent="0.25">
      <c r="A66" s="1774"/>
      <c r="B66" s="797" t="s">
        <v>507</v>
      </c>
      <c r="C66" s="241" t="s">
        <v>974</v>
      </c>
      <c r="D66" s="797" t="s">
        <v>975</v>
      </c>
      <c r="E66" s="797" t="s">
        <v>978</v>
      </c>
    </row>
    <row r="67" spans="1:5" s="235" customFormat="1" ht="15" customHeight="1" x14ac:dyDescent="0.2">
      <c r="A67" s="500" t="s">
        <v>671</v>
      </c>
      <c r="B67" s="1768"/>
      <c r="C67" s="1769"/>
      <c r="D67" s="1769"/>
      <c r="E67" s="1770"/>
    </row>
    <row r="68" spans="1:5" s="235" customFormat="1" ht="14.1" customHeight="1" thickBot="1" x14ac:dyDescent="0.25">
      <c r="A68" s="500"/>
      <c r="B68" s="1771"/>
      <c r="C68" s="1772"/>
      <c r="D68" s="1772"/>
      <c r="E68" s="1773"/>
    </row>
    <row r="69" spans="1:5" s="235" customFormat="1" ht="15.75" thickBot="1" x14ac:dyDescent="0.25">
      <c r="A69" s="362" t="s">
        <v>470</v>
      </c>
      <c r="B69" s="363">
        <v>0</v>
      </c>
      <c r="C69" s="668">
        <f>PSA!E17</f>
        <v>0</v>
      </c>
      <c r="D69" s="363">
        <f t="shared" ref="D69:E72" si="7">C69*5/100+C69</f>
        <v>0</v>
      </c>
      <c r="E69" s="364">
        <f t="shared" si="7"/>
        <v>0</v>
      </c>
    </row>
    <row r="70" spans="1:5" s="235" customFormat="1" ht="15.75" thickBot="1" x14ac:dyDescent="0.25">
      <c r="A70" s="362" t="s">
        <v>471</v>
      </c>
      <c r="B70" s="363">
        <v>41300000</v>
      </c>
      <c r="C70" s="668">
        <f>PSA!E121</f>
        <v>59784273</v>
      </c>
      <c r="D70" s="363">
        <f t="shared" si="7"/>
        <v>62773486.649999999</v>
      </c>
      <c r="E70" s="364">
        <f>D70*5/100+D70</f>
        <v>65912160.982500002</v>
      </c>
    </row>
    <row r="71" spans="1:5" s="235" customFormat="1" ht="15.75" thickBot="1" x14ac:dyDescent="0.25">
      <c r="A71" s="509" t="s">
        <v>472</v>
      </c>
      <c r="B71" s="373">
        <v>0</v>
      </c>
      <c r="C71" s="631">
        <v>0</v>
      </c>
      <c r="D71" s="511">
        <f t="shared" si="7"/>
        <v>0</v>
      </c>
      <c r="E71" s="513">
        <f>D71*5/100+D71</f>
        <v>0</v>
      </c>
    </row>
    <row r="72" spans="1:5" s="235" customFormat="1" ht="15.75" thickBot="1" x14ac:dyDescent="0.25">
      <c r="A72" s="362" t="s">
        <v>473</v>
      </c>
      <c r="B72" s="363">
        <v>2450000</v>
      </c>
      <c r="C72" s="668">
        <f>PSA!E137</f>
        <v>1595000</v>
      </c>
      <c r="D72" s="363">
        <f t="shared" si="7"/>
        <v>1674750</v>
      </c>
      <c r="E72" s="364">
        <f>D72*5/100+D72</f>
        <v>1758487.5</v>
      </c>
    </row>
    <row r="73" spans="1:5" s="235" customFormat="1" ht="15" customHeight="1" x14ac:dyDescent="0.2">
      <c r="A73" s="1714" t="s">
        <v>474</v>
      </c>
      <c r="B73" s="1768"/>
      <c r="C73" s="1769"/>
      <c r="D73" s="1769"/>
      <c r="E73" s="1770"/>
    </row>
    <row r="74" spans="1:5" s="235" customFormat="1" ht="15" customHeight="1" thickBot="1" x14ac:dyDescent="0.25">
      <c r="A74" s="1695"/>
      <c r="B74" s="1774"/>
      <c r="C74" s="1775"/>
      <c r="D74" s="1775"/>
      <c r="E74" s="1776"/>
    </row>
    <row r="75" spans="1:5" s="235" customFormat="1" ht="15.75" thickBot="1" x14ac:dyDescent="0.25">
      <c r="A75" s="519" t="s">
        <v>475</v>
      </c>
      <c r="B75" s="537">
        <v>0</v>
      </c>
      <c r="C75" s="631">
        <v>0</v>
      </c>
      <c r="D75" s="523">
        <f t="shared" ref="D75:E77" si="8">C75*5/100+C75</f>
        <v>0</v>
      </c>
      <c r="E75" s="506">
        <f t="shared" si="8"/>
        <v>0</v>
      </c>
    </row>
    <row r="76" spans="1:5" s="235" customFormat="1" ht="30.75" thickBot="1" x14ac:dyDescent="0.25">
      <c r="A76" s="362" t="s">
        <v>476</v>
      </c>
      <c r="B76" s="372">
        <v>0</v>
      </c>
      <c r="C76" s="676">
        <v>0</v>
      </c>
      <c r="D76" s="391">
        <f t="shared" si="8"/>
        <v>0</v>
      </c>
      <c r="E76" s="536">
        <f>D76*5/100+D76</f>
        <v>0</v>
      </c>
    </row>
    <row r="77" spans="1:5" s="235" customFormat="1" ht="15.75" thickBot="1" x14ac:dyDescent="0.25">
      <c r="A77" s="509" t="s">
        <v>477</v>
      </c>
      <c r="B77" s="511">
        <v>0</v>
      </c>
      <c r="C77" s="667">
        <f>PSA!E144</f>
        <v>3395812</v>
      </c>
      <c r="D77" s="474">
        <f t="shared" si="8"/>
        <v>3565602.6</v>
      </c>
      <c r="E77" s="473">
        <f>D77*5/100+D77</f>
        <v>3743882.73</v>
      </c>
    </row>
    <row r="78" spans="1:5" s="235" customFormat="1" ht="35.1" customHeight="1" thickBot="1" x14ac:dyDescent="0.25">
      <c r="A78" s="520" t="s">
        <v>478</v>
      </c>
      <c r="B78" s="360">
        <f>SUM(B69+B70+B71+B72+B75+B76+B77)</f>
        <v>43750000</v>
      </c>
      <c r="C78" s="701">
        <f>SUM(C69+C70+C71+C72+C75+C76+C77)</f>
        <v>64775085</v>
      </c>
      <c r="D78" s="360">
        <f>SUM(D69+D70+D71+D72+D75+D76+D77)</f>
        <v>68013839.25</v>
      </c>
      <c r="E78" s="361">
        <f>SUM(E69+E70+E71+E72+E75+E76+E77)</f>
        <v>71414531.212500006</v>
      </c>
    </row>
    <row r="79" spans="1:5" s="235" customFormat="1" ht="15.75" customHeight="1" x14ac:dyDescent="0.2">
      <c r="A79" s="2156" t="s">
        <v>674</v>
      </c>
      <c r="B79" s="2157"/>
      <c r="C79" s="2157"/>
      <c r="D79" s="2157"/>
      <c r="E79" s="2158"/>
    </row>
    <row r="80" spans="1:5" s="235" customFormat="1" ht="15.75" customHeight="1" thickBot="1" x14ac:dyDescent="0.25">
      <c r="A80" s="2159"/>
      <c r="B80" s="2160"/>
      <c r="C80" s="2160"/>
      <c r="D80" s="2160"/>
      <c r="E80" s="2161"/>
    </row>
    <row r="81" spans="1:5" s="235" customFormat="1" ht="29.25" thickBot="1" x14ac:dyDescent="0.25">
      <c r="A81" s="498" t="s">
        <v>468</v>
      </c>
      <c r="B81" s="366" t="s">
        <v>503</v>
      </c>
      <c r="C81" s="424" t="s">
        <v>504</v>
      </c>
      <c r="D81" s="1766" t="s">
        <v>505</v>
      </c>
      <c r="E81" s="1767"/>
    </row>
    <row r="82" spans="1:5" s="235" customFormat="1" thickBot="1" x14ac:dyDescent="0.25">
      <c r="A82" s="528"/>
      <c r="B82" s="797" t="s">
        <v>507</v>
      </c>
      <c r="C82" s="241" t="s">
        <v>974</v>
      </c>
      <c r="D82" s="797" t="s">
        <v>975</v>
      </c>
      <c r="E82" s="797" t="s">
        <v>978</v>
      </c>
    </row>
    <row r="83" spans="1:5" s="235" customFormat="1" ht="24" customHeight="1" thickBot="1" x14ac:dyDescent="0.25">
      <c r="A83" s="507" t="s">
        <v>671</v>
      </c>
      <c r="B83" s="1772"/>
      <c r="C83" s="1772"/>
      <c r="D83" s="1772"/>
      <c r="E83" s="1773"/>
    </row>
    <row r="84" spans="1:5" s="235" customFormat="1" ht="15.75" thickBot="1" x14ac:dyDescent="0.25">
      <c r="A84" s="362" t="s">
        <v>470</v>
      </c>
      <c r="B84" s="363">
        <v>18098536</v>
      </c>
      <c r="C84" s="668">
        <f>PSA!F17</f>
        <v>11917140</v>
      </c>
      <c r="D84" s="363">
        <f t="shared" ref="D84:E87" si="9">C84*5/100+C84</f>
        <v>12512997</v>
      </c>
      <c r="E84" s="364">
        <f t="shared" si="9"/>
        <v>13138646.85</v>
      </c>
    </row>
    <row r="85" spans="1:5" s="235" customFormat="1" ht="15.75" thickBot="1" x14ac:dyDescent="0.25">
      <c r="A85" s="509" t="s">
        <v>471</v>
      </c>
      <c r="B85" s="511">
        <v>25244000</v>
      </c>
      <c r="C85" s="667">
        <f>PSA!F121</f>
        <v>5111520</v>
      </c>
      <c r="D85" s="511">
        <f t="shared" si="9"/>
        <v>5367096</v>
      </c>
      <c r="E85" s="513">
        <f>D85*5/100+D85</f>
        <v>5635450.7999999998</v>
      </c>
    </row>
    <row r="86" spans="1:5" s="235" customFormat="1" ht="15.75" thickBot="1" x14ac:dyDescent="0.25">
      <c r="A86" s="362" t="s">
        <v>472</v>
      </c>
      <c r="B86" s="372">
        <v>0</v>
      </c>
      <c r="C86" s="676">
        <v>0</v>
      </c>
      <c r="D86" s="363">
        <f t="shared" si="9"/>
        <v>0</v>
      </c>
      <c r="E86" s="364">
        <f>D86*5/100+D86</f>
        <v>0</v>
      </c>
    </row>
    <row r="87" spans="1:5" s="235" customFormat="1" ht="15.75" thickBot="1" x14ac:dyDescent="0.25">
      <c r="A87" s="362" t="s">
        <v>473</v>
      </c>
      <c r="B87" s="363">
        <v>2442000</v>
      </c>
      <c r="C87" s="668">
        <f>PSA!F137</f>
        <v>420000</v>
      </c>
      <c r="D87" s="363">
        <f t="shared" si="9"/>
        <v>441000</v>
      </c>
      <c r="E87" s="364">
        <f>D87*5/100+D87</f>
        <v>463050</v>
      </c>
    </row>
    <row r="88" spans="1:5" s="235" customFormat="1" ht="15" customHeight="1" x14ac:dyDescent="0.2">
      <c r="A88" s="1721" t="s">
        <v>474</v>
      </c>
      <c r="B88" s="1772"/>
      <c r="C88" s="1772"/>
      <c r="D88" s="1772"/>
      <c r="E88" s="1773"/>
    </row>
    <row r="89" spans="1:5" s="235" customFormat="1" ht="15" customHeight="1" thickBot="1" x14ac:dyDescent="0.25">
      <c r="A89" s="1742"/>
      <c r="B89" s="1775"/>
      <c r="C89" s="1775"/>
      <c r="D89" s="1775"/>
      <c r="E89" s="1776"/>
    </row>
    <row r="90" spans="1:5" s="235" customFormat="1" ht="15.75" thickBot="1" x14ac:dyDescent="0.25">
      <c r="A90" s="519" t="s">
        <v>475</v>
      </c>
      <c r="B90" s="537">
        <v>0</v>
      </c>
      <c r="C90" s="631">
        <v>0</v>
      </c>
      <c r="D90" s="523">
        <f t="shared" ref="D90:E92" si="10">C90*5/100+C90</f>
        <v>0</v>
      </c>
      <c r="E90" s="506">
        <f t="shared" si="10"/>
        <v>0</v>
      </c>
    </row>
    <row r="91" spans="1:5" s="235" customFormat="1" ht="30.75" thickBot="1" x14ac:dyDescent="0.25">
      <c r="A91" s="362" t="s">
        <v>476</v>
      </c>
      <c r="B91" s="372">
        <v>0</v>
      </c>
      <c r="C91" s="676">
        <v>0</v>
      </c>
      <c r="D91" s="391">
        <f t="shared" si="10"/>
        <v>0</v>
      </c>
      <c r="E91" s="536">
        <f>D91*5/100+D91</f>
        <v>0</v>
      </c>
    </row>
    <row r="92" spans="1:5" s="235" customFormat="1" ht="15.75" thickBot="1" x14ac:dyDescent="0.25">
      <c r="A92" s="509" t="s">
        <v>477</v>
      </c>
      <c r="B92" s="511">
        <v>0</v>
      </c>
      <c r="C92" s="667">
        <f>PSA!F144</f>
        <v>0</v>
      </c>
      <c r="D92" s="474">
        <f t="shared" si="10"/>
        <v>0</v>
      </c>
      <c r="E92" s="473">
        <f>D92*5/100+D92</f>
        <v>0</v>
      </c>
    </row>
    <row r="93" spans="1:5" s="235" customFormat="1" ht="33" customHeight="1" thickBot="1" x14ac:dyDescent="0.25">
      <c r="A93" s="520" t="s">
        <v>478</v>
      </c>
      <c r="B93" s="360">
        <f>SUM(B84+B85+B86+B87+B90+B91+B92)</f>
        <v>45784536</v>
      </c>
      <c r="C93" s="701">
        <f>SUM(C84+C85+C86+C87+C90+C91+C92)</f>
        <v>17448660</v>
      </c>
      <c r="D93" s="360">
        <f>SUM(D84+D85+D86+D87+D90+D91+D92)</f>
        <v>18321093</v>
      </c>
      <c r="E93" s="361">
        <f>SUM(E84+E85+E86+E87+E90+E91+E92)</f>
        <v>19237147.649999999</v>
      </c>
    </row>
    <row r="94" spans="1:5" s="235" customFormat="1" ht="12.95" customHeight="1" x14ac:dyDescent="0.2">
      <c r="A94" s="176"/>
      <c r="C94" s="727"/>
    </row>
  </sheetData>
  <mergeCells count="32">
    <mergeCell ref="A63:E64"/>
    <mergeCell ref="A79:E80"/>
    <mergeCell ref="A88:A89"/>
    <mergeCell ref="B88:E89"/>
    <mergeCell ref="D65:E65"/>
    <mergeCell ref="B67:E68"/>
    <mergeCell ref="A73:A74"/>
    <mergeCell ref="B73:E74"/>
    <mergeCell ref="D81:E81"/>
    <mergeCell ref="B83:E83"/>
    <mergeCell ref="A65:A66"/>
    <mergeCell ref="A24:A25"/>
    <mergeCell ref="B24:E25"/>
    <mergeCell ref="D33:E33"/>
    <mergeCell ref="B35:E36"/>
    <mergeCell ref="A3:B3"/>
    <mergeCell ref="D4:E4"/>
    <mergeCell ref="D16:E16"/>
    <mergeCell ref="B18:E19"/>
    <mergeCell ref="B7:E7"/>
    <mergeCell ref="A6:E6"/>
    <mergeCell ref="A4:A5"/>
    <mergeCell ref="A16:A17"/>
    <mergeCell ref="A33:A34"/>
    <mergeCell ref="A57:A58"/>
    <mergeCell ref="B57:E58"/>
    <mergeCell ref="D49:E49"/>
    <mergeCell ref="B51:E52"/>
    <mergeCell ref="A41:A42"/>
    <mergeCell ref="B41:E42"/>
    <mergeCell ref="A49:A50"/>
    <mergeCell ref="A47:E48"/>
  </mergeCells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157"/>
  <sheetViews>
    <sheetView view="pageBreakPreview" topLeftCell="A68" zoomScale="91" zoomScaleNormal="115" zoomScaleSheetLayoutView="91" workbookViewId="0">
      <selection activeCell="F50" sqref="F50"/>
    </sheetView>
  </sheetViews>
  <sheetFormatPr defaultColWidth="8.85546875" defaultRowHeight="15" x14ac:dyDescent="0.25"/>
  <cols>
    <col min="1" max="1" width="6" customWidth="1"/>
    <col min="2" max="2" width="8.140625" customWidth="1"/>
    <col min="3" max="3" width="47.7109375" customWidth="1"/>
    <col min="4" max="4" width="19.5703125" customWidth="1"/>
    <col min="5" max="5" width="21.85546875" customWidth="1"/>
    <col min="6" max="6" width="19.28515625" customWidth="1"/>
    <col min="7" max="7" width="19.7109375" style="41" customWidth="1"/>
    <col min="8" max="8" width="18.42578125" style="41" customWidth="1"/>
    <col min="9" max="9" width="17.140625" style="41" customWidth="1"/>
    <col min="10" max="10" width="23.85546875" style="41" customWidth="1"/>
  </cols>
  <sheetData>
    <row r="1" spans="1:8" x14ac:dyDescent="0.25">
      <c r="H1" s="146"/>
    </row>
    <row r="2" spans="1:8" ht="19.5" thickBot="1" x14ac:dyDescent="0.35">
      <c r="C2" s="2187" t="s">
        <v>944</v>
      </c>
      <c r="D2" s="2187"/>
      <c r="H2" s="146"/>
    </row>
    <row r="3" spans="1:8" ht="32.25" thickBot="1" x14ac:dyDescent="0.3">
      <c r="A3" s="87"/>
      <c r="B3" s="992" t="s">
        <v>322</v>
      </c>
      <c r="C3" s="993" t="s">
        <v>323</v>
      </c>
      <c r="D3" s="993" t="s">
        <v>945</v>
      </c>
      <c r="E3" s="994" t="s">
        <v>949</v>
      </c>
      <c r="F3" s="993" t="s">
        <v>955</v>
      </c>
      <c r="G3" s="604"/>
      <c r="H3" s="147"/>
    </row>
    <row r="4" spans="1:8" ht="27" customHeight="1" thickBot="1" x14ac:dyDescent="0.3">
      <c r="A4" s="51"/>
      <c r="B4" s="88">
        <v>1</v>
      </c>
      <c r="C4" s="89" t="s">
        <v>767</v>
      </c>
      <c r="D4" s="297">
        <v>303219192</v>
      </c>
      <c r="E4" s="291">
        <f>EXECUTIVE!AI140</f>
        <v>208270365</v>
      </c>
      <c r="F4" s="291">
        <f>E4*5/100+E4</f>
        <v>218683883.25</v>
      </c>
      <c r="G4" s="130"/>
      <c r="H4" s="129"/>
    </row>
    <row r="5" spans="1:8" ht="24" customHeight="1" thickBot="1" x14ac:dyDescent="0.3">
      <c r="A5" s="51"/>
      <c r="B5" s="88">
        <v>2</v>
      </c>
      <c r="C5" s="89" t="s">
        <v>761</v>
      </c>
      <c r="D5" s="297">
        <v>472789427</v>
      </c>
      <c r="E5" s="291">
        <f>TREASURY!V158</f>
        <v>806091172</v>
      </c>
      <c r="F5" s="291">
        <f t="shared" ref="F5:F16" si="0">E5*5/100+E5</f>
        <v>846395730.60000002</v>
      </c>
      <c r="G5" s="130"/>
      <c r="H5" s="129"/>
    </row>
    <row r="6" spans="1:8" ht="25.5" customHeight="1" thickBot="1" x14ac:dyDescent="0.3">
      <c r="A6" s="51"/>
      <c r="B6" s="88">
        <v>3</v>
      </c>
      <c r="C6" s="89" t="s">
        <v>762</v>
      </c>
      <c r="D6" s="297">
        <v>183487916</v>
      </c>
      <c r="E6" s="291">
        <f>AGRICULTURE!AN149</f>
        <v>742380901.63</v>
      </c>
      <c r="F6" s="291">
        <f t="shared" si="0"/>
        <v>779499946.71150005</v>
      </c>
      <c r="G6" s="130"/>
      <c r="H6" s="129"/>
    </row>
    <row r="7" spans="1:8" ht="26.1" customHeight="1" thickBot="1" x14ac:dyDescent="0.3">
      <c r="A7" s="51"/>
      <c r="B7" s="90">
        <v>4</v>
      </c>
      <c r="C7" s="91" t="s">
        <v>763</v>
      </c>
      <c r="D7" s="298">
        <v>1253707143</v>
      </c>
      <c r="E7" s="294">
        <f>HEALTH!X186</f>
        <v>1548826439</v>
      </c>
      <c r="F7" s="291">
        <f t="shared" si="0"/>
        <v>1626267760.95</v>
      </c>
      <c r="G7" s="130"/>
      <c r="H7" s="129"/>
    </row>
    <row r="8" spans="1:8" ht="29.1" customHeight="1" thickBot="1" x14ac:dyDescent="0.3">
      <c r="A8" s="51"/>
      <c r="B8" s="92">
        <v>5</v>
      </c>
      <c r="C8" s="89" t="s">
        <v>764</v>
      </c>
      <c r="D8" s="299">
        <v>468691037</v>
      </c>
      <c r="E8" s="300">
        <f>EDUCATION!AJ144</f>
        <v>545612051</v>
      </c>
      <c r="F8" s="291">
        <f t="shared" si="0"/>
        <v>572892653.54999995</v>
      </c>
      <c r="G8" s="130"/>
      <c r="H8" s="129"/>
    </row>
    <row r="9" spans="1:8" ht="29.25" customHeight="1" thickBot="1" x14ac:dyDescent="0.3">
      <c r="A9" s="51"/>
      <c r="B9" s="88">
        <v>6</v>
      </c>
      <c r="C9" s="89" t="s">
        <v>765</v>
      </c>
      <c r="D9" s="297">
        <v>256250456</v>
      </c>
      <c r="E9" s="291">
        <f>GENDER!AN144</f>
        <v>207169592</v>
      </c>
      <c r="F9" s="291">
        <f t="shared" si="0"/>
        <v>217528071.59999999</v>
      </c>
      <c r="G9" s="130"/>
      <c r="H9" s="129"/>
    </row>
    <row r="10" spans="1:8" ht="27.75" customHeight="1" thickBot="1" x14ac:dyDescent="0.3">
      <c r="A10" s="51"/>
      <c r="B10" s="88">
        <v>7</v>
      </c>
      <c r="C10" s="89" t="s">
        <v>766</v>
      </c>
      <c r="D10" s="298">
        <v>88039961</v>
      </c>
      <c r="E10" s="291">
        <f>TRADE!AN144</f>
        <v>138044241</v>
      </c>
      <c r="F10" s="291">
        <f t="shared" si="0"/>
        <v>144946453.05000001</v>
      </c>
      <c r="G10" s="130"/>
      <c r="H10" s="129"/>
    </row>
    <row r="11" spans="1:8" ht="27.75" customHeight="1" thickBot="1" x14ac:dyDescent="0.3">
      <c r="A11" s="51"/>
      <c r="B11" s="90">
        <v>8</v>
      </c>
      <c r="C11" s="91" t="s">
        <v>325</v>
      </c>
      <c r="D11" s="299">
        <v>61991289</v>
      </c>
      <c r="E11" s="301">
        <f>PSB!F144</f>
        <v>35271703</v>
      </c>
      <c r="F11" s="291">
        <f t="shared" si="0"/>
        <v>37035288.149999999</v>
      </c>
      <c r="G11" s="130"/>
      <c r="H11" s="129"/>
    </row>
    <row r="12" spans="1:8" ht="33.75" customHeight="1" thickBot="1" x14ac:dyDescent="0.3">
      <c r="A12" s="51"/>
      <c r="B12" s="92">
        <v>9</v>
      </c>
      <c r="C12" s="89" t="s">
        <v>768</v>
      </c>
      <c r="D12" s="297">
        <v>141946048</v>
      </c>
      <c r="E12" s="291">
        <f>ENVIRONMENT!AC152</f>
        <v>234106659</v>
      </c>
      <c r="F12" s="291">
        <f t="shared" si="0"/>
        <v>245811991.94999999</v>
      </c>
      <c r="G12" s="130"/>
      <c r="H12" s="129"/>
    </row>
    <row r="13" spans="1:8" ht="24" customHeight="1" thickBot="1" x14ac:dyDescent="0.3">
      <c r="A13" s="51"/>
      <c r="B13" s="88">
        <v>10</v>
      </c>
      <c r="C13" s="89" t="s">
        <v>769</v>
      </c>
      <c r="D13" s="297">
        <v>595696003</v>
      </c>
      <c r="E13" s="291">
        <f>TRANSPORT!AN146</f>
        <v>584398137</v>
      </c>
      <c r="F13" s="291">
        <f t="shared" si="0"/>
        <v>613618043.85000002</v>
      </c>
      <c r="G13" s="130"/>
      <c r="H13" s="129"/>
    </row>
    <row r="14" spans="1:8" ht="26.25" customHeight="1" thickBot="1" x14ac:dyDescent="0.3">
      <c r="A14" s="51"/>
      <c r="B14" s="88">
        <v>11</v>
      </c>
      <c r="C14" s="89" t="s">
        <v>770</v>
      </c>
      <c r="D14" s="297">
        <v>85997008</v>
      </c>
      <c r="E14" s="291">
        <f>LANDS!AN147</f>
        <v>603697615</v>
      </c>
      <c r="F14" s="291">
        <f t="shared" si="0"/>
        <v>633882495.75</v>
      </c>
      <c r="G14" s="130"/>
      <c r="H14" s="129"/>
    </row>
    <row r="15" spans="1:8" ht="23.25" customHeight="1" thickBot="1" x14ac:dyDescent="0.3">
      <c r="A15" s="51"/>
      <c r="B15" s="88">
        <v>12</v>
      </c>
      <c r="C15" s="89" t="s">
        <v>324</v>
      </c>
      <c r="D15" s="302">
        <v>648773279</v>
      </c>
      <c r="E15" s="291">
        <f>ASSEMBLY!G119</f>
        <v>641955167</v>
      </c>
      <c r="F15" s="291">
        <f t="shared" si="0"/>
        <v>674052925.35000002</v>
      </c>
      <c r="G15" s="130"/>
      <c r="H15" s="129"/>
    </row>
    <row r="16" spans="1:8" ht="36" customHeight="1" thickBot="1" x14ac:dyDescent="0.3">
      <c r="A16" s="51"/>
      <c r="B16" s="88">
        <v>13</v>
      </c>
      <c r="C16" s="93" t="s">
        <v>771</v>
      </c>
      <c r="D16" s="303">
        <v>480050782.80000001</v>
      </c>
      <c r="E16" s="291">
        <f>PSA!H146</f>
        <v>659206734.79999995</v>
      </c>
      <c r="F16" s="291">
        <f t="shared" si="0"/>
        <v>692167071.53999996</v>
      </c>
      <c r="G16" s="130"/>
      <c r="H16" s="129"/>
    </row>
    <row r="17" spans="1:8" ht="34.5" customHeight="1" thickBot="1" x14ac:dyDescent="0.3">
      <c r="A17" s="94"/>
      <c r="B17" s="95"/>
      <c r="C17" s="305" t="s">
        <v>694</v>
      </c>
      <c r="D17" s="304">
        <f>SUM(D4:D16)</f>
        <v>5040639541.8000002</v>
      </c>
      <c r="E17" s="304">
        <f>SUM(E4:E16)</f>
        <v>6955030777.4300003</v>
      </c>
      <c r="F17" s="304">
        <f>SUM(F4:F16)</f>
        <v>7302782316.3015003</v>
      </c>
      <c r="G17" s="158"/>
      <c r="H17" s="148"/>
    </row>
    <row r="18" spans="1:8" x14ac:dyDescent="0.25">
      <c r="H18" s="146"/>
    </row>
    <row r="19" spans="1:8" ht="16.5" thickBot="1" x14ac:dyDescent="0.3">
      <c r="C19" s="96" t="s">
        <v>946</v>
      </c>
      <c r="H19" s="146"/>
    </row>
    <row r="20" spans="1:8" x14ac:dyDescent="0.25">
      <c r="B20" s="2165" t="s">
        <v>326</v>
      </c>
      <c r="C20" s="2168" t="s">
        <v>327</v>
      </c>
      <c r="D20" s="97" t="s">
        <v>328</v>
      </c>
      <c r="E20" s="98" t="s">
        <v>329</v>
      </c>
      <c r="H20" s="146"/>
    </row>
    <row r="21" spans="1:8" x14ac:dyDescent="0.25">
      <c r="B21" s="2166"/>
      <c r="C21" s="2169"/>
      <c r="D21" s="99" t="s">
        <v>330</v>
      </c>
      <c r="E21" s="100" t="s">
        <v>331</v>
      </c>
      <c r="H21" s="146"/>
    </row>
    <row r="22" spans="1:8" ht="15.75" thickBot="1" x14ac:dyDescent="0.3">
      <c r="B22" s="2167"/>
      <c r="C22" s="2170"/>
      <c r="D22" s="101" t="s">
        <v>491</v>
      </c>
      <c r="E22" s="102"/>
      <c r="H22" s="146"/>
    </row>
    <row r="23" spans="1:8" ht="30" customHeight="1" thickBot="1" x14ac:dyDescent="0.3">
      <c r="B23" s="88">
        <v>1</v>
      </c>
      <c r="C23" s="89" t="s">
        <v>767</v>
      </c>
      <c r="D23" s="291">
        <f>E4</f>
        <v>208270365</v>
      </c>
      <c r="E23" s="292">
        <f>SUM(D23*100/D36)</f>
        <v>2.9945283013824326</v>
      </c>
      <c r="G23" s="605"/>
      <c r="H23" s="146"/>
    </row>
    <row r="24" spans="1:8" ht="28.5" customHeight="1" thickBot="1" x14ac:dyDescent="0.3">
      <c r="B24" s="88">
        <v>2</v>
      </c>
      <c r="C24" s="89" t="s">
        <v>761</v>
      </c>
      <c r="D24" s="291">
        <f>E5</f>
        <v>806091172</v>
      </c>
      <c r="E24" s="292">
        <f>SUM(D24*100/D36)</f>
        <v>11.590044642446056</v>
      </c>
      <c r="G24" s="605"/>
    </row>
    <row r="25" spans="1:8" ht="27.75" customHeight="1" thickBot="1" x14ac:dyDescent="0.3">
      <c r="B25" s="88">
        <v>3</v>
      </c>
      <c r="C25" s="89" t="s">
        <v>762</v>
      </c>
      <c r="D25" s="291">
        <f t="shared" ref="D25:D35" si="1">E6</f>
        <v>742380901.63</v>
      </c>
      <c r="E25" s="292">
        <f>SUM(D25*100/D36)</f>
        <v>10.674013176751492</v>
      </c>
      <c r="G25" s="605"/>
    </row>
    <row r="26" spans="1:8" ht="24.75" customHeight="1" thickBot="1" x14ac:dyDescent="0.3">
      <c r="B26" s="90">
        <v>4</v>
      </c>
      <c r="C26" s="91" t="s">
        <v>763</v>
      </c>
      <c r="D26" s="293">
        <f t="shared" si="1"/>
        <v>1548826439</v>
      </c>
      <c r="E26" s="292">
        <f>SUM(D26*100/D36)</f>
        <v>22.269152913401157</v>
      </c>
      <c r="G26" s="605"/>
    </row>
    <row r="27" spans="1:8" ht="27.95" customHeight="1" thickBot="1" x14ac:dyDescent="0.3">
      <c r="B27" s="92">
        <v>5</v>
      </c>
      <c r="C27" s="89" t="s">
        <v>764</v>
      </c>
      <c r="D27" s="291">
        <f t="shared" si="1"/>
        <v>545612051</v>
      </c>
      <c r="E27" s="292">
        <f>SUM(D27*100/D36)</f>
        <v>7.8448545874244537</v>
      </c>
      <c r="G27" s="605"/>
    </row>
    <row r="28" spans="1:8" ht="27.95" customHeight="1" thickBot="1" x14ac:dyDescent="0.3">
      <c r="B28" s="88">
        <v>6</v>
      </c>
      <c r="C28" s="89" t="s">
        <v>765</v>
      </c>
      <c r="D28" s="291">
        <f t="shared" si="1"/>
        <v>207169592</v>
      </c>
      <c r="E28" s="292">
        <f>D28/D36*100</f>
        <v>2.9787012973730165</v>
      </c>
      <c r="G28" s="605"/>
    </row>
    <row r="29" spans="1:8" ht="30" customHeight="1" thickBot="1" x14ac:dyDescent="0.3">
      <c r="B29" s="88">
        <v>7</v>
      </c>
      <c r="C29" s="89" t="s">
        <v>766</v>
      </c>
      <c r="D29" s="291">
        <f t="shared" si="1"/>
        <v>138044241</v>
      </c>
      <c r="E29" s="292">
        <f>SUM(D29*100/D36)</f>
        <v>1.9848113605474171</v>
      </c>
      <c r="G29" s="605"/>
    </row>
    <row r="30" spans="1:8" ht="24.95" customHeight="1" thickBot="1" x14ac:dyDescent="0.3">
      <c r="B30" s="90">
        <v>8</v>
      </c>
      <c r="C30" s="91" t="s">
        <v>325</v>
      </c>
      <c r="D30" s="294">
        <f t="shared" si="1"/>
        <v>35271703</v>
      </c>
      <c r="E30" s="292">
        <f>SUM(D30*100/D36)</f>
        <v>0.50713942365950937</v>
      </c>
      <c r="G30" s="605"/>
    </row>
    <row r="31" spans="1:8" ht="36" customHeight="1" thickBot="1" x14ac:dyDescent="0.3">
      <c r="B31" s="92">
        <v>9</v>
      </c>
      <c r="C31" s="89" t="s">
        <v>768</v>
      </c>
      <c r="D31" s="295">
        <f t="shared" si="1"/>
        <v>234106659</v>
      </c>
      <c r="E31" s="292">
        <f>SUM(D31*100/D36)</f>
        <v>3.3660046445762286</v>
      </c>
      <c r="G31" s="605"/>
    </row>
    <row r="32" spans="1:8" ht="30" customHeight="1" thickBot="1" x14ac:dyDescent="0.3">
      <c r="B32" s="88">
        <v>10</v>
      </c>
      <c r="C32" s="89" t="s">
        <v>769</v>
      </c>
      <c r="D32" s="291">
        <f t="shared" si="1"/>
        <v>584398137</v>
      </c>
      <c r="E32" s="292">
        <f>SUM(D32*100/D36)</f>
        <v>8.4025240966071593</v>
      </c>
      <c r="G32" s="605"/>
    </row>
    <row r="33" spans="2:8" ht="21.95" customHeight="1" thickBot="1" x14ac:dyDescent="0.3">
      <c r="B33" s="88">
        <v>11</v>
      </c>
      <c r="C33" s="89" t="s">
        <v>770</v>
      </c>
      <c r="D33" s="291">
        <f t="shared" si="1"/>
        <v>603697615</v>
      </c>
      <c r="E33" s="292">
        <f>SUM(D33*100/D36)</f>
        <v>8.6800135659942583</v>
      </c>
      <c r="G33" s="605"/>
    </row>
    <row r="34" spans="2:8" ht="21.95" customHeight="1" thickBot="1" x14ac:dyDescent="0.3">
      <c r="B34" s="88">
        <v>12</v>
      </c>
      <c r="C34" s="89" t="s">
        <v>324</v>
      </c>
      <c r="D34" s="291">
        <f>ASSEMBLY!G119</f>
        <v>641955167</v>
      </c>
      <c r="E34" s="292">
        <f>SUM(D34*100/D36)</f>
        <v>9.2300837702002685</v>
      </c>
      <c r="G34" s="605"/>
    </row>
    <row r="35" spans="2:8" ht="39" customHeight="1" thickBot="1" x14ac:dyDescent="0.3">
      <c r="B35" s="88">
        <v>13</v>
      </c>
      <c r="C35" s="93" t="s">
        <v>771</v>
      </c>
      <c r="D35" s="296">
        <f t="shared" si="1"/>
        <v>659206734.79999995</v>
      </c>
      <c r="E35" s="292">
        <f>SUM(D35*100/D36)</f>
        <v>9.4781282196365453</v>
      </c>
      <c r="G35" s="605"/>
      <c r="H35" s="146"/>
    </row>
    <row r="36" spans="2:8" ht="30.95" customHeight="1" thickBot="1" x14ac:dyDescent="0.3">
      <c r="B36" s="103"/>
      <c r="C36" s="104" t="s">
        <v>693</v>
      </c>
      <c r="D36" s="105">
        <f>SUM(D23:D35)</f>
        <v>6955030777.4300003</v>
      </c>
      <c r="E36" s="106">
        <f>SUM(E23:E35)</f>
        <v>99.999999999999972</v>
      </c>
      <c r="G36" s="606"/>
      <c r="H36" s="146"/>
    </row>
    <row r="38" spans="2:8" ht="16.5" thickBot="1" x14ac:dyDescent="0.3">
      <c r="C38" s="2164" t="s">
        <v>947</v>
      </c>
      <c r="D38" s="2164"/>
    </row>
    <row r="39" spans="2:8" x14ac:dyDescent="0.25">
      <c r="B39" s="2165" t="s">
        <v>326</v>
      </c>
      <c r="C39" s="2168" t="s">
        <v>327</v>
      </c>
      <c r="D39" s="97" t="s">
        <v>328</v>
      </c>
      <c r="E39" s="98" t="s">
        <v>329</v>
      </c>
    </row>
    <row r="40" spans="2:8" x14ac:dyDescent="0.25">
      <c r="B40" s="2166"/>
      <c r="C40" s="2169"/>
      <c r="D40" s="99" t="s">
        <v>330</v>
      </c>
      <c r="E40" s="100" t="s">
        <v>331</v>
      </c>
    </row>
    <row r="41" spans="2:8" ht="15.75" thickBot="1" x14ac:dyDescent="0.3">
      <c r="B41" s="2167"/>
      <c r="C41" s="2170"/>
      <c r="D41" s="101" t="s">
        <v>491</v>
      </c>
      <c r="E41" s="102"/>
    </row>
    <row r="42" spans="2:8" ht="24.75" customHeight="1" thickBot="1" x14ac:dyDescent="0.3">
      <c r="B42" s="88">
        <v>1</v>
      </c>
      <c r="C42" s="89" t="s">
        <v>767</v>
      </c>
      <c r="D42" s="286">
        <f>EXECUTIVE!AI147</f>
        <v>203270365</v>
      </c>
      <c r="E42" s="287">
        <f>D42/D55*100</f>
        <v>4.9068818969363805</v>
      </c>
    </row>
    <row r="43" spans="2:8" ht="21" customHeight="1" thickBot="1" x14ac:dyDescent="0.3">
      <c r="B43" s="88">
        <v>2</v>
      </c>
      <c r="C43" s="89" t="s">
        <v>761</v>
      </c>
      <c r="D43" s="288">
        <f>TREASURY!V165</f>
        <v>355091172</v>
      </c>
      <c r="E43" s="287">
        <f>D43/D55*100</f>
        <v>8.5717878434897408</v>
      </c>
    </row>
    <row r="44" spans="2:8" ht="21" customHeight="1" thickBot="1" x14ac:dyDescent="0.3">
      <c r="B44" s="88">
        <v>3</v>
      </c>
      <c r="C44" s="89" t="s">
        <v>762</v>
      </c>
      <c r="D44" s="286">
        <f>AGRICULTURE!AN155</f>
        <v>160426554.63</v>
      </c>
      <c r="E44" s="287">
        <f>D44/D55*100</f>
        <v>3.8726459545729757</v>
      </c>
    </row>
    <row r="45" spans="2:8" ht="21" customHeight="1" thickBot="1" x14ac:dyDescent="0.3">
      <c r="B45" s="90">
        <v>4</v>
      </c>
      <c r="C45" s="91" t="s">
        <v>763</v>
      </c>
      <c r="D45" s="286">
        <f>HEALTH!X192</f>
        <v>1163947822</v>
      </c>
      <c r="E45" s="287">
        <f>D45/D55*100</f>
        <v>28.097329862866772</v>
      </c>
    </row>
    <row r="46" spans="2:8" ht="30" customHeight="1" thickBot="1" x14ac:dyDescent="0.3">
      <c r="B46" s="92">
        <v>5</v>
      </c>
      <c r="C46" s="89" t="s">
        <v>764</v>
      </c>
      <c r="D46" s="286">
        <f>EDUCATION!AJ151</f>
        <v>340603169</v>
      </c>
      <c r="E46" s="287">
        <f>D46/D55*100</f>
        <v>8.2220520635423782</v>
      </c>
    </row>
    <row r="47" spans="2:8" ht="32.25" customHeight="1" thickBot="1" x14ac:dyDescent="0.3">
      <c r="B47" s="88">
        <v>6</v>
      </c>
      <c r="C47" s="89" t="s">
        <v>765</v>
      </c>
      <c r="D47" s="286">
        <f>GENDER!AN150</f>
        <v>145185257</v>
      </c>
      <c r="E47" s="287">
        <f>D47/D55*100</f>
        <v>3.5047258820800362</v>
      </c>
    </row>
    <row r="48" spans="2:8" ht="33.75" customHeight="1" thickBot="1" x14ac:dyDescent="0.3">
      <c r="B48" s="88">
        <v>7</v>
      </c>
      <c r="C48" s="89" t="s">
        <v>766</v>
      </c>
      <c r="D48" s="286">
        <f>TRADE!AN151</f>
        <v>89106205</v>
      </c>
      <c r="E48" s="287">
        <f>D48/D55*100</f>
        <v>2.1509954204057338</v>
      </c>
    </row>
    <row r="49" spans="2:5" ht="23.25" customHeight="1" thickBot="1" x14ac:dyDescent="0.3">
      <c r="B49" s="90">
        <v>8</v>
      </c>
      <c r="C49" s="91" t="s">
        <v>325</v>
      </c>
      <c r="D49" s="289">
        <f>PSB!F151</f>
        <v>35271703</v>
      </c>
      <c r="E49" s="287">
        <f>D49/D55*100</f>
        <v>0.85144768114533875</v>
      </c>
    </row>
    <row r="50" spans="2:5" ht="29.25" customHeight="1" thickBot="1" x14ac:dyDescent="0.3">
      <c r="B50" s="92">
        <v>9</v>
      </c>
      <c r="C50" s="89" t="s">
        <v>768</v>
      </c>
      <c r="D50" s="286">
        <f>ENVIRONMENT!AC158</f>
        <v>133004810</v>
      </c>
      <c r="E50" s="287">
        <f>D50/D55*100</f>
        <v>3.210693769327678</v>
      </c>
    </row>
    <row r="51" spans="2:5" ht="20.25" customHeight="1" thickBot="1" x14ac:dyDescent="0.3">
      <c r="B51" s="88">
        <v>10</v>
      </c>
      <c r="C51" s="89" t="s">
        <v>769</v>
      </c>
      <c r="D51" s="286">
        <f>TRANSPORT!AN153</f>
        <v>125095264</v>
      </c>
      <c r="E51" s="287">
        <f>D51/D55*100</f>
        <v>3.0197598470100515</v>
      </c>
    </row>
    <row r="52" spans="2:5" ht="24.75" customHeight="1" thickBot="1" x14ac:dyDescent="0.3">
      <c r="B52" s="88">
        <v>11</v>
      </c>
      <c r="C52" s="89" t="s">
        <v>770</v>
      </c>
      <c r="D52" s="286">
        <f>LANDS!AN154</f>
        <v>113788293</v>
      </c>
      <c r="E52" s="287">
        <f>D52/D55*100</f>
        <v>2.7468131668135323</v>
      </c>
    </row>
    <row r="53" spans="2:5" ht="24" customHeight="1" thickBot="1" x14ac:dyDescent="0.3">
      <c r="B53" s="88">
        <v>12</v>
      </c>
      <c r="C53" s="89" t="s">
        <v>324</v>
      </c>
      <c r="D53" s="289">
        <f>ASSEMBLY!G112</f>
        <v>621955167</v>
      </c>
      <c r="E53" s="287">
        <f>D53/D55*100</f>
        <v>15.013799722642023</v>
      </c>
    </row>
    <row r="54" spans="2:5" ht="30" customHeight="1" thickBot="1" x14ac:dyDescent="0.3">
      <c r="B54" s="88">
        <v>13</v>
      </c>
      <c r="C54" s="93" t="s">
        <v>771</v>
      </c>
      <c r="D54" s="290">
        <f>PSA!H152</f>
        <v>655810922.79999995</v>
      </c>
      <c r="E54" s="287">
        <f>D54/D55*100</f>
        <v>15.831066889167349</v>
      </c>
    </row>
    <row r="55" spans="2:5" ht="23.1" customHeight="1" thickBot="1" x14ac:dyDescent="0.3">
      <c r="B55" s="107"/>
      <c r="C55" s="104" t="s">
        <v>692</v>
      </c>
      <c r="D55" s="105">
        <f>SUM(D42:D54)</f>
        <v>4142556704.4300003</v>
      </c>
      <c r="E55" s="108">
        <f>SUM(E42:E54)</f>
        <v>99.999999999999986</v>
      </c>
    </row>
    <row r="58" spans="2:5" ht="16.5" thickBot="1" x14ac:dyDescent="0.3">
      <c r="C58" s="2164" t="s">
        <v>948</v>
      </c>
      <c r="D58" s="2164"/>
    </row>
    <row r="59" spans="2:5" x14ac:dyDescent="0.25">
      <c r="B59" s="2165" t="s">
        <v>326</v>
      </c>
      <c r="C59" s="2168" t="s">
        <v>327</v>
      </c>
      <c r="D59" s="109" t="s">
        <v>328</v>
      </c>
      <c r="E59" s="98" t="s">
        <v>329</v>
      </c>
    </row>
    <row r="60" spans="2:5" x14ac:dyDescent="0.25">
      <c r="B60" s="2166"/>
      <c r="C60" s="2169"/>
      <c r="D60" s="110" t="s">
        <v>330</v>
      </c>
      <c r="E60" s="100" t="s">
        <v>331</v>
      </c>
    </row>
    <row r="61" spans="2:5" ht="15.75" thickBot="1" x14ac:dyDescent="0.3">
      <c r="B61" s="2167"/>
      <c r="C61" s="2170"/>
      <c r="D61" s="111" t="s">
        <v>491</v>
      </c>
      <c r="E61" s="102"/>
    </row>
    <row r="62" spans="2:5" ht="21" customHeight="1" thickBot="1" x14ac:dyDescent="0.3">
      <c r="B62" s="88">
        <v>1</v>
      </c>
      <c r="C62" s="89" t="s">
        <v>767</v>
      </c>
      <c r="D62" s="282">
        <f>EXECUTIVE!AI138</f>
        <v>5000000</v>
      </c>
      <c r="E62" s="283">
        <f>D62/D75*100</f>
        <v>0.17777941663535471</v>
      </c>
    </row>
    <row r="63" spans="2:5" ht="21" customHeight="1" thickBot="1" x14ac:dyDescent="0.3">
      <c r="B63" s="88">
        <v>2</v>
      </c>
      <c r="C63" s="89" t="s">
        <v>761</v>
      </c>
      <c r="D63" s="284">
        <f>TREASURY!V156</f>
        <v>451000000</v>
      </c>
      <c r="E63" s="283">
        <f>D63/D75*100</f>
        <v>16.035703380508995</v>
      </c>
    </row>
    <row r="64" spans="2:5" ht="23.25" customHeight="1" thickBot="1" x14ac:dyDescent="0.3">
      <c r="B64" s="88">
        <v>3</v>
      </c>
      <c r="C64" s="89" t="s">
        <v>762</v>
      </c>
      <c r="D64" s="282">
        <f>AGRICULTURE!AN147</f>
        <v>581954347</v>
      </c>
      <c r="E64" s="283">
        <f>D64/D75*100</f>
        <v>20.691900863613757</v>
      </c>
    </row>
    <row r="65" spans="2:8" ht="34.5" customHeight="1" thickBot="1" x14ac:dyDescent="0.3">
      <c r="B65" s="90">
        <v>4</v>
      </c>
      <c r="C65" s="91" t="s">
        <v>763</v>
      </c>
      <c r="D65" s="282">
        <f>HEALTH!X184</f>
        <v>384878617</v>
      </c>
      <c r="E65" s="283">
        <f>D65/D75*100</f>
        <v>13.684699201136421</v>
      </c>
      <c r="F65" s="115"/>
    </row>
    <row r="66" spans="2:8" ht="33" customHeight="1" thickBot="1" x14ac:dyDescent="0.3">
      <c r="B66" s="92">
        <v>5</v>
      </c>
      <c r="C66" s="89" t="s">
        <v>764</v>
      </c>
      <c r="D66" s="282">
        <f>EDUCATION!AJ142</f>
        <v>205008882</v>
      </c>
      <c r="E66" s="283">
        <f>D66/D75*100</f>
        <v>7.2892718894052537</v>
      </c>
    </row>
    <row r="67" spans="2:8" ht="38.25" customHeight="1" thickBot="1" x14ac:dyDescent="0.3">
      <c r="B67" s="88">
        <v>6</v>
      </c>
      <c r="C67" s="89" t="s">
        <v>765</v>
      </c>
      <c r="D67" s="282">
        <f>GENDER!AN142</f>
        <v>61984335</v>
      </c>
      <c r="E67" s="283">
        <f>D67/D75*100</f>
        <v>2.2039077833660796</v>
      </c>
    </row>
    <row r="68" spans="2:8" ht="33" customHeight="1" thickBot="1" x14ac:dyDescent="0.3">
      <c r="B68" s="88">
        <v>7</v>
      </c>
      <c r="C68" s="89" t="s">
        <v>766</v>
      </c>
      <c r="D68" s="282">
        <f>TRADE!AN142</f>
        <v>48938036</v>
      </c>
      <c r="E68" s="283">
        <f>D68/D75*100</f>
        <v>1.7400350982719974</v>
      </c>
    </row>
    <row r="69" spans="2:8" ht="32.25" customHeight="1" thickBot="1" x14ac:dyDescent="0.3">
      <c r="B69" s="90">
        <v>8</v>
      </c>
      <c r="C69" s="91" t="s">
        <v>325</v>
      </c>
      <c r="D69" s="282">
        <f>PSB!F142</f>
        <v>0</v>
      </c>
      <c r="E69" s="283">
        <f>D69/D75*100</f>
        <v>0</v>
      </c>
    </row>
    <row r="70" spans="2:8" ht="33" customHeight="1" thickBot="1" x14ac:dyDescent="0.3">
      <c r="B70" s="92">
        <v>9</v>
      </c>
      <c r="C70" s="89" t="s">
        <v>768</v>
      </c>
      <c r="D70" s="282">
        <f>ENVIRONMENT!AC150</f>
        <v>101101849</v>
      </c>
      <c r="E70" s="283">
        <f>D70/D75*100</f>
        <v>3.5947655471951436</v>
      </c>
    </row>
    <row r="71" spans="2:8" ht="27.95" customHeight="1" thickBot="1" x14ac:dyDescent="0.3">
      <c r="B71" s="88">
        <v>10</v>
      </c>
      <c r="C71" s="89" t="s">
        <v>769</v>
      </c>
      <c r="D71" s="282">
        <f>TRANSPORT!AN144</f>
        <v>459302873</v>
      </c>
      <c r="E71" s="283">
        <f>D71/D75*100</f>
        <v>16.330919364176484</v>
      </c>
    </row>
    <row r="72" spans="2:8" ht="28.5" customHeight="1" thickBot="1" x14ac:dyDescent="0.3">
      <c r="B72" s="88">
        <v>11</v>
      </c>
      <c r="C72" s="89" t="s">
        <v>770</v>
      </c>
      <c r="D72" s="282">
        <f>LANDS!AN145</f>
        <v>489909322</v>
      </c>
      <c r="E72" s="283">
        <f>D72/D75*100</f>
        <v>17.41915869387643</v>
      </c>
    </row>
    <row r="73" spans="2:8" ht="34.5" customHeight="1" thickBot="1" x14ac:dyDescent="0.3">
      <c r="B73" s="88">
        <v>12</v>
      </c>
      <c r="C73" s="89" t="s">
        <v>324</v>
      </c>
      <c r="D73" s="282">
        <f>ASSEMBLY!G118</f>
        <v>20000000</v>
      </c>
      <c r="E73" s="283">
        <f>D73/D75*100</f>
        <v>0.71111766654141884</v>
      </c>
    </row>
    <row r="74" spans="2:8" ht="37.5" customHeight="1" thickBot="1" x14ac:dyDescent="0.3">
      <c r="B74" s="88">
        <v>13</v>
      </c>
      <c r="C74" s="93" t="s">
        <v>771</v>
      </c>
      <c r="D74" s="285">
        <f>PSA!H144</f>
        <v>3395812</v>
      </c>
      <c r="E74" s="283">
        <f>D74/D75*100</f>
        <v>0.12074109527266741</v>
      </c>
    </row>
    <row r="75" spans="2:8" ht="27" customHeight="1" thickBot="1" x14ac:dyDescent="0.3">
      <c r="B75" s="107"/>
      <c r="C75" s="104" t="s">
        <v>691</v>
      </c>
      <c r="D75" s="112">
        <f>SUM(D62:D74)</f>
        <v>2812474073</v>
      </c>
      <c r="E75" s="104">
        <f>SUM(E62:E74)</f>
        <v>99.999999999999986</v>
      </c>
    </row>
    <row r="77" spans="2:8" ht="16.5" thickBot="1" x14ac:dyDescent="0.3">
      <c r="C77" s="2164" t="s">
        <v>332</v>
      </c>
      <c r="D77" s="2164"/>
      <c r="E77" s="2164"/>
      <c r="F77" s="2164"/>
      <c r="G77" s="2164"/>
    </row>
    <row r="78" spans="2:8" ht="15" customHeight="1" x14ac:dyDescent="0.25">
      <c r="B78" s="2165" t="s">
        <v>326</v>
      </c>
      <c r="C78" s="2184" t="s">
        <v>327</v>
      </c>
      <c r="D78" s="2165" t="s">
        <v>333</v>
      </c>
      <c r="E78" s="2165" t="s">
        <v>318</v>
      </c>
      <c r="F78" s="2165" t="s">
        <v>145</v>
      </c>
      <c r="G78" s="2181" t="s">
        <v>334</v>
      </c>
      <c r="H78" s="149"/>
    </row>
    <row r="79" spans="2:8" x14ac:dyDescent="0.25">
      <c r="B79" s="2166"/>
      <c r="C79" s="2185"/>
      <c r="D79" s="2166"/>
      <c r="E79" s="2166"/>
      <c r="F79" s="2166"/>
      <c r="G79" s="2182"/>
      <c r="H79" s="149"/>
    </row>
    <row r="80" spans="2:8" ht="4.5" customHeight="1" thickBot="1" x14ac:dyDescent="0.3">
      <c r="B80" s="2167"/>
      <c r="C80" s="2186"/>
      <c r="D80" s="2167"/>
      <c r="E80" s="2167"/>
      <c r="F80" s="2167"/>
      <c r="G80" s="2183"/>
      <c r="H80" s="149"/>
    </row>
    <row r="81" spans="2:9" ht="23.25" customHeight="1" thickBot="1" x14ac:dyDescent="0.3">
      <c r="B81" s="88">
        <v>1</v>
      </c>
      <c r="C81" s="89" t="s">
        <v>767</v>
      </c>
      <c r="D81" s="279">
        <f>EXECUTIVE!AI148</f>
        <v>94138950</v>
      </c>
      <c r="E81" s="279">
        <f>EXECUTIVE!AI149</f>
        <v>109131415</v>
      </c>
      <c r="F81" s="280">
        <f t="shared" ref="F81:F93" si="2">D62</f>
        <v>5000000</v>
      </c>
      <c r="G81" s="607">
        <f>SUM(D81:F81)</f>
        <v>208270365</v>
      </c>
      <c r="H81" s="150"/>
      <c r="I81" s="129"/>
    </row>
    <row r="82" spans="2:9" ht="21.75" customHeight="1" thickBot="1" x14ac:dyDescent="0.3">
      <c r="B82" s="88">
        <v>2</v>
      </c>
      <c r="C82" s="89" t="s">
        <v>761</v>
      </c>
      <c r="D82" s="279">
        <f>TREASURY!V166</f>
        <v>82548246</v>
      </c>
      <c r="E82" s="279">
        <f>TREASURY!V167</f>
        <v>272542926</v>
      </c>
      <c r="F82" s="280">
        <f t="shared" si="2"/>
        <v>451000000</v>
      </c>
      <c r="G82" s="607">
        <f>SUM(D82:F82)</f>
        <v>806091172</v>
      </c>
      <c r="H82" s="150"/>
      <c r="I82" s="129"/>
    </row>
    <row r="83" spans="2:9" ht="27.75" customHeight="1" thickBot="1" x14ac:dyDescent="0.3">
      <c r="B83" s="88">
        <v>3</v>
      </c>
      <c r="C83" s="89" t="s">
        <v>762</v>
      </c>
      <c r="D83" s="279">
        <f>AGRICULTURE!AN156</f>
        <v>102994443.63000001</v>
      </c>
      <c r="E83" s="279">
        <f>AGRICULTURE!AN157</f>
        <v>57432110.999999985</v>
      </c>
      <c r="F83" s="280">
        <f t="shared" si="2"/>
        <v>581954347</v>
      </c>
      <c r="G83" s="607">
        <f t="shared" ref="G83:G91" si="3">SUM(D83:F83)</f>
        <v>742380901.63</v>
      </c>
      <c r="H83" s="150"/>
      <c r="I83" s="129"/>
    </row>
    <row r="84" spans="2:9" ht="27" customHeight="1" thickBot="1" x14ac:dyDescent="0.3">
      <c r="B84" s="90">
        <v>4</v>
      </c>
      <c r="C84" s="91" t="s">
        <v>763</v>
      </c>
      <c r="D84" s="279">
        <f>HEALTH!X193</f>
        <v>857875535</v>
      </c>
      <c r="E84" s="279">
        <f>HEALTH!X194</f>
        <v>306072287</v>
      </c>
      <c r="F84" s="280">
        <f t="shared" si="2"/>
        <v>384878617</v>
      </c>
      <c r="G84" s="607">
        <f t="shared" si="3"/>
        <v>1548826439</v>
      </c>
      <c r="H84" s="150"/>
      <c r="I84" s="130"/>
    </row>
    <row r="85" spans="2:9" ht="36" customHeight="1" thickBot="1" x14ac:dyDescent="0.3">
      <c r="B85" s="92">
        <v>5</v>
      </c>
      <c r="C85" s="89" t="s">
        <v>764</v>
      </c>
      <c r="D85" s="279">
        <f>EDUCATION!AJ152</f>
        <v>173910663</v>
      </c>
      <c r="E85" s="279">
        <f>EDUCATION!AJ153</f>
        <v>166692506</v>
      </c>
      <c r="F85" s="280">
        <f t="shared" si="2"/>
        <v>205008882</v>
      </c>
      <c r="G85" s="607">
        <f t="shared" si="3"/>
        <v>545612051</v>
      </c>
      <c r="H85" s="150"/>
      <c r="I85" s="130"/>
    </row>
    <row r="86" spans="2:9" ht="35.25" customHeight="1" thickBot="1" x14ac:dyDescent="0.3">
      <c r="B86" s="88">
        <v>6</v>
      </c>
      <c r="C86" s="89" t="s">
        <v>765</v>
      </c>
      <c r="D86" s="279">
        <f>GENDER!AN151</f>
        <v>28614760</v>
      </c>
      <c r="E86" s="279">
        <f>GENDER!AN152</f>
        <v>116570497</v>
      </c>
      <c r="F86" s="280">
        <f t="shared" si="2"/>
        <v>61984335</v>
      </c>
      <c r="G86" s="607">
        <f t="shared" si="3"/>
        <v>207169592</v>
      </c>
      <c r="H86" s="150"/>
      <c r="I86" s="130"/>
    </row>
    <row r="87" spans="2:9" ht="32.25" customHeight="1" thickBot="1" x14ac:dyDescent="0.3">
      <c r="B87" s="88">
        <v>7</v>
      </c>
      <c r="C87" s="89" t="s">
        <v>766</v>
      </c>
      <c r="D87" s="279">
        <f>TRADE!AN152</f>
        <v>15470960</v>
      </c>
      <c r="E87" s="279">
        <f>TRADE!AN153</f>
        <v>73635245</v>
      </c>
      <c r="F87" s="280">
        <f t="shared" si="2"/>
        <v>48938036</v>
      </c>
      <c r="G87" s="607">
        <f t="shared" si="3"/>
        <v>138044241</v>
      </c>
      <c r="H87" s="150"/>
      <c r="I87" s="130"/>
    </row>
    <row r="88" spans="2:9" ht="21.75" customHeight="1" thickBot="1" x14ac:dyDescent="0.3">
      <c r="B88" s="90">
        <v>8</v>
      </c>
      <c r="C88" s="91" t="s">
        <v>325</v>
      </c>
      <c r="D88" s="276">
        <f>PSB!F152</f>
        <v>6987903</v>
      </c>
      <c r="E88" s="276">
        <f>PSB!F153</f>
        <v>28283800</v>
      </c>
      <c r="F88" s="280">
        <f t="shared" si="2"/>
        <v>0</v>
      </c>
      <c r="G88" s="607">
        <f t="shared" si="3"/>
        <v>35271703</v>
      </c>
      <c r="H88" s="150"/>
      <c r="I88" s="130"/>
    </row>
    <row r="89" spans="2:9" ht="30.75" customHeight="1" thickBot="1" x14ac:dyDescent="0.3">
      <c r="B89" s="92">
        <v>9</v>
      </c>
      <c r="C89" s="89" t="s">
        <v>768</v>
      </c>
      <c r="D89" s="279">
        <f>ENVIRONMENT!AC159</f>
        <v>29595534</v>
      </c>
      <c r="E89" s="279">
        <f>ENVIRONMENT!AC160</f>
        <v>103409276</v>
      </c>
      <c r="F89" s="280">
        <f t="shared" si="2"/>
        <v>101101849</v>
      </c>
      <c r="G89" s="607">
        <f t="shared" si="3"/>
        <v>234106659</v>
      </c>
      <c r="H89" s="150"/>
      <c r="I89" s="130"/>
    </row>
    <row r="90" spans="2:9" ht="25.5" customHeight="1" thickBot="1" x14ac:dyDescent="0.3">
      <c r="B90" s="88">
        <v>10</v>
      </c>
      <c r="C90" s="89" t="s">
        <v>769</v>
      </c>
      <c r="D90" s="279">
        <f>TRANSPORT!AN154</f>
        <v>26502334</v>
      </c>
      <c r="E90" s="279">
        <f>TRANSPORT!AN155</f>
        <v>98592930</v>
      </c>
      <c r="F90" s="280">
        <f t="shared" si="2"/>
        <v>459302873</v>
      </c>
      <c r="G90" s="607">
        <f t="shared" si="3"/>
        <v>584398137</v>
      </c>
      <c r="H90" s="150"/>
      <c r="I90" s="130"/>
    </row>
    <row r="91" spans="2:9" ht="24" customHeight="1" thickBot="1" x14ac:dyDescent="0.3">
      <c r="B91" s="88">
        <v>11</v>
      </c>
      <c r="C91" s="89" t="s">
        <v>770</v>
      </c>
      <c r="D91" s="279">
        <f>LANDS!AN155</f>
        <v>9031590</v>
      </c>
      <c r="E91" s="279">
        <f>LANDS!AN156</f>
        <v>104756703</v>
      </c>
      <c r="F91" s="280">
        <f t="shared" si="2"/>
        <v>489909322</v>
      </c>
      <c r="G91" s="607">
        <f t="shared" si="3"/>
        <v>603697615</v>
      </c>
      <c r="H91" s="150"/>
      <c r="I91" s="130"/>
    </row>
    <row r="92" spans="2:9" ht="28.5" customHeight="1" thickBot="1" x14ac:dyDescent="0.3">
      <c r="B92" s="88">
        <v>12</v>
      </c>
      <c r="C92" s="89" t="s">
        <v>324</v>
      </c>
      <c r="D92" s="276">
        <f>ASSEMBLY!G22</f>
        <v>321199548</v>
      </c>
      <c r="E92" s="276">
        <f>ASSEMBLY!G127</f>
        <v>300755619</v>
      </c>
      <c r="F92" s="280">
        <f t="shared" si="2"/>
        <v>20000000</v>
      </c>
      <c r="G92" s="607">
        <f>SUM(D92:F92)</f>
        <v>641955167</v>
      </c>
      <c r="H92" s="150"/>
      <c r="I92" s="130"/>
    </row>
    <row r="93" spans="2:9" ht="27" customHeight="1" thickBot="1" x14ac:dyDescent="0.3">
      <c r="B93" s="88">
        <v>13</v>
      </c>
      <c r="C93" s="602" t="s">
        <v>771</v>
      </c>
      <c r="D93" s="603">
        <f>PSA!H153</f>
        <v>518475906.80000001</v>
      </c>
      <c r="E93" s="279">
        <f>PSA!H154</f>
        <v>137335015.99999994</v>
      </c>
      <c r="F93" s="280">
        <f t="shared" si="2"/>
        <v>3395812</v>
      </c>
      <c r="G93" s="607">
        <f>SUM(D93:F93)</f>
        <v>659206734.79999995</v>
      </c>
      <c r="H93" s="150"/>
      <c r="I93" s="130"/>
    </row>
    <row r="94" spans="2:9" ht="27.95" customHeight="1" thickBot="1" x14ac:dyDescent="0.3">
      <c r="B94" s="858"/>
      <c r="C94" s="306" t="s">
        <v>690</v>
      </c>
      <c r="D94" s="281">
        <f>SUM(D81:D93)</f>
        <v>2267346373.4300003</v>
      </c>
      <c r="E94" s="281">
        <f>SUM(E81:E93)</f>
        <v>1875210331</v>
      </c>
      <c r="F94" s="281">
        <f>SUM(F81:F93)</f>
        <v>2812474073</v>
      </c>
      <c r="G94" s="608">
        <f>SUM(G81:G93)</f>
        <v>6955030777.4300003</v>
      </c>
      <c r="H94" s="150"/>
      <c r="I94" s="130"/>
    </row>
    <row r="95" spans="2:9" x14ac:dyDescent="0.25">
      <c r="C95" s="113"/>
      <c r="D95" s="114"/>
      <c r="E95" s="114"/>
      <c r="F95" s="114"/>
      <c r="G95" s="609"/>
      <c r="H95" s="151"/>
    </row>
    <row r="96" spans="2:9" ht="16.5" thickBot="1" x14ac:dyDescent="0.3">
      <c r="C96" s="2171" t="s">
        <v>335</v>
      </c>
      <c r="D96" s="2171"/>
      <c r="E96" s="2171"/>
      <c r="F96" s="2171"/>
      <c r="G96" s="2171"/>
      <c r="H96" s="2171"/>
    </row>
    <row r="97" spans="2:10" x14ac:dyDescent="0.25">
      <c r="B97" s="2165" t="s">
        <v>326</v>
      </c>
      <c r="C97" s="2172" t="s">
        <v>327</v>
      </c>
      <c r="D97" s="2172" t="s">
        <v>333</v>
      </c>
      <c r="E97" s="2172" t="s">
        <v>318</v>
      </c>
      <c r="F97" s="2172" t="s">
        <v>145</v>
      </c>
      <c r="G97" s="2175" t="s">
        <v>334</v>
      </c>
      <c r="H97" s="2178" t="s">
        <v>336</v>
      </c>
    </row>
    <row r="98" spans="2:10" x14ac:dyDescent="0.25">
      <c r="B98" s="2166"/>
      <c r="C98" s="2173"/>
      <c r="D98" s="2173"/>
      <c r="E98" s="2173"/>
      <c r="F98" s="2173"/>
      <c r="G98" s="2176"/>
      <c r="H98" s="2179"/>
    </row>
    <row r="99" spans="2:10" ht="15.75" thickBot="1" x14ac:dyDescent="0.3">
      <c r="B99" s="2167"/>
      <c r="C99" s="2174"/>
      <c r="D99" s="2174"/>
      <c r="E99" s="2174"/>
      <c r="F99" s="2174"/>
      <c r="G99" s="2177"/>
      <c r="H99" s="2180"/>
    </row>
    <row r="100" spans="2:10" ht="25.5" customHeight="1" thickBot="1" x14ac:dyDescent="0.3">
      <c r="B100" s="88">
        <v>1</v>
      </c>
      <c r="C100" s="89" t="s">
        <v>767</v>
      </c>
      <c r="D100" s="276">
        <f t="shared" ref="D100:D112" si="4">D81</f>
        <v>94138950</v>
      </c>
      <c r="E100" s="276">
        <f t="shared" ref="E100:F112" si="5">E81</f>
        <v>109131415</v>
      </c>
      <c r="F100" s="277">
        <f t="shared" si="5"/>
        <v>5000000</v>
      </c>
      <c r="G100" s="610">
        <f>SUM(D100:F100)</f>
        <v>208270365</v>
      </c>
      <c r="H100" s="278">
        <f>F100/G100*100</f>
        <v>2.4007256145155362</v>
      </c>
    </row>
    <row r="101" spans="2:10" ht="25.5" customHeight="1" thickBot="1" x14ac:dyDescent="0.3">
      <c r="B101" s="88">
        <v>2</v>
      </c>
      <c r="C101" s="89" t="s">
        <v>761</v>
      </c>
      <c r="D101" s="276">
        <f t="shared" si="4"/>
        <v>82548246</v>
      </c>
      <c r="E101" s="276">
        <f t="shared" si="5"/>
        <v>272542926</v>
      </c>
      <c r="F101" s="277">
        <f t="shared" si="5"/>
        <v>451000000</v>
      </c>
      <c r="G101" s="610">
        <f t="shared" ref="G101:G112" si="6">SUM(D101:F101)</f>
        <v>806091172</v>
      </c>
      <c r="H101" s="278">
        <f>F101/G101*100</f>
        <v>55.949006224819442</v>
      </c>
      <c r="J101" s="152"/>
    </row>
    <row r="102" spans="2:10" ht="39" customHeight="1" thickBot="1" x14ac:dyDescent="0.3">
      <c r="B102" s="88">
        <v>3</v>
      </c>
      <c r="C102" s="89" t="s">
        <v>762</v>
      </c>
      <c r="D102" s="276">
        <f t="shared" si="4"/>
        <v>102994443.63000001</v>
      </c>
      <c r="E102" s="276">
        <f t="shared" si="5"/>
        <v>57432110.999999985</v>
      </c>
      <c r="F102" s="277">
        <f t="shared" si="5"/>
        <v>581954347</v>
      </c>
      <c r="G102" s="610">
        <f t="shared" si="6"/>
        <v>742380901.63</v>
      </c>
      <c r="H102" s="278">
        <f>F102/G102*100</f>
        <v>78.390263774598552</v>
      </c>
    </row>
    <row r="103" spans="2:10" ht="37.5" customHeight="1" thickBot="1" x14ac:dyDescent="0.3">
      <c r="B103" s="90">
        <v>4</v>
      </c>
      <c r="C103" s="91" t="s">
        <v>763</v>
      </c>
      <c r="D103" s="276">
        <f t="shared" si="4"/>
        <v>857875535</v>
      </c>
      <c r="E103" s="276">
        <f t="shared" si="5"/>
        <v>306072287</v>
      </c>
      <c r="F103" s="277">
        <f t="shared" si="5"/>
        <v>384878617</v>
      </c>
      <c r="G103" s="610">
        <f t="shared" si="6"/>
        <v>1548826439</v>
      </c>
      <c r="H103" s="278">
        <f t="shared" ref="H103:H112" si="7">F103/G103*100</f>
        <v>24.849693116582962</v>
      </c>
    </row>
    <row r="104" spans="2:10" ht="37.5" customHeight="1" thickBot="1" x14ac:dyDescent="0.3">
      <c r="B104" s="92">
        <v>5</v>
      </c>
      <c r="C104" s="89" t="s">
        <v>764</v>
      </c>
      <c r="D104" s="276">
        <f t="shared" si="4"/>
        <v>173910663</v>
      </c>
      <c r="E104" s="276">
        <f t="shared" si="5"/>
        <v>166692506</v>
      </c>
      <c r="F104" s="277">
        <f t="shared" si="5"/>
        <v>205008882</v>
      </c>
      <c r="G104" s="610">
        <f t="shared" si="6"/>
        <v>545612051</v>
      </c>
      <c r="H104" s="278">
        <f t="shared" si="7"/>
        <v>37.57411179321624</v>
      </c>
    </row>
    <row r="105" spans="2:10" ht="34.5" customHeight="1" thickBot="1" x14ac:dyDescent="0.3">
      <c r="B105" s="88">
        <v>6</v>
      </c>
      <c r="C105" s="89" t="s">
        <v>765</v>
      </c>
      <c r="D105" s="276">
        <f t="shared" si="4"/>
        <v>28614760</v>
      </c>
      <c r="E105" s="276">
        <f t="shared" si="5"/>
        <v>116570497</v>
      </c>
      <c r="F105" s="277">
        <f t="shared" si="5"/>
        <v>61984335</v>
      </c>
      <c r="G105" s="610">
        <f t="shared" si="6"/>
        <v>207169592</v>
      </c>
      <c r="H105" s="278">
        <f t="shared" si="7"/>
        <v>29.919610499594938</v>
      </c>
    </row>
    <row r="106" spans="2:10" ht="33.75" customHeight="1" thickBot="1" x14ac:dyDescent="0.3">
      <c r="B106" s="88">
        <v>7</v>
      </c>
      <c r="C106" s="89" t="s">
        <v>766</v>
      </c>
      <c r="D106" s="276">
        <f t="shared" si="4"/>
        <v>15470960</v>
      </c>
      <c r="E106" s="276">
        <f t="shared" si="5"/>
        <v>73635245</v>
      </c>
      <c r="F106" s="277">
        <f t="shared" si="5"/>
        <v>48938036</v>
      </c>
      <c r="G106" s="610">
        <f t="shared" si="6"/>
        <v>138044241</v>
      </c>
      <c r="H106" s="278">
        <f t="shared" si="7"/>
        <v>35.450979805814569</v>
      </c>
    </row>
    <row r="107" spans="2:10" ht="21" customHeight="1" thickBot="1" x14ac:dyDescent="0.3">
      <c r="B107" s="90">
        <v>8</v>
      </c>
      <c r="C107" s="91" t="s">
        <v>325</v>
      </c>
      <c r="D107" s="276">
        <f t="shared" si="4"/>
        <v>6987903</v>
      </c>
      <c r="E107" s="276">
        <f t="shared" si="5"/>
        <v>28283800</v>
      </c>
      <c r="F107" s="277">
        <f t="shared" si="5"/>
        <v>0</v>
      </c>
      <c r="G107" s="610">
        <f t="shared" si="6"/>
        <v>35271703</v>
      </c>
      <c r="H107" s="278">
        <f t="shared" si="7"/>
        <v>0</v>
      </c>
    </row>
    <row r="108" spans="2:10" ht="28.5" customHeight="1" thickBot="1" x14ac:dyDescent="0.3">
      <c r="B108" s="92">
        <v>9</v>
      </c>
      <c r="C108" s="89" t="s">
        <v>768</v>
      </c>
      <c r="D108" s="276">
        <f t="shared" si="4"/>
        <v>29595534</v>
      </c>
      <c r="E108" s="276">
        <f t="shared" si="5"/>
        <v>103409276</v>
      </c>
      <c r="F108" s="277">
        <f t="shared" si="5"/>
        <v>101101849</v>
      </c>
      <c r="G108" s="610">
        <f t="shared" si="6"/>
        <v>234106659</v>
      </c>
      <c r="H108" s="278">
        <f t="shared" si="7"/>
        <v>43.186233758519442</v>
      </c>
    </row>
    <row r="109" spans="2:10" ht="26.25" customHeight="1" thickBot="1" x14ac:dyDescent="0.3">
      <c r="B109" s="88">
        <v>10</v>
      </c>
      <c r="C109" s="89" t="s">
        <v>769</v>
      </c>
      <c r="D109" s="276">
        <f t="shared" si="4"/>
        <v>26502334</v>
      </c>
      <c r="E109" s="276">
        <f t="shared" si="5"/>
        <v>98592930</v>
      </c>
      <c r="F109" s="277">
        <f t="shared" si="5"/>
        <v>459302873</v>
      </c>
      <c r="G109" s="610">
        <f t="shared" si="6"/>
        <v>584398137</v>
      </c>
      <c r="H109" s="278">
        <f t="shared" si="7"/>
        <v>78.594171322623495</v>
      </c>
    </row>
    <row r="110" spans="2:10" ht="30.75" customHeight="1" thickBot="1" x14ac:dyDescent="0.3">
      <c r="B110" s="88">
        <v>11</v>
      </c>
      <c r="C110" s="89" t="s">
        <v>770</v>
      </c>
      <c r="D110" s="276">
        <f t="shared" si="4"/>
        <v>9031590</v>
      </c>
      <c r="E110" s="276">
        <f t="shared" si="5"/>
        <v>104756703</v>
      </c>
      <c r="F110" s="277">
        <f t="shared" si="5"/>
        <v>489909322</v>
      </c>
      <c r="G110" s="610">
        <f t="shared" si="6"/>
        <v>603697615</v>
      </c>
      <c r="H110" s="278">
        <f t="shared" si="7"/>
        <v>81.151442349163489</v>
      </c>
    </row>
    <row r="111" spans="2:10" ht="31.5" customHeight="1" thickBot="1" x14ac:dyDescent="0.3">
      <c r="B111" s="88">
        <v>12</v>
      </c>
      <c r="C111" s="89" t="s">
        <v>324</v>
      </c>
      <c r="D111" s="276">
        <f>D92</f>
        <v>321199548</v>
      </c>
      <c r="E111" s="276">
        <f>E92</f>
        <v>300755619</v>
      </c>
      <c r="F111" s="277">
        <f t="shared" si="5"/>
        <v>20000000</v>
      </c>
      <c r="G111" s="610">
        <f t="shared" si="6"/>
        <v>641955167</v>
      </c>
      <c r="H111" s="278">
        <f t="shared" si="7"/>
        <v>3.1154823620260697</v>
      </c>
    </row>
    <row r="112" spans="2:10" ht="34.5" customHeight="1" thickBot="1" x14ac:dyDescent="0.3">
      <c r="B112" s="88">
        <v>13</v>
      </c>
      <c r="C112" s="93" t="s">
        <v>771</v>
      </c>
      <c r="D112" s="276">
        <f t="shared" si="4"/>
        <v>518475906.80000001</v>
      </c>
      <c r="E112" s="276">
        <f t="shared" si="5"/>
        <v>137335015.99999994</v>
      </c>
      <c r="F112" s="277">
        <f t="shared" si="5"/>
        <v>3395812</v>
      </c>
      <c r="G112" s="610">
        <f t="shared" si="6"/>
        <v>659206734.79999995</v>
      </c>
      <c r="H112" s="278">
        <f t="shared" si="7"/>
        <v>0.51513612054195301</v>
      </c>
    </row>
    <row r="113" spans="2:8" ht="33" customHeight="1" thickBot="1" x14ac:dyDescent="0.3">
      <c r="C113" s="306" t="s">
        <v>690</v>
      </c>
      <c r="D113" s="307">
        <f>SUM(D100:D112)</f>
        <v>2267346373.4300003</v>
      </c>
      <c r="E113" s="307">
        <f>SUM(E100:E112)</f>
        <v>1875210331</v>
      </c>
      <c r="F113" s="307">
        <f>SUM(F100:F112)</f>
        <v>2812474073</v>
      </c>
      <c r="G113" s="611">
        <f>SUM(D113:F113)</f>
        <v>6955030777.4300003</v>
      </c>
      <c r="H113" s="278">
        <f>F113/G113*100</f>
        <v>40.437981699906381</v>
      </c>
    </row>
    <row r="114" spans="2:8" hidden="1" x14ac:dyDescent="0.25"/>
    <row r="115" spans="2:8" hidden="1" x14ac:dyDescent="0.25"/>
    <row r="116" spans="2:8" hidden="1" x14ac:dyDescent="0.25">
      <c r="G116" s="1"/>
    </row>
    <row r="117" spans="2:8" hidden="1" x14ac:dyDescent="0.25">
      <c r="E117" s="115"/>
    </row>
    <row r="118" spans="2:8" hidden="1" x14ac:dyDescent="0.25"/>
    <row r="119" spans="2:8" x14ac:dyDescent="0.25">
      <c r="C119" t="s">
        <v>337</v>
      </c>
      <c r="D119" s="116">
        <f>D113/G113*100</f>
        <v>32.600091156862177</v>
      </c>
    </row>
    <row r="120" spans="2:8" x14ac:dyDescent="0.25">
      <c r="C120" t="s">
        <v>338</v>
      </c>
      <c r="D120" s="117">
        <f>E113/G113*100</f>
        <v>26.961927143231438</v>
      </c>
    </row>
    <row r="121" spans="2:8" x14ac:dyDescent="0.25">
      <c r="C121" t="s">
        <v>339</v>
      </c>
      <c r="D121" s="116">
        <f>F113/G113*100</f>
        <v>40.437981699906381</v>
      </c>
    </row>
    <row r="122" spans="2:8" x14ac:dyDescent="0.25">
      <c r="D122" s="117"/>
    </row>
    <row r="123" spans="2:8" x14ac:dyDescent="0.25">
      <c r="B123" s="2162"/>
      <c r="C123" s="113"/>
      <c r="D123" s="160"/>
    </row>
    <row r="124" spans="2:8" x14ac:dyDescent="0.25">
      <c r="B124" s="2162"/>
      <c r="C124" s="113" t="s">
        <v>446</v>
      </c>
      <c r="D124" s="171">
        <f>'RESOURCE ENVELOPE'!G19</f>
        <v>6955030777.25</v>
      </c>
    </row>
    <row r="125" spans="2:8" x14ac:dyDescent="0.25">
      <c r="B125" s="2162"/>
      <c r="C125" s="113" t="s">
        <v>447</v>
      </c>
      <c r="D125" s="171">
        <f>G113</f>
        <v>6955030777.4300003</v>
      </c>
      <c r="F125" s="50"/>
    </row>
    <row r="126" spans="2:8" ht="15" customHeight="1" x14ac:dyDescent="0.25">
      <c r="B126" s="161"/>
      <c r="C126" s="113" t="s">
        <v>1532</v>
      </c>
      <c r="D126" s="173">
        <f>D124-D125</f>
        <v>-0.18000030517578125</v>
      </c>
      <c r="E126" s="41"/>
      <c r="F126" s="115"/>
    </row>
    <row r="127" spans="2:8" ht="15" customHeight="1" x14ac:dyDescent="0.25">
      <c r="B127" s="161"/>
      <c r="C127" s="113"/>
      <c r="D127" s="172"/>
      <c r="E127" s="41"/>
      <c r="F127" s="115"/>
    </row>
    <row r="128" spans="2:8" ht="15" customHeight="1" x14ac:dyDescent="0.25">
      <c r="B128" s="161"/>
      <c r="C128" s="113"/>
      <c r="D128" s="163"/>
      <c r="E128" s="41"/>
      <c r="F128" s="115"/>
    </row>
    <row r="129" spans="2:6" ht="15" customHeight="1" x14ac:dyDescent="0.25">
      <c r="B129" s="161"/>
      <c r="C129" s="113"/>
      <c r="D129" s="163"/>
      <c r="E129" s="41"/>
      <c r="F129" s="19"/>
    </row>
    <row r="130" spans="2:6" ht="15.75" x14ac:dyDescent="0.25">
      <c r="B130" s="161"/>
      <c r="C130" s="162"/>
      <c r="D130" s="163"/>
      <c r="E130" s="41"/>
      <c r="F130" s="115"/>
    </row>
    <row r="131" spans="2:6" ht="15.75" x14ac:dyDescent="0.25">
      <c r="B131" s="161"/>
      <c r="C131" s="162"/>
      <c r="D131" s="163"/>
      <c r="E131" s="41"/>
      <c r="F131" s="115"/>
    </row>
    <row r="132" spans="2:6" ht="15.75" x14ac:dyDescent="0.25">
      <c r="B132" s="161"/>
      <c r="C132" s="162"/>
      <c r="D132" s="163"/>
      <c r="E132" s="41"/>
      <c r="F132" s="115"/>
    </row>
    <row r="133" spans="2:6" ht="15.75" x14ac:dyDescent="0.25">
      <c r="B133" s="161"/>
      <c r="C133" s="162"/>
      <c r="D133" s="165"/>
      <c r="E133" s="41"/>
      <c r="F133" s="115"/>
    </row>
    <row r="134" spans="2:6" ht="15.75" x14ac:dyDescent="0.25">
      <c r="B134" s="161"/>
      <c r="C134" s="162"/>
      <c r="D134" s="163"/>
      <c r="E134" s="41"/>
      <c r="F134" s="115"/>
    </row>
    <row r="135" spans="2:6" ht="15.75" x14ac:dyDescent="0.25">
      <c r="B135" s="161"/>
      <c r="C135" s="162"/>
      <c r="D135" s="163"/>
      <c r="E135" s="41"/>
      <c r="F135" s="115"/>
    </row>
    <row r="136" spans="2:6" ht="15.75" x14ac:dyDescent="0.25">
      <c r="B136" s="161"/>
      <c r="C136" s="162"/>
      <c r="D136" s="163"/>
      <c r="E136" s="41"/>
      <c r="F136" s="115"/>
    </row>
    <row r="137" spans="2:6" ht="15.75" x14ac:dyDescent="0.25">
      <c r="B137" s="161"/>
      <c r="C137" s="162"/>
      <c r="D137" s="165"/>
      <c r="E137" s="41"/>
      <c r="F137" s="115"/>
    </row>
    <row r="138" spans="2:6" ht="15.75" x14ac:dyDescent="0.25">
      <c r="B138" s="161"/>
      <c r="C138" s="162"/>
      <c r="D138" s="163"/>
      <c r="E138" s="41"/>
      <c r="F138" s="115"/>
    </row>
    <row r="139" spans="2:6" x14ac:dyDescent="0.25">
      <c r="B139" s="166"/>
      <c r="C139" s="113"/>
      <c r="D139" s="167"/>
      <c r="E139" s="41"/>
    </row>
    <row r="140" spans="2:6" x14ac:dyDescent="0.25">
      <c r="B140" s="168"/>
      <c r="C140" s="168"/>
      <c r="D140" s="168"/>
    </row>
    <row r="141" spans="2:6" x14ac:dyDescent="0.25">
      <c r="B141" s="2162"/>
      <c r="C141" s="2163"/>
      <c r="D141" s="160"/>
    </row>
    <row r="142" spans="2:6" x14ac:dyDescent="0.25">
      <c r="B142" s="2162"/>
      <c r="C142" s="2163"/>
      <c r="D142" s="160"/>
    </row>
    <row r="143" spans="2:6" x14ac:dyDescent="0.25">
      <c r="B143" s="2162"/>
      <c r="C143" s="2163"/>
      <c r="D143" s="160"/>
    </row>
    <row r="144" spans="2:6" ht="15.75" x14ac:dyDescent="0.25">
      <c r="B144" s="161"/>
      <c r="C144" s="162"/>
      <c r="D144" s="163"/>
      <c r="E144" s="41"/>
      <c r="F144" s="50"/>
    </row>
    <row r="145" spans="2:6" ht="15.75" x14ac:dyDescent="0.25">
      <c r="B145" s="161"/>
      <c r="C145" s="162"/>
      <c r="D145" s="164"/>
      <c r="E145" s="41"/>
      <c r="F145" s="50"/>
    </row>
    <row r="146" spans="2:6" ht="15.75" x14ac:dyDescent="0.25">
      <c r="B146" s="161"/>
      <c r="C146" s="162"/>
      <c r="D146" s="163"/>
      <c r="E146" s="41"/>
      <c r="F146" s="50"/>
    </row>
    <row r="147" spans="2:6" ht="15.75" x14ac:dyDescent="0.25">
      <c r="B147" s="161"/>
      <c r="C147" s="162"/>
      <c r="D147" s="163"/>
      <c r="E147" s="41"/>
      <c r="F147" s="50"/>
    </row>
    <row r="148" spans="2:6" ht="15.75" x14ac:dyDescent="0.25">
      <c r="B148" s="161"/>
      <c r="C148" s="162"/>
      <c r="D148" s="163"/>
      <c r="E148" s="41"/>
      <c r="F148" s="50"/>
    </row>
    <row r="149" spans="2:6" ht="15.75" x14ac:dyDescent="0.25">
      <c r="B149" s="161"/>
      <c r="C149" s="162"/>
      <c r="D149" s="163"/>
      <c r="E149" s="41"/>
      <c r="F149" s="50"/>
    </row>
    <row r="150" spans="2:6" ht="15.75" x14ac:dyDescent="0.25">
      <c r="B150" s="161"/>
      <c r="C150" s="162"/>
      <c r="D150" s="163"/>
      <c r="E150" s="41"/>
      <c r="F150" s="50"/>
    </row>
    <row r="151" spans="2:6" ht="15.75" x14ac:dyDescent="0.25">
      <c r="B151" s="161"/>
      <c r="C151" s="162"/>
      <c r="D151" s="165"/>
      <c r="E151" s="41"/>
      <c r="F151" s="50"/>
    </row>
    <row r="152" spans="2:6" ht="15.75" x14ac:dyDescent="0.25">
      <c r="B152" s="161"/>
      <c r="C152" s="162"/>
      <c r="D152" s="163"/>
      <c r="E152" s="41"/>
      <c r="F152" s="50"/>
    </row>
    <row r="153" spans="2:6" ht="15.75" x14ac:dyDescent="0.25">
      <c r="B153" s="161"/>
      <c r="C153" s="162"/>
      <c r="D153" s="163"/>
      <c r="E153" s="41"/>
      <c r="F153" s="50"/>
    </row>
    <row r="154" spans="2:6" ht="15.75" x14ac:dyDescent="0.25">
      <c r="B154" s="161"/>
      <c r="C154" s="162"/>
      <c r="D154" s="163"/>
      <c r="E154" s="41"/>
      <c r="F154" s="50"/>
    </row>
    <row r="155" spans="2:6" ht="15.75" x14ac:dyDescent="0.25">
      <c r="B155" s="161"/>
      <c r="C155" s="162"/>
      <c r="D155" s="165"/>
      <c r="E155" s="41"/>
      <c r="F155" s="50"/>
    </row>
    <row r="156" spans="2:6" ht="15.75" x14ac:dyDescent="0.25">
      <c r="B156" s="161"/>
      <c r="C156" s="162"/>
      <c r="D156" s="163"/>
      <c r="E156" s="41"/>
      <c r="F156" s="50"/>
    </row>
    <row r="157" spans="2:6" x14ac:dyDescent="0.25">
      <c r="B157" s="166"/>
      <c r="C157" s="113"/>
      <c r="D157" s="167"/>
      <c r="E157" s="41"/>
      <c r="F157" s="50"/>
    </row>
  </sheetData>
  <mergeCells count="27">
    <mergeCell ref="B97:B99"/>
    <mergeCell ref="E78:E80"/>
    <mergeCell ref="D78:D80"/>
    <mergeCell ref="C78:C80"/>
    <mergeCell ref="C2:D2"/>
    <mergeCell ref="B20:B22"/>
    <mergeCell ref="C20:C22"/>
    <mergeCell ref="C38:D38"/>
    <mergeCell ref="B39:B41"/>
    <mergeCell ref="C39:C41"/>
    <mergeCell ref="B78:B80"/>
    <mergeCell ref="B123:B125"/>
    <mergeCell ref="B141:B143"/>
    <mergeCell ref="C141:C143"/>
    <mergeCell ref="C58:D58"/>
    <mergeCell ref="B59:B61"/>
    <mergeCell ref="C59:C61"/>
    <mergeCell ref="C77:G77"/>
    <mergeCell ref="C96:H96"/>
    <mergeCell ref="C97:C99"/>
    <mergeCell ref="D97:D99"/>
    <mergeCell ref="E97:E99"/>
    <mergeCell ref="F97:F99"/>
    <mergeCell ref="G97:G99"/>
    <mergeCell ref="H97:H99"/>
    <mergeCell ref="G78:G80"/>
    <mergeCell ref="F78:F80"/>
  </mergeCells>
  <pageMargins left="0.7" right="0.7" top="0.75" bottom="0.75" header="0.3" footer="0.3"/>
  <pageSetup scale="50" orientation="portrait" r:id="rId1"/>
  <rowBreaks count="2" manualBreakCount="2">
    <brk id="56" max="7" man="1"/>
    <brk id="95" max="7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82"/>
  <sheetViews>
    <sheetView topLeftCell="A270" zoomScale="125" zoomScaleNormal="125" zoomScalePageLayoutView="125" workbookViewId="0">
      <selection activeCell="A49" sqref="A49:E280"/>
    </sheetView>
  </sheetViews>
  <sheetFormatPr defaultColWidth="10.85546875" defaultRowHeight="15" x14ac:dyDescent="0.25"/>
  <cols>
    <col min="1" max="1" width="39" style="177" customWidth="1"/>
    <col min="2" max="2" width="10.85546875" style="168"/>
    <col min="3" max="3" width="11.7109375" style="71" bestFit="1" customWidth="1"/>
    <col min="4" max="5" width="12.42578125" style="168" bestFit="1" customWidth="1"/>
    <col min="6" max="16384" width="10.85546875" style="168"/>
  </cols>
  <sheetData>
    <row r="1" spans="1:6" ht="15.95" customHeight="1" x14ac:dyDescent="0.25">
      <c r="A1" s="1541" t="s">
        <v>977</v>
      </c>
      <c r="B1" s="1541"/>
      <c r="C1" s="1541"/>
      <c r="D1" s="1541"/>
      <c r="E1" s="1541"/>
      <c r="F1" s="1541"/>
    </row>
    <row r="2" spans="1:6" ht="15.95" customHeight="1" x14ac:dyDescent="0.25">
      <c r="A2" s="1541"/>
      <c r="B2" s="1541"/>
      <c r="C2" s="1541"/>
      <c r="D2" s="1541"/>
      <c r="E2" s="1541"/>
      <c r="F2" s="1541"/>
    </row>
    <row r="3" spans="1:6" ht="15.75" thickBot="1" x14ac:dyDescent="0.3">
      <c r="A3" s="180" t="s">
        <v>490</v>
      </c>
      <c r="B3" s="181"/>
      <c r="C3" s="227"/>
      <c r="D3" s="181"/>
      <c r="E3" s="181"/>
    </row>
    <row r="4" spans="1:6" ht="33.75" thickBot="1" x14ac:dyDescent="0.3">
      <c r="A4" s="344" t="s">
        <v>450</v>
      </c>
      <c r="B4" s="324" t="s">
        <v>451</v>
      </c>
      <c r="C4" s="326" t="s">
        <v>452</v>
      </c>
      <c r="D4" s="1643" t="s">
        <v>453</v>
      </c>
      <c r="E4" s="1644"/>
    </row>
    <row r="5" spans="1:6" ht="17.25" thickBot="1" x14ac:dyDescent="0.3">
      <c r="A5" s="320"/>
      <c r="B5" s="324" t="s">
        <v>454</v>
      </c>
      <c r="C5" s="342" t="s">
        <v>491</v>
      </c>
      <c r="D5" s="324" t="s">
        <v>967</v>
      </c>
      <c r="E5" s="314" t="s">
        <v>968</v>
      </c>
    </row>
    <row r="6" spans="1:6" ht="27.95" customHeight="1" thickBot="1" x14ac:dyDescent="0.3">
      <c r="A6" s="1645" t="s">
        <v>455</v>
      </c>
      <c r="B6" s="1646"/>
      <c r="C6" s="1646"/>
      <c r="D6" s="1646"/>
      <c r="E6" s="315"/>
    </row>
    <row r="7" spans="1:6" ht="17.25" thickBot="1" x14ac:dyDescent="0.3">
      <c r="A7" s="1616" t="s">
        <v>456</v>
      </c>
      <c r="B7" s="1649"/>
      <c r="C7" s="1649"/>
      <c r="D7" s="1649"/>
      <c r="E7" s="1617"/>
      <c r="F7" s="801"/>
    </row>
    <row r="8" spans="1:6" ht="33.75" thickBot="1" x14ac:dyDescent="0.3">
      <c r="A8" s="321" t="s">
        <v>492</v>
      </c>
      <c r="B8" s="798">
        <v>241879192</v>
      </c>
      <c r="C8" s="799">
        <f>EXECUTIVE!H140</f>
        <v>186292633</v>
      </c>
      <c r="D8" s="799">
        <f>C8*5/100+C8</f>
        <v>195607264.65000001</v>
      </c>
      <c r="E8" s="800">
        <f>D8*5/100+D8</f>
        <v>205387627.88249999</v>
      </c>
    </row>
    <row r="9" spans="1:6" ht="17.25" thickBot="1" x14ac:dyDescent="0.3">
      <c r="A9" s="323" t="s">
        <v>457</v>
      </c>
      <c r="B9" s="325">
        <f>SUM(B8)</f>
        <v>241879192</v>
      </c>
      <c r="C9" s="632">
        <f>SUM(C8)</f>
        <v>186292633</v>
      </c>
      <c r="D9" s="632">
        <f>SUM(D8)</f>
        <v>195607264.65000001</v>
      </c>
      <c r="E9" s="316">
        <f>SUM(E8)</f>
        <v>205387627.88249999</v>
      </c>
    </row>
    <row r="10" spans="1:6" ht="26.1" customHeight="1" thickBot="1" x14ac:dyDescent="0.3">
      <c r="A10" s="1647" t="s">
        <v>458</v>
      </c>
      <c r="B10" s="1648"/>
      <c r="C10" s="1648"/>
      <c r="D10" s="317"/>
      <c r="E10" s="318"/>
    </row>
    <row r="11" spans="1:6" ht="33.75" thickBot="1" x14ac:dyDescent="0.3">
      <c r="A11" s="320"/>
      <c r="B11" s="324" t="s">
        <v>451</v>
      </c>
      <c r="C11" s="326" t="s">
        <v>452</v>
      </c>
      <c r="D11" s="1649" t="s">
        <v>453</v>
      </c>
      <c r="E11" s="1617"/>
    </row>
    <row r="12" spans="1:6" ht="17.25" thickBot="1" x14ac:dyDescent="0.3">
      <c r="A12" s="320"/>
      <c r="B12" s="324" t="s">
        <v>454</v>
      </c>
      <c r="C12" s="342" t="s">
        <v>491</v>
      </c>
      <c r="D12" s="324" t="s">
        <v>967</v>
      </c>
      <c r="E12" s="789" t="s">
        <v>968</v>
      </c>
    </row>
    <row r="13" spans="1:6" ht="26.1" customHeight="1" thickBot="1" x14ac:dyDescent="0.3">
      <c r="A13" s="319" t="s">
        <v>459</v>
      </c>
      <c r="B13" s="802">
        <v>0</v>
      </c>
      <c r="C13" s="803">
        <f>EXECUTIVE!I140</f>
        <v>200000</v>
      </c>
      <c r="D13" s="804">
        <f>C13*5/100+C13</f>
        <v>210000</v>
      </c>
      <c r="E13" s="805">
        <f>SUM(D13*5/100+D13)</f>
        <v>220500</v>
      </c>
    </row>
    <row r="14" spans="1:6" ht="17.25" thickBot="1" x14ac:dyDescent="0.3">
      <c r="A14" s="321" t="s">
        <v>460</v>
      </c>
      <c r="B14" s="806">
        <v>1800000</v>
      </c>
      <c r="C14" s="807">
        <f>EXECUTIVE!J140</f>
        <v>200000</v>
      </c>
      <c r="D14" s="808">
        <f>C14*5/100+C14</f>
        <v>210000</v>
      </c>
      <c r="E14" s="809">
        <f>SUM(D14*5/100+D14)</f>
        <v>220500</v>
      </c>
    </row>
    <row r="15" spans="1:6" ht="33.75" thickBot="1" x14ac:dyDescent="0.3">
      <c r="A15" s="322" t="s">
        <v>461</v>
      </c>
      <c r="B15" s="810">
        <v>0</v>
      </c>
      <c r="C15" s="811">
        <f>EXECUTIVE!K140</f>
        <v>200000</v>
      </c>
      <c r="D15" s="812">
        <f>C15*5/100+C15</f>
        <v>210000</v>
      </c>
      <c r="E15" s="813">
        <f>SUM(D15*5/100+D15)</f>
        <v>220500</v>
      </c>
    </row>
    <row r="16" spans="1:6" ht="17.25" thickBot="1" x14ac:dyDescent="0.3">
      <c r="A16" s="323" t="s">
        <v>462</v>
      </c>
      <c r="B16" s="325">
        <f>SUM(B13:B15)</f>
        <v>1800000</v>
      </c>
      <c r="C16" s="325">
        <f>SUM(C13:C15)</f>
        <v>600000</v>
      </c>
      <c r="D16" s="327">
        <f>SUM(D13:D15)</f>
        <v>630000</v>
      </c>
      <c r="E16" s="913">
        <f>SUM(E13:E15)</f>
        <v>661500</v>
      </c>
    </row>
    <row r="17" spans="1:6" ht="26.1" customHeight="1" thickBot="1" x14ac:dyDescent="0.3">
      <c r="A17" s="1650" t="s">
        <v>463</v>
      </c>
      <c r="B17" s="1648"/>
      <c r="C17" s="1648"/>
      <c r="D17" s="1648"/>
      <c r="E17" s="914"/>
    </row>
    <row r="18" spans="1:6" ht="33.75" thickBot="1" x14ac:dyDescent="0.3">
      <c r="A18" s="328"/>
      <c r="B18" s="324" t="s">
        <v>451</v>
      </c>
      <c r="C18" s="342" t="s">
        <v>452</v>
      </c>
      <c r="D18" s="1616" t="s">
        <v>453</v>
      </c>
      <c r="E18" s="1651"/>
    </row>
    <row r="19" spans="1:6" ht="17.25" thickBot="1" x14ac:dyDescent="0.3">
      <c r="A19" s="329"/>
      <c r="B19" s="324" t="s">
        <v>454</v>
      </c>
      <c r="C19" s="342" t="s">
        <v>491</v>
      </c>
      <c r="D19" s="324" t="s">
        <v>967</v>
      </c>
      <c r="E19" s="789" t="s">
        <v>968</v>
      </c>
    </row>
    <row r="20" spans="1:6" ht="24" customHeight="1" thickBot="1" x14ac:dyDescent="0.3">
      <c r="A20" s="322" t="s">
        <v>464</v>
      </c>
      <c r="B20" s="814">
        <v>19690000</v>
      </c>
      <c r="C20" s="815">
        <f>EXECUTIVE!O140</f>
        <v>300000</v>
      </c>
      <c r="D20" s="814">
        <f t="shared" ref="D20:E24" si="0">C20*5/100+C20</f>
        <v>315000</v>
      </c>
      <c r="E20" s="816">
        <f t="shared" si="0"/>
        <v>330750</v>
      </c>
    </row>
    <row r="21" spans="1:6" ht="24" customHeight="1" thickBot="1" x14ac:dyDescent="0.3">
      <c r="A21" s="894" t="s">
        <v>465</v>
      </c>
      <c r="B21" s="814">
        <v>11400000</v>
      </c>
      <c r="C21" s="811">
        <f>EXECUTIVE!P140</f>
        <v>4837378</v>
      </c>
      <c r="D21" s="806">
        <f t="shared" si="0"/>
        <v>5079246.9000000004</v>
      </c>
      <c r="E21" s="800">
        <f t="shared" si="0"/>
        <v>5333209.2450000001</v>
      </c>
    </row>
    <row r="22" spans="1:6" ht="24" customHeight="1" thickBot="1" x14ac:dyDescent="0.3">
      <c r="A22" s="895" t="s">
        <v>1039</v>
      </c>
      <c r="B22" s="896">
        <v>0</v>
      </c>
      <c r="C22" s="893">
        <f>EXECUTIVE!Q140</f>
        <v>9329252</v>
      </c>
      <c r="D22" s="814">
        <f t="shared" si="0"/>
        <v>9795714.5999999996</v>
      </c>
      <c r="E22" s="814">
        <f t="shared" si="0"/>
        <v>10285500.33</v>
      </c>
    </row>
    <row r="23" spans="1:6" ht="30.75" thickBot="1" x14ac:dyDescent="0.3">
      <c r="A23" s="330" t="s">
        <v>1040</v>
      </c>
      <c r="B23" s="814">
        <v>2450000</v>
      </c>
      <c r="C23" s="815">
        <f>EXECUTIVE!R140</f>
        <v>200000</v>
      </c>
      <c r="D23" s="814">
        <f t="shared" si="0"/>
        <v>210000</v>
      </c>
      <c r="E23" s="816">
        <f t="shared" si="0"/>
        <v>220500</v>
      </c>
    </row>
    <row r="24" spans="1:6" ht="17.25" thickBot="1" x14ac:dyDescent="0.35">
      <c r="A24" s="331" t="s">
        <v>1041</v>
      </c>
      <c r="B24" s="806">
        <v>26000000</v>
      </c>
      <c r="C24" s="817">
        <f>EXECUTIVE!S140</f>
        <v>6711102</v>
      </c>
      <c r="D24" s="818">
        <f t="shared" si="0"/>
        <v>7046657.0999999996</v>
      </c>
      <c r="E24" s="800">
        <f t="shared" si="0"/>
        <v>7398989.9550000001</v>
      </c>
    </row>
    <row r="25" spans="1:6" ht="17.25" thickBot="1" x14ac:dyDescent="0.3">
      <c r="A25" s="323" t="s">
        <v>466</v>
      </c>
      <c r="B25" s="325">
        <f>SUM(B20:B24)</f>
        <v>59540000</v>
      </c>
      <c r="C25" s="633">
        <f>SUM(C20:C24)</f>
        <v>21377732</v>
      </c>
      <c r="D25" s="325">
        <f>SUM(D20:D24)</f>
        <v>22446618.600000001</v>
      </c>
      <c r="E25" s="316">
        <f>SUM(E20:E24)</f>
        <v>23568949.530000001</v>
      </c>
    </row>
    <row r="26" spans="1:6" ht="17.25" thickBot="1" x14ac:dyDescent="0.3">
      <c r="A26" s="323" t="s">
        <v>467</v>
      </c>
      <c r="B26" s="325">
        <f>SUM(B25+B16+B9)</f>
        <v>303219192</v>
      </c>
      <c r="C26" s="633">
        <f>SUM(C25+C16+C9)</f>
        <v>208270365</v>
      </c>
      <c r="D26" s="325">
        <f>SUM(D25+D16+D9)</f>
        <v>218683883.25</v>
      </c>
      <c r="E26" s="316">
        <f>SUM(E25+E16+E9)</f>
        <v>229618077.41249999</v>
      </c>
    </row>
    <row r="27" spans="1:6" x14ac:dyDescent="0.25">
      <c r="A27" s="176"/>
      <c r="B27"/>
      <c r="C27" s="51"/>
      <c r="D27"/>
      <c r="E27"/>
    </row>
    <row r="28" spans="1:6" ht="16.5" x14ac:dyDescent="0.25">
      <c r="A28" s="185" t="s">
        <v>493</v>
      </c>
      <c r="B28" s="183"/>
      <c r="C28" s="87"/>
      <c r="D28" s="183"/>
      <c r="E28" s="183"/>
      <c r="F28" s="184"/>
    </row>
    <row r="29" spans="1:6" ht="15.75" thickBot="1" x14ac:dyDescent="0.3">
      <c r="A29" s="174"/>
      <c r="B29"/>
      <c r="C29" s="51"/>
      <c r="D29"/>
      <c r="E29"/>
    </row>
    <row r="30" spans="1:6" ht="33.75" thickBot="1" x14ac:dyDescent="0.3">
      <c r="A30" s="339" t="s">
        <v>468</v>
      </c>
      <c r="B30" s="341" t="s">
        <v>451</v>
      </c>
      <c r="C30" s="326" t="s">
        <v>452</v>
      </c>
      <c r="D30" s="1656" t="s">
        <v>453</v>
      </c>
      <c r="E30" s="1657"/>
    </row>
    <row r="31" spans="1:6" ht="17.25" thickBot="1" x14ac:dyDescent="0.3">
      <c r="A31" s="340"/>
      <c r="B31" s="324" t="s">
        <v>454</v>
      </c>
      <c r="C31" s="342" t="s">
        <v>491</v>
      </c>
      <c r="D31" s="324" t="s">
        <v>967</v>
      </c>
      <c r="E31" s="789" t="s">
        <v>968</v>
      </c>
    </row>
    <row r="32" spans="1:6" x14ac:dyDescent="0.25">
      <c r="A32" s="1609" t="s">
        <v>469</v>
      </c>
      <c r="B32" s="1618"/>
      <c r="C32" s="1619"/>
      <c r="D32" s="1619"/>
      <c r="E32" s="1620"/>
    </row>
    <row r="33" spans="1:8" ht="15.75" thickBot="1" x14ac:dyDescent="0.3">
      <c r="A33" s="1610"/>
      <c r="B33" s="1621"/>
      <c r="C33" s="1622"/>
      <c r="D33" s="1622"/>
      <c r="E33" s="1623"/>
    </row>
    <row r="34" spans="1:8" ht="17.25" thickBot="1" x14ac:dyDescent="0.3">
      <c r="A34" s="334" t="s">
        <v>470</v>
      </c>
      <c r="B34" s="799">
        <f>EXECUTIVE!C17</f>
        <v>119856071</v>
      </c>
      <c r="C34" s="817">
        <f>EXECUTIVE!AI17</f>
        <v>94138950</v>
      </c>
      <c r="D34" s="819">
        <f>C34*5/100+C34</f>
        <v>98845897.5</v>
      </c>
      <c r="E34" s="814">
        <f>D34*5/100+D34</f>
        <v>103788192.375</v>
      </c>
    </row>
    <row r="35" spans="1:8" ht="17.25" thickBot="1" x14ac:dyDescent="0.3">
      <c r="A35" s="335" t="s">
        <v>471</v>
      </c>
      <c r="B35" s="811">
        <f>EXECUTIVE!C116</f>
        <v>326171068</v>
      </c>
      <c r="C35" s="815">
        <f>EXECUTIVE!AI116</f>
        <v>106630935</v>
      </c>
      <c r="D35" s="820">
        <f t="shared" ref="D35:E37" si="1">C35*5/100+C35</f>
        <v>111962481.75</v>
      </c>
      <c r="E35" s="816">
        <f t="shared" si="1"/>
        <v>117560605.83750001</v>
      </c>
    </row>
    <row r="36" spans="1:8" ht="17.25" thickBot="1" x14ac:dyDescent="0.3">
      <c r="A36" s="335" t="s">
        <v>472</v>
      </c>
      <c r="B36" s="821">
        <v>0</v>
      </c>
      <c r="C36" s="822">
        <v>0</v>
      </c>
      <c r="D36" s="820">
        <f t="shared" si="1"/>
        <v>0</v>
      </c>
      <c r="E36" s="816">
        <f t="shared" si="1"/>
        <v>0</v>
      </c>
    </row>
    <row r="37" spans="1:8" ht="17.25" thickBot="1" x14ac:dyDescent="0.3">
      <c r="A37" s="335" t="s">
        <v>473</v>
      </c>
      <c r="B37" s="811">
        <f>EXECUTIVE!C131</f>
        <v>7050000</v>
      </c>
      <c r="C37" s="815">
        <f>EXECUTIVE!AI131</f>
        <v>2500480</v>
      </c>
      <c r="D37" s="820">
        <f t="shared" si="1"/>
        <v>2625504</v>
      </c>
      <c r="E37" s="816">
        <f t="shared" si="1"/>
        <v>2756779.2</v>
      </c>
    </row>
    <row r="38" spans="1:8" ht="23.1" customHeight="1" thickBot="1" x14ac:dyDescent="0.3">
      <c r="A38" s="251" t="s">
        <v>474</v>
      </c>
      <c r="B38" s="1678"/>
      <c r="C38" s="1679"/>
      <c r="D38" s="823"/>
      <c r="E38" s="824"/>
    </row>
    <row r="39" spans="1:8" ht="17.25" thickBot="1" x14ac:dyDescent="0.3">
      <c r="A39" s="335" t="s">
        <v>475</v>
      </c>
      <c r="B39" s="825">
        <v>0</v>
      </c>
      <c r="C39" s="825">
        <v>0</v>
      </c>
      <c r="D39" s="826">
        <f t="shared" ref="D39:E42" si="2">C39*5/100+C39</f>
        <v>0</v>
      </c>
      <c r="E39" s="827">
        <f t="shared" si="2"/>
        <v>0</v>
      </c>
    </row>
    <row r="40" spans="1:8" ht="17.25" thickBot="1" x14ac:dyDescent="0.3">
      <c r="A40" s="335" t="s">
        <v>476</v>
      </c>
      <c r="B40" s="821">
        <v>0</v>
      </c>
      <c r="C40" s="825">
        <v>0</v>
      </c>
      <c r="D40" s="826">
        <f t="shared" si="2"/>
        <v>0</v>
      </c>
      <c r="E40" s="827">
        <f t="shared" si="2"/>
        <v>0</v>
      </c>
    </row>
    <row r="41" spans="1:8" x14ac:dyDescent="0.25">
      <c r="A41" s="1658" t="s">
        <v>477</v>
      </c>
      <c r="B41" s="1652">
        <v>45000000</v>
      </c>
      <c r="C41" s="1652">
        <f>EXECUTIVE!AI138</f>
        <v>5000000</v>
      </c>
      <c r="D41" s="1653">
        <f t="shared" si="2"/>
        <v>5250000</v>
      </c>
      <c r="E41" s="1654">
        <f t="shared" si="2"/>
        <v>5512500</v>
      </c>
    </row>
    <row r="42" spans="1:8" ht="15.75" thickBot="1" x14ac:dyDescent="0.3">
      <c r="A42" s="1658"/>
      <c r="B42" s="1652"/>
      <c r="C42" s="1652"/>
      <c r="D42" s="1653">
        <f t="shared" si="2"/>
        <v>0</v>
      </c>
      <c r="E42" s="1655">
        <f t="shared" si="2"/>
        <v>0</v>
      </c>
    </row>
    <row r="43" spans="1:8" ht="17.25" thickBot="1" x14ac:dyDescent="0.3">
      <c r="A43" s="336" t="s">
        <v>478</v>
      </c>
      <c r="B43" s="632">
        <f>SUM(B34+B35+B36+B37+B39+B40+B41)</f>
        <v>498077139</v>
      </c>
      <c r="C43" s="632">
        <f>SUM(C34+C35+C36+C37+C39+C40+C41)</f>
        <v>208270365</v>
      </c>
      <c r="D43" s="338">
        <f>SUM(D34+D35+D36+D37+D39+D40+D41)</f>
        <v>218683883.25</v>
      </c>
      <c r="E43" s="333">
        <f>SUM(E34+E35+E36+E37+E39+E40+E41)</f>
        <v>229618077.41249999</v>
      </c>
    </row>
    <row r="44" spans="1:8" x14ac:dyDescent="0.25">
      <c r="A44" s="176"/>
      <c r="B44"/>
      <c r="C44" s="51"/>
      <c r="D44"/>
      <c r="E44"/>
    </row>
    <row r="45" spans="1:8" x14ac:dyDescent="0.25">
      <c r="A45" s="176"/>
      <c r="B45"/>
      <c r="C45" s="51"/>
      <c r="D45"/>
      <c r="E45"/>
    </row>
    <row r="46" spans="1:8" s="178" customFormat="1" ht="16.5" x14ac:dyDescent="0.25">
      <c r="A46" s="188" t="s">
        <v>494</v>
      </c>
      <c r="B46" s="186"/>
      <c r="C46" s="228"/>
      <c r="D46" s="186"/>
      <c r="E46" s="186"/>
      <c r="F46" s="187"/>
      <c r="G46" s="187"/>
      <c r="H46" s="187"/>
    </row>
    <row r="47" spans="1:8" x14ac:dyDescent="0.25">
      <c r="A47" s="174"/>
      <c r="B47"/>
      <c r="C47" s="51"/>
      <c r="D47"/>
      <c r="E47"/>
    </row>
    <row r="48" spans="1:8" ht="15.75" thickBot="1" x14ac:dyDescent="0.3">
      <c r="A48" s="174"/>
      <c r="B48"/>
      <c r="C48" s="51"/>
      <c r="D48"/>
      <c r="E48"/>
    </row>
    <row r="49" spans="1:5" ht="33.75" thickBot="1" x14ac:dyDescent="0.3">
      <c r="A49" s="323" t="s">
        <v>468</v>
      </c>
      <c r="B49" s="324" t="s">
        <v>451</v>
      </c>
      <c r="C49" s="342" t="s">
        <v>452</v>
      </c>
      <c r="D49" s="1616" t="s">
        <v>453</v>
      </c>
      <c r="E49" s="1617"/>
    </row>
    <row r="50" spans="1:5" ht="17.25" thickBot="1" x14ac:dyDescent="0.3">
      <c r="A50" s="320"/>
      <c r="B50" s="324" t="s">
        <v>454</v>
      </c>
      <c r="C50" s="342" t="s">
        <v>491</v>
      </c>
      <c r="D50" s="324" t="s">
        <v>967</v>
      </c>
      <c r="E50" s="789" t="s">
        <v>968</v>
      </c>
    </row>
    <row r="51" spans="1:5" x14ac:dyDescent="0.25">
      <c r="A51" s="1673" t="s">
        <v>480</v>
      </c>
      <c r="B51" s="1643"/>
      <c r="C51" s="1643"/>
      <c r="D51" s="1643"/>
      <c r="E51" s="1644"/>
    </row>
    <row r="52" spans="1:5" ht="15.75" thickBot="1" x14ac:dyDescent="0.3">
      <c r="A52" s="1674"/>
      <c r="B52" s="1675"/>
      <c r="C52" s="1675"/>
      <c r="D52" s="1675"/>
      <c r="E52" s="1651"/>
    </row>
    <row r="53" spans="1:5" x14ac:dyDescent="0.25">
      <c r="A53" s="1609" t="s">
        <v>481</v>
      </c>
      <c r="B53" s="1618"/>
      <c r="C53" s="1619"/>
      <c r="D53" s="1619"/>
      <c r="E53" s="1620"/>
    </row>
    <row r="54" spans="1:5" ht="15.75" thickBot="1" x14ac:dyDescent="0.3">
      <c r="A54" s="1610"/>
      <c r="B54" s="1621"/>
      <c r="C54" s="1622"/>
      <c r="D54" s="1622"/>
      <c r="E54" s="1623"/>
    </row>
    <row r="55" spans="1:5" ht="17.25" thickBot="1" x14ac:dyDescent="0.3">
      <c r="A55" s="343" t="s">
        <v>470</v>
      </c>
      <c r="B55" s="828">
        <v>112340077</v>
      </c>
      <c r="C55" s="829">
        <f>EXECUTIVE!H17</f>
        <v>94138950</v>
      </c>
      <c r="D55" s="807">
        <f t="shared" ref="D55:E58" si="3">C55*5/100+C55</f>
        <v>98845897.5</v>
      </c>
      <c r="E55" s="828">
        <f t="shared" si="3"/>
        <v>103788192.375</v>
      </c>
    </row>
    <row r="56" spans="1:5" ht="17.25" thickBot="1" x14ac:dyDescent="0.3">
      <c r="A56" s="343" t="s">
        <v>471</v>
      </c>
      <c r="B56" s="828">
        <v>80239115</v>
      </c>
      <c r="C56" s="829">
        <f>EXECUTIVE!H116</f>
        <v>85153203</v>
      </c>
      <c r="D56" s="811">
        <f t="shared" si="3"/>
        <v>89410863.150000006</v>
      </c>
      <c r="E56" s="830">
        <f>D56*5/100+D56</f>
        <v>93881406.307500005</v>
      </c>
    </row>
    <row r="57" spans="1:5" ht="17.25" thickBot="1" x14ac:dyDescent="0.3">
      <c r="A57" s="334" t="s">
        <v>472</v>
      </c>
      <c r="B57" s="831">
        <v>0</v>
      </c>
      <c r="C57" s="832">
        <v>0</v>
      </c>
      <c r="D57" s="807">
        <f t="shared" si="3"/>
        <v>0</v>
      </c>
      <c r="E57" s="811">
        <f>D57*5/100+D57</f>
        <v>0</v>
      </c>
    </row>
    <row r="58" spans="1:5" ht="17.25" thickBot="1" x14ac:dyDescent="0.3">
      <c r="A58" s="337" t="s">
        <v>473</v>
      </c>
      <c r="B58" s="811">
        <v>4300000</v>
      </c>
      <c r="C58" s="815">
        <f>EXECUTIVE!H131</f>
        <v>2000480</v>
      </c>
      <c r="D58" s="811">
        <f t="shared" si="3"/>
        <v>2100504</v>
      </c>
      <c r="E58" s="830">
        <f>D58*5/100+D58</f>
        <v>2205529.2000000002</v>
      </c>
    </row>
    <row r="59" spans="1:5" x14ac:dyDescent="0.25">
      <c r="A59" s="1591" t="s">
        <v>474</v>
      </c>
      <c r="B59" s="1624"/>
      <c r="C59" s="1585"/>
      <c r="D59" s="1585"/>
      <c r="E59" s="1586"/>
    </row>
    <row r="60" spans="1:5" ht="15.75" thickBot="1" x14ac:dyDescent="0.3">
      <c r="A60" s="1591"/>
      <c r="B60" s="1625"/>
      <c r="C60" s="1587"/>
      <c r="D60" s="1587"/>
      <c r="E60" s="1588"/>
    </row>
    <row r="61" spans="1:5" ht="17.25" thickBot="1" x14ac:dyDescent="0.3">
      <c r="A61" s="335" t="s">
        <v>475</v>
      </c>
      <c r="B61" s="825">
        <v>0</v>
      </c>
      <c r="C61" s="833">
        <v>0</v>
      </c>
      <c r="D61" s="834">
        <f t="shared" ref="D61:E63" si="4">C61*5/100+C61</f>
        <v>0</v>
      </c>
      <c r="E61" s="825">
        <f t="shared" si="4"/>
        <v>0</v>
      </c>
    </row>
    <row r="62" spans="1:5" ht="17.25" thickBot="1" x14ac:dyDescent="0.3">
      <c r="A62" s="334" t="s">
        <v>482</v>
      </c>
      <c r="B62" s="831">
        <v>0</v>
      </c>
      <c r="C62" s="832">
        <v>0</v>
      </c>
      <c r="D62" s="835">
        <f t="shared" si="4"/>
        <v>0</v>
      </c>
      <c r="E62" s="836">
        <f>D62*5/100+D62</f>
        <v>0</v>
      </c>
    </row>
    <row r="63" spans="1:5" ht="17.25" thickBot="1" x14ac:dyDescent="0.3">
      <c r="A63" s="335" t="s">
        <v>477</v>
      </c>
      <c r="B63" s="811">
        <v>45000000</v>
      </c>
      <c r="C63" s="815">
        <f>EXECUTIVE!H138</f>
        <v>5000000</v>
      </c>
      <c r="D63" s="834">
        <f t="shared" si="4"/>
        <v>5250000</v>
      </c>
      <c r="E63" s="837">
        <f>D63*5/100+D63</f>
        <v>5512500</v>
      </c>
    </row>
    <row r="64" spans="1:5" x14ac:dyDescent="0.25">
      <c r="A64" s="1609" t="s">
        <v>483</v>
      </c>
      <c r="B64" s="1532">
        <f>SUM(B55+B56+B57+B58+B61+B62+B63)</f>
        <v>241879192</v>
      </c>
      <c r="C64" s="1535">
        <f>SUM(C55+C56+C57+C58+C61+C62+C63)</f>
        <v>186292633</v>
      </c>
      <c r="D64" s="1641">
        <f>SUM(D55+D56+D57+D58+D61+D62+D63)</f>
        <v>195607264.65000001</v>
      </c>
      <c r="E64" s="1532">
        <f>SUM(E55+E56+E57+E58+E61+E62+E63)</f>
        <v>205387627.88249999</v>
      </c>
    </row>
    <row r="65" spans="1:5" ht="15.75" thickBot="1" x14ac:dyDescent="0.3">
      <c r="A65" s="1610"/>
      <c r="B65" s="1534"/>
      <c r="C65" s="1537"/>
      <c r="D65" s="1642"/>
      <c r="E65" s="1533"/>
    </row>
    <row r="66" spans="1:5" x14ac:dyDescent="0.25">
      <c r="A66" s="1591" t="s">
        <v>484</v>
      </c>
      <c r="B66" s="1611"/>
      <c r="C66" s="1611"/>
      <c r="D66" s="1612"/>
      <c r="E66" s="1614"/>
    </row>
    <row r="67" spans="1:5" x14ac:dyDescent="0.25">
      <c r="A67" s="1591"/>
      <c r="B67" s="1611"/>
      <c r="C67" s="1611"/>
      <c r="D67" s="1613"/>
      <c r="E67" s="1614"/>
    </row>
    <row r="68" spans="1:5" ht="15.75" thickBot="1" x14ac:dyDescent="0.3">
      <c r="A68" s="1591"/>
      <c r="B68" s="1611"/>
      <c r="C68" s="1611"/>
      <c r="D68" s="1612"/>
      <c r="E68" s="1614"/>
    </row>
    <row r="69" spans="1:5" ht="27" customHeight="1" thickBot="1" x14ac:dyDescent="0.3">
      <c r="A69" s="344" t="s">
        <v>468</v>
      </c>
      <c r="B69" s="332" t="s">
        <v>451</v>
      </c>
      <c r="C69" s="346" t="s">
        <v>452</v>
      </c>
      <c r="D69" s="1616" t="s">
        <v>453</v>
      </c>
      <c r="E69" s="1651"/>
    </row>
    <row r="70" spans="1:5" ht="17.25" thickBot="1" x14ac:dyDescent="0.3">
      <c r="A70" s="320"/>
      <c r="B70" s="324" t="s">
        <v>454</v>
      </c>
      <c r="C70" s="342" t="s">
        <v>491</v>
      </c>
      <c r="D70" s="324" t="s">
        <v>967</v>
      </c>
      <c r="E70" s="789" t="s">
        <v>968</v>
      </c>
    </row>
    <row r="71" spans="1:5" ht="21" customHeight="1" thickBot="1" x14ac:dyDescent="0.3">
      <c r="A71" s="349" t="s">
        <v>481</v>
      </c>
      <c r="B71" s="1676"/>
      <c r="C71" s="1677"/>
      <c r="D71" s="347"/>
      <c r="E71" s="348"/>
    </row>
    <row r="72" spans="1:5" ht="17.25" thickBot="1" x14ac:dyDescent="0.3">
      <c r="A72" s="335" t="s">
        <v>470</v>
      </c>
      <c r="B72" s="811">
        <v>112340077</v>
      </c>
      <c r="C72" s="830">
        <f>EXECUTIVE!D17</f>
        <v>94138950</v>
      </c>
      <c r="D72" s="817">
        <f t="shared" ref="D72:E75" si="5">C72*5/100+C72</f>
        <v>98845897.5</v>
      </c>
      <c r="E72" s="799">
        <f t="shared" si="5"/>
        <v>103788192.375</v>
      </c>
    </row>
    <row r="73" spans="1:5" ht="17.25" thickBot="1" x14ac:dyDescent="0.3">
      <c r="A73" s="345" t="s">
        <v>471</v>
      </c>
      <c r="B73" s="828">
        <v>80239115</v>
      </c>
      <c r="C73" s="829">
        <f>EXECUTIVE!D116</f>
        <v>80489712</v>
      </c>
      <c r="D73" s="811">
        <f t="shared" si="5"/>
        <v>84514197.599999994</v>
      </c>
      <c r="E73" s="811">
        <f>D73*5/100+D73</f>
        <v>88739907.479999989</v>
      </c>
    </row>
    <row r="74" spans="1:5" ht="17.25" thickBot="1" x14ac:dyDescent="0.3">
      <c r="A74" s="350" t="s">
        <v>472</v>
      </c>
      <c r="B74" s="831">
        <v>0</v>
      </c>
      <c r="C74" s="832">
        <v>0</v>
      </c>
      <c r="D74" s="807">
        <f t="shared" si="5"/>
        <v>0</v>
      </c>
      <c r="E74" s="807">
        <f>D74*5/100+D74</f>
        <v>0</v>
      </c>
    </row>
    <row r="75" spans="1:5" ht="17.25" thickBot="1" x14ac:dyDescent="0.3">
      <c r="A75" s="335" t="s">
        <v>473</v>
      </c>
      <c r="B75" s="811">
        <v>4300000</v>
      </c>
      <c r="C75" s="815">
        <f>EXECUTIVE!D131</f>
        <v>2000480</v>
      </c>
      <c r="D75" s="811">
        <f t="shared" si="5"/>
        <v>2100504</v>
      </c>
      <c r="E75" s="811">
        <f>D75*5/100+D75</f>
        <v>2205529.2000000002</v>
      </c>
    </row>
    <row r="76" spans="1:5" x14ac:dyDescent="0.25">
      <c r="A76" s="1602" t="s">
        <v>474</v>
      </c>
      <c r="B76" s="1626"/>
      <c r="C76" s="1627"/>
      <c r="D76" s="1627"/>
      <c r="E76" s="1628"/>
    </row>
    <row r="77" spans="1:5" ht="15.75" thickBot="1" x14ac:dyDescent="0.3">
      <c r="A77" s="1602"/>
      <c r="B77" s="1629"/>
      <c r="C77" s="1630"/>
      <c r="D77" s="1630"/>
      <c r="E77" s="1631"/>
    </row>
    <row r="78" spans="1:5" ht="17.25" thickBot="1" x14ac:dyDescent="0.3">
      <c r="A78" s="335" t="s">
        <v>475</v>
      </c>
      <c r="B78" s="825">
        <v>0</v>
      </c>
      <c r="C78" s="822">
        <v>0</v>
      </c>
      <c r="D78" s="825">
        <f t="shared" ref="D78:E80" si="6">C78*5/100+C78</f>
        <v>0</v>
      </c>
      <c r="E78" s="838">
        <f t="shared" si="6"/>
        <v>0</v>
      </c>
    </row>
    <row r="79" spans="1:5" ht="17.25" thickBot="1" x14ac:dyDescent="0.3">
      <c r="A79" s="350" t="s">
        <v>482</v>
      </c>
      <c r="B79" s="831">
        <v>0</v>
      </c>
      <c r="C79" s="832">
        <v>0</v>
      </c>
      <c r="D79" s="836">
        <f t="shared" si="6"/>
        <v>0</v>
      </c>
      <c r="E79" s="839">
        <f>D79*5/100+D79</f>
        <v>0</v>
      </c>
    </row>
    <row r="80" spans="1:5" ht="17.25" thickBot="1" x14ac:dyDescent="0.3">
      <c r="A80" s="335" t="s">
        <v>477</v>
      </c>
      <c r="B80" s="811">
        <v>45000000</v>
      </c>
      <c r="C80" s="815">
        <f>EXECUTIVE!D138</f>
        <v>5000000</v>
      </c>
      <c r="D80" s="837">
        <f t="shared" si="6"/>
        <v>5250000</v>
      </c>
      <c r="E80" s="840">
        <f>D80*5/100+D80</f>
        <v>5512500</v>
      </c>
    </row>
    <row r="81" spans="1:5" x14ac:dyDescent="0.25">
      <c r="A81" s="1602" t="s">
        <v>483</v>
      </c>
      <c r="B81" s="1533">
        <f>SUM(B72+B73+B74+B75+B78+B79+B80)</f>
        <v>241879192</v>
      </c>
      <c r="C81" s="1536">
        <f>SUM(C72+C73+C74+C75+C78+C79+C80)</f>
        <v>181629142</v>
      </c>
      <c r="D81" s="1533">
        <f>SUM(D72+D73+D74+D75+D78+D79+D80)</f>
        <v>190710599.09999999</v>
      </c>
      <c r="E81" s="1539">
        <f>SUM(E72+E73+E74+E75+E78+E79+E80)</f>
        <v>200246129.05499998</v>
      </c>
    </row>
    <row r="82" spans="1:5" ht="15.75" thickBot="1" x14ac:dyDescent="0.3">
      <c r="A82" s="1610"/>
      <c r="B82" s="1534"/>
      <c r="C82" s="1537"/>
      <c r="D82" s="1534"/>
      <c r="E82" s="1539"/>
    </row>
    <row r="83" spans="1:5" ht="16.5" x14ac:dyDescent="0.25">
      <c r="A83" s="1591" t="s">
        <v>969</v>
      </c>
      <c r="B83" s="1611"/>
      <c r="C83" s="1611"/>
      <c r="D83" s="793"/>
      <c r="E83" s="915"/>
    </row>
    <row r="84" spans="1:5" ht="17.25" thickBot="1" x14ac:dyDescent="0.3">
      <c r="A84" s="1591"/>
      <c r="B84" s="1611"/>
      <c r="C84" s="1611"/>
      <c r="D84" s="793"/>
      <c r="E84" s="915"/>
    </row>
    <row r="85" spans="1:5" ht="33.75" thickBot="1" x14ac:dyDescent="0.3">
      <c r="A85" s="344" t="s">
        <v>468</v>
      </c>
      <c r="B85" s="332" t="s">
        <v>451</v>
      </c>
      <c r="C85" s="346" t="s">
        <v>452</v>
      </c>
      <c r="D85" s="1616" t="s">
        <v>453</v>
      </c>
      <c r="E85" s="1651"/>
    </row>
    <row r="86" spans="1:5" ht="17.25" thickBot="1" x14ac:dyDescent="0.3">
      <c r="A86" s="320"/>
      <c r="B86" s="324" t="s">
        <v>454</v>
      </c>
      <c r="C86" s="342" t="s">
        <v>491</v>
      </c>
      <c r="D86" s="324" t="s">
        <v>967</v>
      </c>
      <c r="E86" s="789" t="s">
        <v>968</v>
      </c>
    </row>
    <row r="87" spans="1:5" ht="17.25" thickBot="1" x14ac:dyDescent="0.3">
      <c r="A87" s="791" t="s">
        <v>481</v>
      </c>
      <c r="B87" s="1676"/>
      <c r="C87" s="1677"/>
      <c r="D87" s="347"/>
      <c r="E87" s="348"/>
    </row>
    <row r="88" spans="1:5" ht="17.25" thickBot="1" x14ac:dyDescent="0.3">
      <c r="A88" s="786" t="s">
        <v>470</v>
      </c>
      <c r="B88" s="811">
        <f>EXECUTIVE!G17</f>
        <v>0</v>
      </c>
      <c r="C88" s="830">
        <f>EXECUTIVE!G17</f>
        <v>0</v>
      </c>
      <c r="D88" s="817">
        <f t="shared" ref="D88:E91" si="7">C88*5/100+C88</f>
        <v>0</v>
      </c>
      <c r="E88" s="799">
        <f t="shared" si="7"/>
        <v>0</v>
      </c>
    </row>
    <row r="89" spans="1:5" ht="17.25" thickBot="1" x14ac:dyDescent="0.3">
      <c r="A89" s="792" t="s">
        <v>471</v>
      </c>
      <c r="B89" s="828">
        <v>0</v>
      </c>
      <c r="C89" s="829">
        <f>EXECUTIVE!G116</f>
        <v>4663491</v>
      </c>
      <c r="D89" s="811">
        <f t="shared" si="7"/>
        <v>4896665.55</v>
      </c>
      <c r="E89" s="811">
        <f t="shared" si="7"/>
        <v>5141498.8274999997</v>
      </c>
    </row>
    <row r="90" spans="1:5" ht="17.25" thickBot="1" x14ac:dyDescent="0.3">
      <c r="A90" s="350" t="s">
        <v>472</v>
      </c>
      <c r="B90" s="831">
        <v>0</v>
      </c>
      <c r="C90" s="832">
        <v>0</v>
      </c>
      <c r="D90" s="807">
        <f t="shared" si="7"/>
        <v>0</v>
      </c>
      <c r="E90" s="807">
        <f t="shared" si="7"/>
        <v>0</v>
      </c>
    </row>
    <row r="91" spans="1:5" ht="17.25" thickBot="1" x14ac:dyDescent="0.3">
      <c r="A91" s="786" t="s">
        <v>473</v>
      </c>
      <c r="B91" s="811">
        <f>B890</f>
        <v>0</v>
      </c>
      <c r="C91" s="815">
        <f>EXECUTIVE!G131</f>
        <v>0</v>
      </c>
      <c r="D91" s="811">
        <f t="shared" si="7"/>
        <v>0</v>
      </c>
      <c r="E91" s="811">
        <f t="shared" si="7"/>
        <v>0</v>
      </c>
    </row>
    <row r="92" spans="1:5" ht="15" customHeight="1" x14ac:dyDescent="0.25">
      <c r="A92" s="1602" t="s">
        <v>474</v>
      </c>
      <c r="B92" s="1626"/>
      <c r="C92" s="1627"/>
      <c r="D92" s="1627"/>
      <c r="E92" s="1628"/>
    </row>
    <row r="93" spans="1:5" ht="15.75" customHeight="1" thickBot="1" x14ac:dyDescent="0.3">
      <c r="A93" s="1602"/>
      <c r="B93" s="1629"/>
      <c r="C93" s="1630"/>
      <c r="D93" s="1630"/>
      <c r="E93" s="1631"/>
    </row>
    <row r="94" spans="1:5" ht="17.25" thickBot="1" x14ac:dyDescent="0.3">
      <c r="A94" s="786" t="s">
        <v>475</v>
      </c>
      <c r="B94" s="825">
        <v>0</v>
      </c>
      <c r="C94" s="822">
        <v>0</v>
      </c>
      <c r="D94" s="825">
        <f t="shared" ref="D94:E96" si="8">C94*5/100+C94</f>
        <v>0</v>
      </c>
      <c r="E94" s="838">
        <f t="shared" si="8"/>
        <v>0</v>
      </c>
    </row>
    <row r="95" spans="1:5" ht="17.25" thickBot="1" x14ac:dyDescent="0.3">
      <c r="A95" s="350" t="s">
        <v>482</v>
      </c>
      <c r="B95" s="831">
        <v>0</v>
      </c>
      <c r="C95" s="832">
        <v>0</v>
      </c>
      <c r="D95" s="836">
        <f t="shared" si="8"/>
        <v>0</v>
      </c>
      <c r="E95" s="839">
        <f t="shared" si="8"/>
        <v>0</v>
      </c>
    </row>
    <row r="96" spans="1:5" ht="17.25" thickBot="1" x14ac:dyDescent="0.3">
      <c r="A96" s="786" t="s">
        <v>477</v>
      </c>
      <c r="B96" s="811">
        <v>0</v>
      </c>
      <c r="C96" s="815">
        <f>EXECUTIVE!G138</f>
        <v>0</v>
      </c>
      <c r="D96" s="837">
        <f t="shared" si="8"/>
        <v>0</v>
      </c>
      <c r="E96" s="840">
        <f t="shared" si="8"/>
        <v>0</v>
      </c>
    </row>
    <row r="97" spans="1:5" ht="15" customHeight="1" x14ac:dyDescent="0.25">
      <c r="A97" s="1602" t="s">
        <v>483</v>
      </c>
      <c r="B97" s="1533">
        <f>SUM(B88+B89+B90+B91+B94+B95+B96)</f>
        <v>0</v>
      </c>
      <c r="C97" s="1536">
        <f>SUM(C88+C89+C90+C91+C94+C95+C96)</f>
        <v>4663491</v>
      </c>
      <c r="D97" s="1533">
        <f>SUM(D88+D89+D90+D91+D94+D95+D96)</f>
        <v>4896665.55</v>
      </c>
      <c r="E97" s="1539">
        <f>SUM(E88+E89+E90+E91+E94+E95+E96)</f>
        <v>5141498.8274999997</v>
      </c>
    </row>
    <row r="98" spans="1:5" ht="15.75" customHeight="1" thickBot="1" x14ac:dyDescent="0.3">
      <c r="A98" s="1610"/>
      <c r="B98" s="1534"/>
      <c r="C98" s="1537"/>
      <c r="D98" s="1534"/>
      <c r="E98" s="1539"/>
    </row>
    <row r="99" spans="1:5" ht="16.5" x14ac:dyDescent="0.25">
      <c r="A99" s="790"/>
      <c r="B99" s="793"/>
      <c r="C99" s="793"/>
      <c r="D99" s="793"/>
      <c r="E99" s="1689"/>
    </row>
    <row r="100" spans="1:5" ht="15" customHeight="1" x14ac:dyDescent="0.25">
      <c r="A100" s="1591" t="s">
        <v>485</v>
      </c>
      <c r="B100" s="1611"/>
      <c r="C100" s="1611"/>
      <c r="D100" s="1611"/>
      <c r="E100" s="1690"/>
    </row>
    <row r="101" spans="1:5" ht="15.75" customHeight="1" thickBot="1" x14ac:dyDescent="0.3">
      <c r="A101" s="1591"/>
      <c r="B101" s="1611"/>
      <c r="C101" s="1611"/>
      <c r="D101" s="1611"/>
      <c r="E101" s="1691"/>
    </row>
    <row r="102" spans="1:5" ht="33.75" thickBot="1" x14ac:dyDescent="0.3">
      <c r="A102" s="344" t="s">
        <v>468</v>
      </c>
      <c r="B102" s="324" t="s">
        <v>451</v>
      </c>
      <c r="C102" s="353" t="s">
        <v>452</v>
      </c>
      <c r="D102" s="1616" t="s">
        <v>453</v>
      </c>
      <c r="E102" s="1651"/>
    </row>
    <row r="103" spans="1:5" ht="17.25" thickBot="1" x14ac:dyDescent="0.3">
      <c r="A103" s="329"/>
      <c r="B103" s="324" t="s">
        <v>454</v>
      </c>
      <c r="C103" s="342" t="s">
        <v>491</v>
      </c>
      <c r="D103" s="324" t="s">
        <v>967</v>
      </c>
      <c r="E103" s="789" t="s">
        <v>968</v>
      </c>
    </row>
    <row r="104" spans="1:5" x14ac:dyDescent="0.25">
      <c r="A104" s="1591" t="s">
        <v>481</v>
      </c>
      <c r="B104" s="1618"/>
      <c r="C104" s="1619"/>
      <c r="D104" s="1619"/>
      <c r="E104" s="1620"/>
    </row>
    <row r="105" spans="1:5" ht="15.75" thickBot="1" x14ac:dyDescent="0.3">
      <c r="A105" s="1591"/>
      <c r="B105" s="1632"/>
      <c r="C105" s="1633"/>
      <c r="D105" s="1633"/>
      <c r="E105" s="1634"/>
    </row>
    <row r="106" spans="1:5" ht="17.25" thickBot="1" x14ac:dyDescent="0.3">
      <c r="A106" s="841" t="s">
        <v>470</v>
      </c>
      <c r="B106" s="825">
        <v>0</v>
      </c>
      <c r="C106" s="825">
        <f>EXECUTIVE!N17</f>
        <v>0</v>
      </c>
      <c r="D106" s="842">
        <f>C106*5/100+C106</f>
        <v>0</v>
      </c>
      <c r="E106" s="825">
        <f>D106*5/100+D106</f>
        <v>0</v>
      </c>
    </row>
    <row r="107" spans="1:5" x14ac:dyDescent="0.25">
      <c r="A107" s="1659" t="s">
        <v>471</v>
      </c>
      <c r="B107" s="1542">
        <v>1800000</v>
      </c>
      <c r="C107" s="1555">
        <f>EXECUTIVE!N116</f>
        <v>600000</v>
      </c>
      <c r="D107" s="1661">
        <f>C107*5/100+C107</f>
        <v>630000</v>
      </c>
      <c r="E107" s="1557">
        <f>D107*5/100+D107</f>
        <v>661500</v>
      </c>
    </row>
    <row r="108" spans="1:5" ht="15.75" thickBot="1" x14ac:dyDescent="0.3">
      <c r="A108" s="1660"/>
      <c r="B108" s="1543"/>
      <c r="C108" s="1556"/>
      <c r="D108" s="1662">
        <f>C108*5/100+C108</f>
        <v>0</v>
      </c>
      <c r="E108" s="1558">
        <f t="shared" ref="E108:E115" si="9">D108*5/100+D108</f>
        <v>0</v>
      </c>
    </row>
    <row r="109" spans="1:5" ht="17.25" thickBot="1" x14ac:dyDescent="0.3">
      <c r="A109" s="843" t="s">
        <v>472</v>
      </c>
      <c r="B109" s="821">
        <v>0</v>
      </c>
      <c r="C109" s="822">
        <v>0</v>
      </c>
      <c r="D109" s="825">
        <f>C109*5/100+C109</f>
        <v>0</v>
      </c>
      <c r="E109" s="838">
        <f t="shared" si="9"/>
        <v>0</v>
      </c>
    </row>
    <row r="110" spans="1:5" x14ac:dyDescent="0.25">
      <c r="A110" s="1592" t="s">
        <v>473</v>
      </c>
      <c r="B110" s="1593">
        <v>0</v>
      </c>
      <c r="C110" s="1615">
        <f>EXECUTIVE!N131</f>
        <v>0</v>
      </c>
      <c r="D110" s="1593">
        <f>C110*5/100+C110</f>
        <v>0</v>
      </c>
      <c r="E110" s="1553">
        <f t="shared" si="9"/>
        <v>0</v>
      </c>
    </row>
    <row r="111" spans="1:5" ht="15.75" thickBot="1" x14ac:dyDescent="0.3">
      <c r="A111" s="1592"/>
      <c r="B111" s="1554"/>
      <c r="C111" s="1615"/>
      <c r="D111" s="1554">
        <f>C111*5/100+C111</f>
        <v>0</v>
      </c>
      <c r="E111" s="1554">
        <f t="shared" si="9"/>
        <v>0</v>
      </c>
    </row>
    <row r="112" spans="1:5" ht="21.95" customHeight="1" thickBot="1" x14ac:dyDescent="0.3">
      <c r="A112" s="824" t="s">
        <v>474</v>
      </c>
      <c r="B112" s="1679"/>
      <c r="C112" s="1679"/>
      <c r="D112" s="1679"/>
      <c r="E112" s="1680"/>
    </row>
    <row r="113" spans="1:5" ht="17.25" thickBot="1" x14ac:dyDescent="0.3">
      <c r="A113" s="844" t="s">
        <v>475</v>
      </c>
      <c r="B113" s="825">
        <v>0</v>
      </c>
      <c r="C113" s="833">
        <v>0</v>
      </c>
      <c r="D113" s="825">
        <f>C113*5/100+C113</f>
        <v>0</v>
      </c>
      <c r="E113" s="845">
        <f t="shared" si="9"/>
        <v>0</v>
      </c>
    </row>
    <row r="114" spans="1:5" ht="17.25" thickBot="1" x14ac:dyDescent="0.3">
      <c r="A114" s="843" t="s">
        <v>482</v>
      </c>
      <c r="B114" s="821">
        <v>0</v>
      </c>
      <c r="C114" s="822">
        <v>0</v>
      </c>
      <c r="D114" s="825">
        <f>C114*5/100+C114</f>
        <v>0</v>
      </c>
      <c r="E114" s="838">
        <f t="shared" si="9"/>
        <v>0</v>
      </c>
    </row>
    <row r="115" spans="1:5" ht="17.25" thickBot="1" x14ac:dyDescent="0.3">
      <c r="A115" s="843" t="s">
        <v>477</v>
      </c>
      <c r="B115" s="825">
        <v>0</v>
      </c>
      <c r="C115" s="815">
        <f>EXECUTIVE!N138</f>
        <v>0</v>
      </c>
      <c r="D115" s="837">
        <f>C115*5/100+C115</f>
        <v>0</v>
      </c>
      <c r="E115" s="840">
        <f t="shared" si="9"/>
        <v>0</v>
      </c>
    </row>
    <row r="116" spans="1:5" x14ac:dyDescent="0.25">
      <c r="A116" s="1609" t="s">
        <v>483</v>
      </c>
      <c r="B116" s="1532">
        <f>SUM(B106+B107+B109+B110+B113+B114+B115)</f>
        <v>1800000</v>
      </c>
      <c r="C116" s="1535">
        <f>SUM(C106+C107+C109+C110+C113+C114+C115)</f>
        <v>600000</v>
      </c>
      <c r="D116" s="1532">
        <f>SUM(D106+D107+D109+D110+D113+D114+D115)</f>
        <v>630000</v>
      </c>
      <c r="E116" s="1538">
        <f>SUM(E106+E107+E109+E110+E113+E114+E115)</f>
        <v>661500</v>
      </c>
    </row>
    <row r="117" spans="1:5" ht="15.75" thickBot="1" x14ac:dyDescent="0.3">
      <c r="A117" s="1610"/>
      <c r="B117" s="1534"/>
      <c r="C117" s="1537"/>
      <c r="D117" s="1534"/>
      <c r="E117" s="1539"/>
    </row>
    <row r="118" spans="1:5" x14ac:dyDescent="0.25">
      <c r="A118" s="1591" t="s">
        <v>486</v>
      </c>
      <c r="B118" s="1611"/>
      <c r="C118" s="1611"/>
      <c r="D118" s="1612"/>
      <c r="E118" s="1614"/>
    </row>
    <row r="119" spans="1:5" x14ac:dyDescent="0.25">
      <c r="A119" s="1591"/>
      <c r="B119" s="1611"/>
      <c r="C119" s="1611"/>
      <c r="D119" s="1613"/>
      <c r="E119" s="1614"/>
    </row>
    <row r="120" spans="1:5" ht="15.75" thickBot="1" x14ac:dyDescent="0.3">
      <c r="A120" s="1591"/>
      <c r="B120" s="1611"/>
      <c r="C120" s="1611"/>
      <c r="D120" s="1612"/>
      <c r="E120" s="1614"/>
    </row>
    <row r="121" spans="1:5" ht="33.75" thickBot="1" x14ac:dyDescent="0.3">
      <c r="A121" s="344" t="s">
        <v>468</v>
      </c>
      <c r="B121" s="324" t="s">
        <v>451</v>
      </c>
      <c r="C121" s="352" t="s">
        <v>452</v>
      </c>
      <c r="D121" s="1616" t="s">
        <v>453</v>
      </c>
      <c r="E121" s="1651"/>
    </row>
    <row r="122" spans="1:5" ht="17.25" thickBot="1" x14ac:dyDescent="0.3">
      <c r="A122" s="329"/>
      <c r="B122" s="324" t="s">
        <v>454</v>
      </c>
      <c r="C122" s="342" t="s">
        <v>491</v>
      </c>
      <c r="D122" s="324" t="s">
        <v>967</v>
      </c>
      <c r="E122" s="789" t="s">
        <v>968</v>
      </c>
    </row>
    <row r="123" spans="1:5" x14ac:dyDescent="0.25">
      <c r="A123" s="1591" t="s">
        <v>481</v>
      </c>
      <c r="B123" s="1635"/>
      <c r="C123" s="1636"/>
      <c r="D123" s="1636"/>
      <c r="E123" s="1637"/>
    </row>
    <row r="124" spans="1:5" ht="15.75" thickBot="1" x14ac:dyDescent="0.3">
      <c r="A124" s="1591"/>
      <c r="B124" s="1638"/>
      <c r="C124" s="1639"/>
      <c r="D124" s="1639"/>
      <c r="E124" s="1640"/>
    </row>
    <row r="125" spans="1:5" ht="17.25" thickBot="1" x14ac:dyDescent="0.3">
      <c r="A125" s="843" t="s">
        <v>470</v>
      </c>
      <c r="B125" s="825">
        <v>0</v>
      </c>
      <c r="C125" s="822">
        <f>EXECUTIVE!I17</f>
        <v>0</v>
      </c>
      <c r="D125" s="825">
        <f t="shared" ref="D125:E130" si="10">C125*5/100+C125</f>
        <v>0</v>
      </c>
      <c r="E125" s="838">
        <f t="shared" si="10"/>
        <v>0</v>
      </c>
    </row>
    <row r="126" spans="1:5" x14ac:dyDescent="0.25">
      <c r="A126" s="1592" t="s">
        <v>471</v>
      </c>
      <c r="B126" s="1593">
        <v>0</v>
      </c>
      <c r="C126" s="1685">
        <f>EXECUTIVE!I116</f>
        <v>200000</v>
      </c>
      <c r="D126" s="1686">
        <f>C126*5/100+C126</f>
        <v>210000</v>
      </c>
      <c r="E126" s="1687">
        <f t="shared" si="10"/>
        <v>220500</v>
      </c>
    </row>
    <row r="127" spans="1:5" ht="15.75" thickBot="1" x14ac:dyDescent="0.3">
      <c r="A127" s="1592"/>
      <c r="B127" s="1593"/>
      <c r="C127" s="1685"/>
      <c r="D127" s="1686">
        <f>C127*5/100+C127</f>
        <v>0</v>
      </c>
      <c r="E127" s="1688">
        <f t="shared" si="10"/>
        <v>0</v>
      </c>
    </row>
    <row r="128" spans="1:5" ht="17.25" thickBot="1" x14ac:dyDescent="0.3">
      <c r="A128" s="843" t="s">
        <v>472</v>
      </c>
      <c r="B128" s="821">
        <v>0</v>
      </c>
      <c r="C128" s="822">
        <v>0</v>
      </c>
      <c r="D128" s="825">
        <f>C128*5/100+C128</f>
        <v>0</v>
      </c>
      <c r="E128" s="838">
        <f t="shared" si="10"/>
        <v>0</v>
      </c>
    </row>
    <row r="129" spans="1:5" x14ac:dyDescent="0.25">
      <c r="A129" s="1659" t="s">
        <v>473</v>
      </c>
      <c r="B129" s="1553">
        <v>0</v>
      </c>
      <c r="C129" s="1605">
        <f>EXECUTIVE!I131</f>
        <v>0</v>
      </c>
      <c r="D129" s="1553">
        <f>C129*5/100+C129</f>
        <v>0</v>
      </c>
      <c r="E129" s="1607">
        <f t="shared" si="10"/>
        <v>0</v>
      </c>
    </row>
    <row r="130" spans="1:5" ht="15.75" thickBot="1" x14ac:dyDescent="0.3">
      <c r="A130" s="1660"/>
      <c r="B130" s="1554"/>
      <c r="C130" s="1606"/>
      <c r="D130" s="1554">
        <f>C130*5/100+C130</f>
        <v>0</v>
      </c>
      <c r="E130" s="1608">
        <f t="shared" si="10"/>
        <v>0</v>
      </c>
    </row>
    <row r="131" spans="1:5" x14ac:dyDescent="0.25">
      <c r="A131" s="1591" t="s">
        <v>474</v>
      </c>
      <c r="B131" s="1570"/>
      <c r="C131" s="1571"/>
      <c r="D131" s="1571"/>
      <c r="E131" s="1572"/>
    </row>
    <row r="132" spans="1:5" ht="15.75" thickBot="1" x14ac:dyDescent="0.3">
      <c r="A132" s="1591"/>
      <c r="B132" s="1576"/>
      <c r="C132" s="1577"/>
      <c r="D132" s="1577"/>
      <c r="E132" s="1578"/>
    </row>
    <row r="133" spans="1:5" ht="17.25" thickBot="1" x14ac:dyDescent="0.3">
      <c r="A133" s="843" t="s">
        <v>475</v>
      </c>
      <c r="B133" s="825">
        <v>0</v>
      </c>
      <c r="C133" s="822">
        <v>0</v>
      </c>
      <c r="D133" s="825">
        <f t="shared" ref="D133:E138" si="11">C133*5/100+C133</f>
        <v>0</v>
      </c>
      <c r="E133" s="838">
        <f t="shared" si="11"/>
        <v>0</v>
      </c>
    </row>
    <row r="134" spans="1:5" ht="17.25" thickBot="1" x14ac:dyDescent="0.3">
      <c r="A134" s="846" t="s">
        <v>482</v>
      </c>
      <c r="B134" s="831">
        <v>0</v>
      </c>
      <c r="C134" s="832">
        <v>0</v>
      </c>
      <c r="D134" s="836">
        <f t="shared" si="11"/>
        <v>0</v>
      </c>
      <c r="E134" s="825">
        <f t="shared" si="11"/>
        <v>0</v>
      </c>
    </row>
    <row r="135" spans="1:5" x14ac:dyDescent="0.25">
      <c r="A135" s="1659" t="s">
        <v>477</v>
      </c>
      <c r="B135" s="1553">
        <v>0</v>
      </c>
      <c r="C135" s="1605">
        <f>EXECUTIVE!I138</f>
        <v>0</v>
      </c>
      <c r="D135" s="1553">
        <f t="shared" si="11"/>
        <v>0</v>
      </c>
      <c r="E135" s="1607">
        <f t="shared" si="11"/>
        <v>0</v>
      </c>
    </row>
    <row r="136" spans="1:5" ht="15.75" thickBot="1" x14ac:dyDescent="0.3">
      <c r="A136" s="1660"/>
      <c r="B136" s="1554"/>
      <c r="C136" s="1606"/>
      <c r="D136" s="1554">
        <f t="shared" si="11"/>
        <v>0</v>
      </c>
      <c r="E136" s="1608">
        <f t="shared" si="11"/>
        <v>0</v>
      </c>
    </row>
    <row r="137" spans="1:5" s="120" customFormat="1" x14ac:dyDescent="0.25">
      <c r="A137" s="1594" t="s">
        <v>483</v>
      </c>
      <c r="B137" s="1596">
        <f>SUM(B125+B126+B128+B129+B133+B134+B135)</f>
        <v>0</v>
      </c>
      <c r="C137" s="1598">
        <f>SUM(C125+C126+C128+C129+C133+C134+C135)</f>
        <v>200000</v>
      </c>
      <c r="D137" s="1596">
        <f t="shared" si="11"/>
        <v>210000</v>
      </c>
      <c r="E137" s="1600">
        <f t="shared" si="11"/>
        <v>220500</v>
      </c>
    </row>
    <row r="138" spans="1:5" s="231" customFormat="1" ht="15.75" thickBot="1" x14ac:dyDescent="0.3">
      <c r="A138" s="1595"/>
      <c r="B138" s="1597"/>
      <c r="C138" s="1599"/>
      <c r="D138" s="1597">
        <f t="shared" si="11"/>
        <v>0</v>
      </c>
      <c r="E138" s="1601">
        <f t="shared" si="11"/>
        <v>0</v>
      </c>
    </row>
    <row r="139" spans="1:5" x14ac:dyDescent="0.25">
      <c r="A139" s="1609" t="s">
        <v>487</v>
      </c>
      <c r="B139" s="1666"/>
      <c r="C139" s="1666"/>
      <c r="D139" s="1668"/>
      <c r="E139" s="1670"/>
    </row>
    <row r="140" spans="1:5" x14ac:dyDescent="0.25">
      <c r="A140" s="1602"/>
      <c r="B140" s="1611"/>
      <c r="C140" s="1611"/>
      <c r="D140" s="1612"/>
      <c r="E140" s="1671"/>
    </row>
    <row r="141" spans="1:5" x14ac:dyDescent="0.25">
      <c r="A141" s="1602"/>
      <c r="B141" s="1611"/>
      <c r="C141" s="1611"/>
      <c r="D141" s="1612"/>
      <c r="E141" s="1671"/>
    </row>
    <row r="142" spans="1:5" ht="15.75" thickBot="1" x14ac:dyDescent="0.3">
      <c r="A142" s="1610"/>
      <c r="B142" s="1667"/>
      <c r="C142" s="1667"/>
      <c r="D142" s="1669"/>
      <c r="E142" s="1672"/>
    </row>
    <row r="143" spans="1:5" ht="33.75" thickBot="1" x14ac:dyDescent="0.3">
      <c r="A143" s="323" t="s">
        <v>468</v>
      </c>
      <c r="B143" s="324" t="s">
        <v>451</v>
      </c>
      <c r="C143" s="351" t="s">
        <v>452</v>
      </c>
      <c r="D143" s="1649" t="s">
        <v>453</v>
      </c>
      <c r="E143" s="1617"/>
    </row>
    <row r="144" spans="1:5" ht="17.25" thickBot="1" x14ac:dyDescent="0.3">
      <c r="A144" s="320"/>
      <c r="B144" s="324" t="s">
        <v>454</v>
      </c>
      <c r="C144" s="342" t="s">
        <v>491</v>
      </c>
      <c r="D144" s="324" t="s">
        <v>967</v>
      </c>
      <c r="E144" s="789" t="s">
        <v>968</v>
      </c>
    </row>
    <row r="145" spans="1:5" x14ac:dyDescent="0.25">
      <c r="A145" s="1602" t="s">
        <v>481</v>
      </c>
      <c r="B145" s="1635"/>
      <c r="C145" s="1636"/>
      <c r="D145" s="1636"/>
      <c r="E145" s="1637"/>
    </row>
    <row r="146" spans="1:5" ht="15.75" thickBot="1" x14ac:dyDescent="0.3">
      <c r="A146" s="1602"/>
      <c r="B146" s="1638"/>
      <c r="C146" s="1639"/>
      <c r="D146" s="1639"/>
      <c r="E146" s="1640"/>
    </row>
    <row r="147" spans="1:5" ht="17.25" thickBot="1" x14ac:dyDescent="0.3">
      <c r="A147" s="636" t="s">
        <v>470</v>
      </c>
      <c r="B147" s="825">
        <v>0</v>
      </c>
      <c r="C147" s="822">
        <f>EXECUTIVE!J17</f>
        <v>0</v>
      </c>
      <c r="D147" s="837">
        <f t="shared" ref="D147:E150" si="12">C147*5/100+C147</f>
        <v>0</v>
      </c>
      <c r="E147" s="840">
        <f t="shared" si="12"/>
        <v>0</v>
      </c>
    </row>
    <row r="148" spans="1:5" ht="17.25" thickBot="1" x14ac:dyDescent="0.3">
      <c r="A148" s="637" t="s">
        <v>471</v>
      </c>
      <c r="B148" s="847">
        <v>1800000</v>
      </c>
      <c r="C148" s="817">
        <f>EXECUTIVE!J116</f>
        <v>200000</v>
      </c>
      <c r="D148" s="848">
        <f t="shared" si="12"/>
        <v>210000</v>
      </c>
      <c r="E148" s="849">
        <f>D148*5/100+D148</f>
        <v>220500</v>
      </c>
    </row>
    <row r="149" spans="1:5" ht="17.25" thickBot="1" x14ac:dyDescent="0.3">
      <c r="A149" s="636" t="s">
        <v>472</v>
      </c>
      <c r="B149" s="821">
        <v>0</v>
      </c>
      <c r="C149" s="822">
        <v>0</v>
      </c>
      <c r="D149" s="837">
        <f t="shared" si="12"/>
        <v>0</v>
      </c>
      <c r="E149" s="840">
        <f>D149*5/100+D149</f>
        <v>0</v>
      </c>
    </row>
    <row r="150" spans="1:5" ht="17.25" thickBot="1" x14ac:dyDescent="0.3">
      <c r="A150" s="636" t="s">
        <v>473</v>
      </c>
      <c r="B150" s="825">
        <v>0</v>
      </c>
      <c r="C150" s="822">
        <f>EXECUTIVE!J131</f>
        <v>0</v>
      </c>
      <c r="D150" s="837">
        <f t="shared" si="12"/>
        <v>0</v>
      </c>
      <c r="E150" s="840">
        <f>D150*5/100+D150</f>
        <v>0</v>
      </c>
    </row>
    <row r="151" spans="1:5" x14ac:dyDescent="0.25">
      <c r="A151" s="1530" t="s">
        <v>474</v>
      </c>
      <c r="B151" s="1626"/>
      <c r="C151" s="1627"/>
      <c r="D151" s="1627"/>
      <c r="E151" s="1628"/>
    </row>
    <row r="152" spans="1:5" ht="15.75" thickBot="1" x14ac:dyDescent="0.3">
      <c r="A152" s="1530"/>
      <c r="B152" s="1629"/>
      <c r="C152" s="1630"/>
      <c r="D152" s="1630"/>
      <c r="E152" s="1631"/>
    </row>
    <row r="153" spans="1:5" ht="17.25" thickBot="1" x14ac:dyDescent="0.3">
      <c r="A153" s="636" t="s">
        <v>475</v>
      </c>
      <c r="B153" s="825">
        <v>0</v>
      </c>
      <c r="C153" s="822">
        <v>0</v>
      </c>
      <c r="D153" s="825">
        <f t="shared" ref="D153:E155" si="13">C153*5/100+C153</f>
        <v>0</v>
      </c>
      <c r="E153" s="838">
        <f t="shared" si="13"/>
        <v>0</v>
      </c>
    </row>
    <row r="154" spans="1:5" ht="17.25" thickBot="1" x14ac:dyDescent="0.3">
      <c r="A154" s="637" t="s">
        <v>482</v>
      </c>
      <c r="B154" s="831">
        <v>0</v>
      </c>
      <c r="C154" s="832">
        <v>0</v>
      </c>
      <c r="D154" s="836">
        <f t="shared" si="13"/>
        <v>0</v>
      </c>
      <c r="E154" s="839">
        <f>D154*5/100+D154</f>
        <v>0</v>
      </c>
    </row>
    <row r="155" spans="1:5" ht="17.25" thickBot="1" x14ac:dyDescent="0.3">
      <c r="A155" s="636" t="s">
        <v>477</v>
      </c>
      <c r="B155" s="825">
        <v>0</v>
      </c>
      <c r="C155" s="822">
        <f>EXECUTIVE!J138</f>
        <v>0</v>
      </c>
      <c r="D155" s="825">
        <f t="shared" si="13"/>
        <v>0</v>
      </c>
      <c r="E155" s="838">
        <f>D155*5/100+D155</f>
        <v>0</v>
      </c>
    </row>
    <row r="156" spans="1:5" ht="15" customHeight="1" x14ac:dyDescent="0.25">
      <c r="A156" s="1530" t="s">
        <v>483</v>
      </c>
      <c r="B156" s="1533">
        <f>SUM(B147+B148+B149+B150+B153+B154+B155)</f>
        <v>1800000</v>
      </c>
      <c r="C156" s="1533">
        <f>SUM(C147+C148+C149+C150+C153+C154+C155)</f>
        <v>200000</v>
      </c>
      <c r="D156" s="1533">
        <f>SUM(D147+D148+D149+D150+D153+D154+D155)</f>
        <v>210000</v>
      </c>
      <c r="E156" s="1533">
        <f>SUM(E147+E148+E149+E150+E153+E154+E155)</f>
        <v>220500</v>
      </c>
    </row>
    <row r="157" spans="1:5" ht="15.75" customHeight="1" thickBot="1" x14ac:dyDescent="0.3">
      <c r="A157" s="1531"/>
      <c r="B157" s="1534"/>
      <c r="C157" s="1534"/>
      <c r="D157" s="1534"/>
      <c r="E157" s="1533"/>
    </row>
    <row r="158" spans="1:5" x14ac:dyDescent="0.25">
      <c r="A158" s="1561" t="s">
        <v>488</v>
      </c>
      <c r="B158" s="1562"/>
      <c r="C158" s="1562"/>
      <c r="D158" s="1562"/>
      <c r="E158" s="1565"/>
    </row>
    <row r="159" spans="1:5" x14ac:dyDescent="0.25">
      <c r="A159" s="1561"/>
      <c r="B159" s="1562"/>
      <c r="C159" s="1562"/>
      <c r="D159" s="1562"/>
      <c r="E159" s="1565"/>
    </row>
    <row r="160" spans="1:5" ht="15.75" thickBot="1" x14ac:dyDescent="0.3">
      <c r="A160" s="1561"/>
      <c r="B160" s="1562"/>
      <c r="C160" s="1562"/>
      <c r="D160" s="1562"/>
      <c r="E160" s="1565"/>
    </row>
    <row r="161" spans="1:5" ht="33.75" thickBot="1" x14ac:dyDescent="0.3">
      <c r="A161" s="638" t="s">
        <v>468</v>
      </c>
      <c r="B161" s="639" t="s">
        <v>451</v>
      </c>
      <c r="C161" s="640" t="s">
        <v>452</v>
      </c>
      <c r="D161" s="1568" t="s">
        <v>453</v>
      </c>
      <c r="E161" s="1569"/>
    </row>
    <row r="162" spans="1:5" ht="17.25" thickBot="1" x14ac:dyDescent="0.3">
      <c r="A162" s="641"/>
      <c r="B162" s="324" t="s">
        <v>454</v>
      </c>
      <c r="C162" s="342" t="s">
        <v>491</v>
      </c>
      <c r="D162" s="324" t="s">
        <v>967</v>
      </c>
      <c r="E162" s="789" t="s">
        <v>968</v>
      </c>
    </row>
    <row r="163" spans="1:5" ht="16.5" x14ac:dyDescent="0.25">
      <c r="A163" s="642"/>
      <c r="B163" s="1573"/>
      <c r="C163" s="1574"/>
      <c r="D163" s="1574"/>
      <c r="E163" s="1575"/>
    </row>
    <row r="164" spans="1:5" ht="17.25" thickBot="1" x14ac:dyDescent="0.3">
      <c r="A164" s="643" t="s">
        <v>495</v>
      </c>
      <c r="B164" s="1576"/>
      <c r="C164" s="1577"/>
      <c r="D164" s="1577"/>
      <c r="E164" s="1578"/>
    </row>
    <row r="165" spans="1:5" ht="17.25" thickBot="1" x14ac:dyDescent="0.3">
      <c r="A165" s="636" t="s">
        <v>470</v>
      </c>
      <c r="B165" s="825">
        <v>0</v>
      </c>
      <c r="C165" s="822">
        <f>EXECUTIVE!K17</f>
        <v>0</v>
      </c>
      <c r="D165" s="825">
        <f t="shared" ref="D165:E168" si="14">C165*5/100+C165</f>
        <v>0</v>
      </c>
      <c r="E165" s="825">
        <f t="shared" si="14"/>
        <v>0</v>
      </c>
    </row>
    <row r="166" spans="1:5" ht="17.25" thickBot="1" x14ac:dyDescent="0.3">
      <c r="A166" s="644" t="s">
        <v>471</v>
      </c>
      <c r="B166" s="850">
        <v>0</v>
      </c>
      <c r="C166" s="829">
        <f>EXECUTIVE!K116</f>
        <v>200000</v>
      </c>
      <c r="D166" s="828">
        <f t="shared" si="14"/>
        <v>210000</v>
      </c>
      <c r="E166" s="828">
        <f t="shared" si="14"/>
        <v>220500</v>
      </c>
    </row>
    <row r="167" spans="1:5" ht="17.25" thickBot="1" x14ac:dyDescent="0.3">
      <c r="A167" s="637" t="s">
        <v>472</v>
      </c>
      <c r="B167" s="831">
        <v>0</v>
      </c>
      <c r="C167" s="832">
        <v>0</v>
      </c>
      <c r="D167" s="836">
        <f t="shared" si="14"/>
        <v>0</v>
      </c>
      <c r="E167" s="836">
        <f t="shared" si="14"/>
        <v>0</v>
      </c>
    </row>
    <row r="168" spans="1:5" ht="17.25" thickBot="1" x14ac:dyDescent="0.3">
      <c r="A168" s="636" t="s">
        <v>473</v>
      </c>
      <c r="B168" s="825">
        <v>0</v>
      </c>
      <c r="C168" s="822">
        <f>EXECUTIVE!K131</f>
        <v>0</v>
      </c>
      <c r="D168" s="825">
        <f t="shared" si="14"/>
        <v>0</v>
      </c>
      <c r="E168" s="825">
        <f t="shared" si="14"/>
        <v>0</v>
      </c>
    </row>
    <row r="169" spans="1:5" x14ac:dyDescent="0.25">
      <c r="A169" s="1529" t="s">
        <v>474</v>
      </c>
      <c r="B169" s="1570"/>
      <c r="C169" s="1571"/>
      <c r="D169" s="1571"/>
      <c r="E169" s="1572"/>
    </row>
    <row r="170" spans="1:5" ht="15.75" thickBot="1" x14ac:dyDescent="0.3">
      <c r="A170" s="1531"/>
      <c r="B170" s="1576"/>
      <c r="C170" s="1577"/>
      <c r="D170" s="1577"/>
      <c r="E170" s="1578"/>
    </row>
    <row r="171" spans="1:5" ht="24" customHeight="1" thickBot="1" x14ac:dyDescent="0.3">
      <c r="A171" s="637" t="s">
        <v>475</v>
      </c>
      <c r="B171" s="842">
        <v>0</v>
      </c>
      <c r="C171" s="832">
        <v>0</v>
      </c>
      <c r="D171" s="842">
        <f t="shared" ref="D171:E175" si="15">C171*5/100+C171</f>
        <v>0</v>
      </c>
      <c r="E171" s="839">
        <f t="shared" si="15"/>
        <v>0</v>
      </c>
    </row>
    <row r="172" spans="1:5" ht="16.5" x14ac:dyDescent="0.25">
      <c r="A172" s="645" t="s">
        <v>496</v>
      </c>
      <c r="B172" s="1603">
        <v>0</v>
      </c>
      <c r="C172" s="1605">
        <v>0</v>
      </c>
      <c r="D172" s="1553">
        <f t="shared" si="15"/>
        <v>0</v>
      </c>
      <c r="E172" s="1607">
        <f t="shared" si="15"/>
        <v>0</v>
      </c>
    </row>
    <row r="173" spans="1:5" ht="17.25" thickBot="1" x14ac:dyDescent="0.3">
      <c r="A173" s="644" t="s">
        <v>497</v>
      </c>
      <c r="B173" s="1604"/>
      <c r="C173" s="1606"/>
      <c r="D173" s="1554">
        <f t="shared" si="15"/>
        <v>0</v>
      </c>
      <c r="E173" s="1608">
        <f t="shared" si="15"/>
        <v>0</v>
      </c>
    </row>
    <row r="174" spans="1:5" x14ac:dyDescent="0.25">
      <c r="A174" s="1551" t="s">
        <v>477</v>
      </c>
      <c r="B174" s="1553">
        <v>0</v>
      </c>
      <c r="C174" s="1555">
        <f>EXECUTIVE!K138</f>
        <v>0</v>
      </c>
      <c r="D174" s="1542">
        <f t="shared" si="15"/>
        <v>0</v>
      </c>
      <c r="E174" s="1557">
        <f t="shared" si="15"/>
        <v>0</v>
      </c>
    </row>
    <row r="175" spans="1:5" ht="15.75" thickBot="1" x14ac:dyDescent="0.3">
      <c r="A175" s="1552"/>
      <c r="B175" s="1554"/>
      <c r="C175" s="1556"/>
      <c r="D175" s="1543">
        <f t="shared" si="15"/>
        <v>0</v>
      </c>
      <c r="E175" s="1558">
        <f t="shared" si="15"/>
        <v>0</v>
      </c>
    </row>
    <row r="176" spans="1:5" x14ac:dyDescent="0.25">
      <c r="A176" s="1530" t="s">
        <v>483</v>
      </c>
      <c r="B176" s="1581">
        <f>SUM(B165+B166+B167+B168+B171+B172+B174)</f>
        <v>0</v>
      </c>
      <c r="C176" s="1582">
        <f>SUM(C165+C166+C167+C168+C171+C172+C174)</f>
        <v>200000</v>
      </c>
      <c r="D176" s="1583">
        <f>SUM(D165+D166+D167+D168+D171+D172+D174)</f>
        <v>210000</v>
      </c>
      <c r="E176" s="1584">
        <f>SUM(E165+E166+E167+E168+E171+E172+E174)</f>
        <v>220500</v>
      </c>
    </row>
    <row r="177" spans="1:5" x14ac:dyDescent="0.25">
      <c r="A177" s="1530"/>
      <c r="B177" s="1581"/>
      <c r="C177" s="1582"/>
      <c r="D177" s="1583"/>
      <c r="E177" s="1584"/>
    </row>
    <row r="178" spans="1:5" ht="26.1" customHeight="1" x14ac:dyDescent="0.25">
      <c r="A178" s="1579" t="s">
        <v>498</v>
      </c>
      <c r="B178" s="1579"/>
      <c r="C178" s="1579"/>
      <c r="D178" s="1579"/>
      <c r="E178" s="1579"/>
    </row>
    <row r="179" spans="1:5" ht="33.75" thickBot="1" x14ac:dyDescent="0.3">
      <c r="A179" s="901" t="s">
        <v>468</v>
      </c>
      <c r="B179" s="900" t="s">
        <v>451</v>
      </c>
      <c r="C179" s="901" t="s">
        <v>452</v>
      </c>
      <c r="D179" s="1562" t="s">
        <v>453</v>
      </c>
      <c r="E179" s="1684"/>
    </row>
    <row r="180" spans="1:5" ht="17.25" thickBot="1" x14ac:dyDescent="0.3">
      <c r="A180" s="648"/>
      <c r="B180" s="324" t="s">
        <v>454</v>
      </c>
      <c r="C180" s="342" t="s">
        <v>491</v>
      </c>
      <c r="D180" s="324" t="s">
        <v>967</v>
      </c>
      <c r="E180" s="789" t="s">
        <v>968</v>
      </c>
    </row>
    <row r="181" spans="1:5" x14ac:dyDescent="0.25">
      <c r="A181" s="1580" t="s">
        <v>481</v>
      </c>
      <c r="B181" s="1589"/>
      <c r="C181" s="1589"/>
      <c r="D181" s="1589"/>
      <c r="E181" s="1590"/>
    </row>
    <row r="182" spans="1:5" ht="15.75" thickBot="1" x14ac:dyDescent="0.3">
      <c r="A182" s="1580"/>
      <c r="B182" s="1589"/>
      <c r="C182" s="1589"/>
      <c r="D182" s="1589"/>
      <c r="E182" s="1590"/>
    </row>
    <row r="183" spans="1:5" ht="17.25" thickBot="1" x14ac:dyDescent="0.3">
      <c r="A183" s="634" t="s">
        <v>470</v>
      </c>
      <c r="B183" s="822">
        <v>0</v>
      </c>
      <c r="C183" s="825">
        <f>EXECUTIVE!V17</f>
        <v>0</v>
      </c>
      <c r="D183" s="822">
        <f t="shared" ref="D183:E186" si="16">C183*5/100+C183</f>
        <v>0</v>
      </c>
      <c r="E183" s="825">
        <f t="shared" si="16"/>
        <v>0</v>
      </c>
    </row>
    <row r="184" spans="1:5" ht="17.25" thickBot="1" x14ac:dyDescent="0.3">
      <c r="A184" s="635" t="s">
        <v>499</v>
      </c>
      <c r="B184" s="817">
        <v>58090000</v>
      </c>
      <c r="C184" s="807">
        <f>EXECUTIVE!V116</f>
        <v>20877732</v>
      </c>
      <c r="D184" s="851">
        <f t="shared" si="16"/>
        <v>21921618.600000001</v>
      </c>
      <c r="E184" s="852">
        <f>D184*5/100+D184</f>
        <v>23017699.530000001</v>
      </c>
    </row>
    <row r="185" spans="1:5" ht="17.25" thickBot="1" x14ac:dyDescent="0.3">
      <c r="A185" s="634" t="s">
        <v>472</v>
      </c>
      <c r="B185" s="853">
        <v>0</v>
      </c>
      <c r="C185" s="825">
        <v>0</v>
      </c>
      <c r="D185" s="854">
        <f t="shared" si="16"/>
        <v>0</v>
      </c>
      <c r="E185" s="837">
        <f>D185*5/100+D185</f>
        <v>0</v>
      </c>
    </row>
    <row r="186" spans="1:5" ht="17.25" thickBot="1" x14ac:dyDescent="0.3">
      <c r="A186" s="635" t="s">
        <v>473</v>
      </c>
      <c r="B186" s="817">
        <v>1450000</v>
      </c>
      <c r="C186" s="828">
        <f>EXECUTIVE!V131</f>
        <v>500000</v>
      </c>
      <c r="D186" s="851">
        <f t="shared" si="16"/>
        <v>525000</v>
      </c>
      <c r="E186" s="803">
        <f>D186*5/100+D186</f>
        <v>551250</v>
      </c>
    </row>
    <row r="187" spans="1:5" x14ac:dyDescent="0.25">
      <c r="A187" s="1559" t="s">
        <v>474</v>
      </c>
      <c r="B187" s="1585"/>
      <c r="C187" s="1585"/>
      <c r="D187" s="1585"/>
      <c r="E187" s="1586"/>
    </row>
    <row r="188" spans="1:5" ht="15.75" thickBot="1" x14ac:dyDescent="0.3">
      <c r="A188" s="1560"/>
      <c r="B188" s="1587"/>
      <c r="C188" s="1587"/>
      <c r="D188" s="1587"/>
      <c r="E188" s="1588"/>
    </row>
    <row r="189" spans="1:5" ht="17.25" thickBot="1" x14ac:dyDescent="0.3">
      <c r="A189" s="635" t="s">
        <v>475</v>
      </c>
      <c r="B189" s="832">
        <v>0</v>
      </c>
      <c r="C189" s="842">
        <v>0</v>
      </c>
      <c r="D189" s="851">
        <f t="shared" ref="D189:E191" si="17">C189*5/100+C189</f>
        <v>0</v>
      </c>
      <c r="E189" s="848">
        <f t="shared" si="17"/>
        <v>0</v>
      </c>
    </row>
    <row r="190" spans="1:5" ht="17.25" thickBot="1" x14ac:dyDescent="0.3">
      <c r="A190" s="634" t="s">
        <v>482</v>
      </c>
      <c r="B190" s="853">
        <v>0</v>
      </c>
      <c r="C190" s="825">
        <v>0</v>
      </c>
      <c r="D190" s="854">
        <f t="shared" si="17"/>
        <v>0</v>
      </c>
      <c r="E190" s="837">
        <f>D190*5/100+D190</f>
        <v>0</v>
      </c>
    </row>
    <row r="191" spans="1:5" ht="17.25" thickBot="1" x14ac:dyDescent="0.3">
      <c r="A191" s="635" t="s">
        <v>477</v>
      </c>
      <c r="B191" s="832">
        <v>0</v>
      </c>
      <c r="C191" s="807">
        <f>EXECUTIVE!V138</f>
        <v>0</v>
      </c>
      <c r="D191" s="851">
        <f t="shared" si="17"/>
        <v>0</v>
      </c>
      <c r="E191" s="852">
        <f>D191*5/100+D191</f>
        <v>0</v>
      </c>
    </row>
    <row r="192" spans="1:5" x14ac:dyDescent="0.25">
      <c r="A192" s="1559" t="s">
        <v>483</v>
      </c>
      <c r="B192" s="1535">
        <f>SUM(B183+B184+B185+B186+B189+B190+B191)</f>
        <v>59540000</v>
      </c>
      <c r="C192" s="1532">
        <f>SUM(C183+C184+C185+C186+C189+C190+C191)</f>
        <v>21377732</v>
      </c>
      <c r="D192" s="1535">
        <f>SUM(D183+D184+D185+D186+D189+D190+D191)</f>
        <v>22446618.600000001</v>
      </c>
      <c r="E192" s="1532">
        <f>SUM(E183+E184+E185+E186+E189+E190+E191)</f>
        <v>23568949.530000001</v>
      </c>
    </row>
    <row r="193" spans="1:5" ht="15.75" thickBot="1" x14ac:dyDescent="0.3">
      <c r="A193" s="1560"/>
      <c r="B193" s="1537"/>
      <c r="C193" s="1534"/>
      <c r="D193" s="1537"/>
      <c r="E193" s="1533"/>
    </row>
    <row r="194" spans="1:5" x14ac:dyDescent="0.25">
      <c r="A194" s="1561" t="s">
        <v>489</v>
      </c>
      <c r="B194" s="1562"/>
      <c r="C194" s="1562"/>
      <c r="D194" s="1563"/>
      <c r="E194" s="1565"/>
    </row>
    <row r="195" spans="1:5" x14ac:dyDescent="0.25">
      <c r="A195" s="1561"/>
      <c r="B195" s="1562"/>
      <c r="C195" s="1562"/>
      <c r="D195" s="1564"/>
      <c r="E195" s="1565"/>
    </row>
    <row r="196" spans="1:5" ht="15.75" thickBot="1" x14ac:dyDescent="0.3">
      <c r="A196" s="1561"/>
      <c r="B196" s="1562"/>
      <c r="C196" s="1562"/>
      <c r="D196" s="1563"/>
      <c r="E196" s="1565"/>
    </row>
    <row r="197" spans="1:5" ht="33.75" thickBot="1" x14ac:dyDescent="0.3">
      <c r="A197" s="649" t="s">
        <v>468</v>
      </c>
      <c r="B197" s="639" t="s">
        <v>451</v>
      </c>
      <c r="C197" s="647" t="s">
        <v>452</v>
      </c>
      <c r="D197" s="1568" t="s">
        <v>453</v>
      </c>
      <c r="E197" s="1569"/>
    </row>
    <row r="198" spans="1:5" ht="17.25" thickBot="1" x14ac:dyDescent="0.3">
      <c r="A198" s="641"/>
      <c r="B198" s="324" t="s">
        <v>454</v>
      </c>
      <c r="C198" s="342" t="s">
        <v>491</v>
      </c>
      <c r="D198" s="324" t="s">
        <v>967</v>
      </c>
      <c r="E198" s="789" t="s">
        <v>968</v>
      </c>
    </row>
    <row r="199" spans="1:5" x14ac:dyDescent="0.25">
      <c r="A199" s="1530" t="s">
        <v>481</v>
      </c>
      <c r="B199" s="1570"/>
      <c r="C199" s="1571"/>
      <c r="D199" s="1571"/>
      <c r="E199" s="1572"/>
    </row>
    <row r="200" spans="1:5" ht="15.75" thickBot="1" x14ac:dyDescent="0.3">
      <c r="A200" s="1530"/>
      <c r="B200" s="1573"/>
      <c r="C200" s="1574"/>
      <c r="D200" s="1574"/>
      <c r="E200" s="1575"/>
    </row>
    <row r="201" spans="1:5" ht="17.25" thickBot="1" x14ac:dyDescent="0.3">
      <c r="A201" s="636" t="s">
        <v>470</v>
      </c>
      <c r="B201" s="825">
        <v>0</v>
      </c>
      <c r="C201" s="822">
        <f>EXECUTIVE!O17</f>
        <v>0</v>
      </c>
      <c r="D201" s="837">
        <f t="shared" ref="D201:E205" si="18">C201*5/100+C201</f>
        <v>0</v>
      </c>
      <c r="E201" s="840">
        <f t="shared" si="18"/>
        <v>0</v>
      </c>
    </row>
    <row r="202" spans="1:5" ht="17.25" thickBot="1" x14ac:dyDescent="0.3">
      <c r="A202" s="637" t="s">
        <v>471</v>
      </c>
      <c r="B202" s="807">
        <v>19690000</v>
      </c>
      <c r="C202" s="817">
        <f>EXECUTIVE!O116</f>
        <v>300000</v>
      </c>
      <c r="D202" s="852">
        <f t="shared" si="18"/>
        <v>315000</v>
      </c>
      <c r="E202" s="855">
        <f>D202*5/100+D202</f>
        <v>330750</v>
      </c>
    </row>
    <row r="203" spans="1:5" ht="17.25" thickBot="1" x14ac:dyDescent="0.3">
      <c r="A203" s="636" t="s">
        <v>472</v>
      </c>
      <c r="B203" s="821">
        <v>0</v>
      </c>
      <c r="C203" s="822">
        <v>0</v>
      </c>
      <c r="D203" s="837">
        <f t="shared" si="18"/>
        <v>0</v>
      </c>
      <c r="E203" s="840">
        <f>D203*5/100+D203</f>
        <v>0</v>
      </c>
    </row>
    <row r="204" spans="1:5" x14ac:dyDescent="0.25">
      <c r="A204" s="1551" t="s">
        <v>473</v>
      </c>
      <c r="B204" s="1553">
        <v>0</v>
      </c>
      <c r="C204" s="1555">
        <f>EXECUTIVE!O131</f>
        <v>0</v>
      </c>
      <c r="D204" s="1542">
        <f t="shared" si="18"/>
        <v>0</v>
      </c>
      <c r="E204" s="1557">
        <f>D204*5/100+D204</f>
        <v>0</v>
      </c>
    </row>
    <row r="205" spans="1:5" ht="15.75" thickBot="1" x14ac:dyDescent="0.3">
      <c r="A205" s="1552"/>
      <c r="B205" s="1554"/>
      <c r="C205" s="1556"/>
      <c r="D205" s="1543">
        <f t="shared" si="18"/>
        <v>0</v>
      </c>
      <c r="E205" s="1558">
        <f>D205*5/100+D205</f>
        <v>0</v>
      </c>
    </row>
    <row r="206" spans="1:5" ht="16.5" x14ac:dyDescent="0.25">
      <c r="A206" s="642" t="s">
        <v>474</v>
      </c>
      <c r="B206" s="1570"/>
      <c r="C206" s="1571"/>
      <c r="D206" s="1571"/>
      <c r="E206" s="1572"/>
    </row>
    <row r="207" spans="1:5" ht="17.25" thickBot="1" x14ac:dyDescent="0.3">
      <c r="A207" s="643"/>
      <c r="B207" s="1576"/>
      <c r="C207" s="1577"/>
      <c r="D207" s="1577"/>
      <c r="E207" s="1578"/>
    </row>
    <row r="208" spans="1:5" ht="17.25" thickBot="1" x14ac:dyDescent="0.3">
      <c r="A208" s="636" t="s">
        <v>475</v>
      </c>
      <c r="B208" s="856">
        <v>0</v>
      </c>
      <c r="C208" s="825">
        <v>0</v>
      </c>
      <c r="D208" s="822">
        <f t="shared" ref="D208:E210" si="19">C208*5/100+C208</f>
        <v>0</v>
      </c>
      <c r="E208" s="825">
        <f t="shared" si="19"/>
        <v>0</v>
      </c>
    </row>
    <row r="209" spans="1:5" ht="17.25" thickBot="1" x14ac:dyDescent="0.3">
      <c r="A209" s="636" t="s">
        <v>482</v>
      </c>
      <c r="B209" s="857">
        <v>0</v>
      </c>
      <c r="C209" s="825">
        <v>0</v>
      </c>
      <c r="D209" s="822">
        <f t="shared" si="19"/>
        <v>0</v>
      </c>
      <c r="E209" s="825">
        <f>D209*5/100+D209</f>
        <v>0</v>
      </c>
    </row>
    <row r="210" spans="1:5" ht="17.25" thickBot="1" x14ac:dyDescent="0.3">
      <c r="A210" s="637" t="s">
        <v>477</v>
      </c>
      <c r="B210" s="856">
        <v>0</v>
      </c>
      <c r="C210" s="837">
        <f>EXECUTIVE!O138</f>
        <v>0</v>
      </c>
      <c r="D210" s="854">
        <f t="shared" si="19"/>
        <v>0</v>
      </c>
      <c r="E210" s="837">
        <f>D210*5/100+D210</f>
        <v>0</v>
      </c>
    </row>
    <row r="211" spans="1:5" ht="16.5" x14ac:dyDescent="0.25">
      <c r="A211" s="645"/>
      <c r="B211" s="1532">
        <f>SUM(B201+B202+B203+B204+B208+B209+B210)</f>
        <v>19690000</v>
      </c>
      <c r="C211" s="1532">
        <f>SUM(C201+C202+C203+C204+C208+C209+C210)</f>
        <v>300000</v>
      </c>
      <c r="D211" s="1535">
        <f>SUM(D201+D202+D203+D204+D208+D209+D210)</f>
        <v>315000</v>
      </c>
      <c r="E211" s="1532">
        <f>SUM(E201+E202+E203+E204+E208+E209+E210)</f>
        <v>330750</v>
      </c>
    </row>
    <row r="212" spans="1:5" ht="17.25" thickBot="1" x14ac:dyDescent="0.3">
      <c r="A212" s="643" t="s">
        <v>483</v>
      </c>
      <c r="B212" s="1534"/>
      <c r="C212" s="1534"/>
      <c r="D212" s="1537"/>
      <c r="E212" s="1534"/>
    </row>
    <row r="213" spans="1:5" ht="26.1" customHeight="1" x14ac:dyDescent="0.25">
      <c r="A213" s="1529" t="s">
        <v>500</v>
      </c>
      <c r="B213" s="1550"/>
      <c r="C213" s="1550"/>
      <c r="D213" s="1665"/>
      <c r="E213" s="1663"/>
    </row>
    <row r="214" spans="1:5" ht="17.25" thickBot="1" x14ac:dyDescent="0.3">
      <c r="A214" s="1530" t="s">
        <v>232</v>
      </c>
      <c r="B214" s="1562"/>
      <c r="C214" s="1562"/>
      <c r="D214" s="1563"/>
      <c r="E214" s="1664"/>
    </row>
    <row r="215" spans="1:5" ht="33.75" thickBot="1" x14ac:dyDescent="0.3">
      <c r="A215" s="638" t="s">
        <v>468</v>
      </c>
      <c r="B215" s="639" t="s">
        <v>451</v>
      </c>
      <c r="C215" s="639" t="s">
        <v>452</v>
      </c>
      <c r="D215" s="1566" t="s">
        <v>453</v>
      </c>
      <c r="E215" s="1567"/>
    </row>
    <row r="216" spans="1:5" ht="17.25" thickBot="1" x14ac:dyDescent="0.3">
      <c r="A216" s="641"/>
      <c r="B216" s="324" t="s">
        <v>454</v>
      </c>
      <c r="C216" s="342" t="s">
        <v>491</v>
      </c>
      <c r="D216" s="324" t="s">
        <v>967</v>
      </c>
      <c r="E216" s="789" t="s">
        <v>968</v>
      </c>
    </row>
    <row r="217" spans="1:5" x14ac:dyDescent="0.25">
      <c r="A217" s="1530" t="s">
        <v>481</v>
      </c>
      <c r="B217" s="1570"/>
      <c r="C217" s="1571"/>
      <c r="D217" s="1571"/>
      <c r="E217" s="1572"/>
    </row>
    <row r="218" spans="1:5" ht="15.75" thickBot="1" x14ac:dyDescent="0.3">
      <c r="A218" s="1530"/>
      <c r="B218" s="1573"/>
      <c r="C218" s="1574"/>
      <c r="D218" s="1574"/>
      <c r="E218" s="1575"/>
    </row>
    <row r="219" spans="1:5" ht="17.25" thickBot="1" x14ac:dyDescent="0.3">
      <c r="A219" s="636" t="s">
        <v>470</v>
      </c>
      <c r="B219" s="825">
        <v>0</v>
      </c>
      <c r="C219" s="822">
        <f>EXECUTIVE!P17</f>
        <v>0</v>
      </c>
      <c r="D219" s="837">
        <f t="shared" ref="D219:E222" si="20">C219*5/100+C219</f>
        <v>0</v>
      </c>
      <c r="E219" s="840">
        <f t="shared" si="20"/>
        <v>0</v>
      </c>
    </row>
    <row r="220" spans="1:5" ht="17.25" thickBot="1" x14ac:dyDescent="0.3">
      <c r="A220" s="637" t="s">
        <v>471</v>
      </c>
      <c r="B220" s="807">
        <v>11350000</v>
      </c>
      <c r="C220" s="817">
        <f>EXECUTIVE!P116</f>
        <v>4537378</v>
      </c>
      <c r="D220" s="852">
        <f t="shared" si="20"/>
        <v>4764246.9000000004</v>
      </c>
      <c r="E220" s="855">
        <f>D220*5/100+D220</f>
        <v>5002459.2450000001</v>
      </c>
    </row>
    <row r="221" spans="1:5" ht="17.25" thickBot="1" x14ac:dyDescent="0.3">
      <c r="A221" s="636" t="s">
        <v>472</v>
      </c>
      <c r="B221" s="821">
        <v>0</v>
      </c>
      <c r="C221" s="822">
        <v>0</v>
      </c>
      <c r="D221" s="837">
        <f t="shared" si="20"/>
        <v>0</v>
      </c>
      <c r="E221" s="840">
        <f>D221*5/100+D221</f>
        <v>0</v>
      </c>
    </row>
    <row r="222" spans="1:5" ht="17.25" thickBot="1" x14ac:dyDescent="0.3">
      <c r="A222" s="636" t="s">
        <v>473</v>
      </c>
      <c r="B222" s="811">
        <v>50000</v>
      </c>
      <c r="C222" s="815">
        <f>EXECUTIVE!P131</f>
        <v>300000</v>
      </c>
      <c r="D222" s="837">
        <f t="shared" si="20"/>
        <v>315000</v>
      </c>
      <c r="E222" s="840">
        <f>D222*5/100+D222</f>
        <v>330750</v>
      </c>
    </row>
    <row r="223" spans="1:5" x14ac:dyDescent="0.25">
      <c r="A223" s="1530" t="s">
        <v>474</v>
      </c>
      <c r="B223" s="1626"/>
      <c r="C223" s="1627"/>
      <c r="D223" s="1627"/>
      <c r="E223" s="1628"/>
    </row>
    <row r="224" spans="1:5" ht="15.75" thickBot="1" x14ac:dyDescent="0.3">
      <c r="A224" s="1530"/>
      <c r="B224" s="1629"/>
      <c r="C224" s="1630"/>
      <c r="D224" s="1630"/>
      <c r="E224" s="1631"/>
    </row>
    <row r="225" spans="1:6" ht="17.25" thickBot="1" x14ac:dyDescent="0.3">
      <c r="A225" s="645" t="s">
        <v>475</v>
      </c>
      <c r="B225" s="825">
        <v>0</v>
      </c>
      <c r="C225" s="822">
        <v>0</v>
      </c>
      <c r="D225" s="837">
        <f t="shared" ref="D225:E227" si="21">C225*5/100+C225</f>
        <v>0</v>
      </c>
      <c r="E225" s="840">
        <f t="shared" si="21"/>
        <v>0</v>
      </c>
    </row>
    <row r="226" spans="1:6" ht="17.25" thickBot="1" x14ac:dyDescent="0.3">
      <c r="A226" s="636" t="s">
        <v>482</v>
      </c>
      <c r="B226" s="821">
        <v>0</v>
      </c>
      <c r="C226" s="822">
        <v>0</v>
      </c>
      <c r="D226" s="837">
        <f t="shared" si="21"/>
        <v>0</v>
      </c>
      <c r="E226" s="840">
        <f>D226*5/100+D226</f>
        <v>0</v>
      </c>
    </row>
    <row r="227" spans="1:6" ht="17.25" thickBot="1" x14ac:dyDescent="0.3">
      <c r="A227" s="636" t="s">
        <v>477</v>
      </c>
      <c r="B227" s="825">
        <v>0</v>
      </c>
      <c r="C227" s="815">
        <f>EXECUTIVE!P138</f>
        <v>0</v>
      </c>
      <c r="D227" s="837">
        <f t="shared" si="21"/>
        <v>0</v>
      </c>
      <c r="E227" s="840">
        <f>D227*5/100+D227</f>
        <v>0</v>
      </c>
    </row>
    <row r="228" spans="1:6" x14ac:dyDescent="0.25">
      <c r="A228" s="1529" t="s">
        <v>483</v>
      </c>
      <c r="B228" s="1532">
        <f>SUM(B219+B220+B221+B222+B225+B226+B227)</f>
        <v>11400000</v>
      </c>
      <c r="C228" s="1532">
        <f>SUM(C219+C220+C221+C222+C225+C226+C227)</f>
        <v>4837378</v>
      </c>
      <c r="D228" s="1532">
        <f>SUM(D219+D220+D221+D222+D225+D226+D227)</f>
        <v>5079246.9000000004</v>
      </c>
      <c r="E228" s="1538">
        <f>SUM(E219+E220+E221+E222+E225+E226+E227)</f>
        <v>5333209.2450000001</v>
      </c>
    </row>
    <row r="229" spans="1:6" ht="15.75" thickBot="1" x14ac:dyDescent="0.3">
      <c r="A229" s="1531"/>
      <c r="B229" s="1534"/>
      <c r="C229" s="1534"/>
      <c r="D229" s="1534"/>
      <c r="E229" s="1540"/>
    </row>
    <row r="230" spans="1:6" ht="16.5" customHeight="1" x14ac:dyDescent="0.25">
      <c r="A230" s="1529" t="s">
        <v>970</v>
      </c>
      <c r="B230" s="1550"/>
      <c r="C230" s="1550"/>
      <c r="D230" s="1665"/>
      <c r="E230" s="1663"/>
      <c r="F230" s="790"/>
    </row>
    <row r="231" spans="1:6" ht="17.25" thickBot="1" x14ac:dyDescent="0.3">
      <c r="A231" s="1530" t="s">
        <v>232</v>
      </c>
      <c r="B231" s="1562"/>
      <c r="C231" s="1562"/>
      <c r="D231" s="1563"/>
      <c r="E231" s="1664"/>
      <c r="F231" s="790"/>
    </row>
    <row r="232" spans="1:6" ht="33.75" thickBot="1" x14ac:dyDescent="0.3">
      <c r="A232" s="787" t="s">
        <v>468</v>
      </c>
      <c r="B232" s="639" t="s">
        <v>451</v>
      </c>
      <c r="C232" s="639" t="s">
        <v>452</v>
      </c>
      <c r="D232" s="1566" t="s">
        <v>453</v>
      </c>
      <c r="E232" s="1567"/>
      <c r="F232" s="790"/>
    </row>
    <row r="233" spans="1:6" ht="17.25" thickBot="1" x14ac:dyDescent="0.3">
      <c r="A233" s="641"/>
      <c r="B233" s="324" t="s">
        <v>454</v>
      </c>
      <c r="C233" s="342" t="s">
        <v>491</v>
      </c>
      <c r="D233" s="324" t="s">
        <v>967</v>
      </c>
      <c r="E233" s="789" t="s">
        <v>968</v>
      </c>
      <c r="F233" s="790"/>
    </row>
    <row r="234" spans="1:6" ht="16.5" x14ac:dyDescent="0.25">
      <c r="A234" s="1530" t="s">
        <v>481</v>
      </c>
      <c r="B234" s="1570"/>
      <c r="C234" s="1571"/>
      <c r="D234" s="1571"/>
      <c r="E234" s="1572"/>
      <c r="F234" s="790"/>
    </row>
    <row r="235" spans="1:6" ht="17.25" thickBot="1" x14ac:dyDescent="0.3">
      <c r="A235" s="1530"/>
      <c r="B235" s="1573"/>
      <c r="C235" s="1574"/>
      <c r="D235" s="1574"/>
      <c r="E235" s="1575"/>
      <c r="F235" s="790"/>
    </row>
    <row r="236" spans="1:6" ht="17.25" thickBot="1" x14ac:dyDescent="0.3">
      <c r="A236" s="788" t="s">
        <v>470</v>
      </c>
      <c r="B236" s="825">
        <v>0</v>
      </c>
      <c r="C236" s="822">
        <f>EXECUTIVE!Q17</f>
        <v>0</v>
      </c>
      <c r="D236" s="837">
        <f t="shared" ref="D236:E239" si="22">C236*5/100+C236</f>
        <v>0</v>
      </c>
      <c r="E236" s="840">
        <f t="shared" si="22"/>
        <v>0</v>
      </c>
      <c r="F236" s="790"/>
    </row>
    <row r="237" spans="1:6" ht="17.25" thickBot="1" x14ac:dyDescent="0.3">
      <c r="A237" s="637" t="s">
        <v>471</v>
      </c>
      <c r="B237" s="807">
        <v>0</v>
      </c>
      <c r="C237" s="817">
        <f>EXECUTIVE!Q116</f>
        <v>9129252</v>
      </c>
      <c r="D237" s="852">
        <f t="shared" si="22"/>
        <v>9585714.5999999996</v>
      </c>
      <c r="E237" s="855">
        <f t="shared" si="22"/>
        <v>10065000.33</v>
      </c>
      <c r="F237" s="790"/>
    </row>
    <row r="238" spans="1:6" ht="17.25" thickBot="1" x14ac:dyDescent="0.3">
      <c r="A238" s="788" t="s">
        <v>472</v>
      </c>
      <c r="B238" s="821">
        <v>0</v>
      </c>
      <c r="C238" s="822">
        <v>0</v>
      </c>
      <c r="D238" s="837">
        <f t="shared" si="22"/>
        <v>0</v>
      </c>
      <c r="E238" s="840">
        <f t="shared" si="22"/>
        <v>0</v>
      </c>
      <c r="F238" s="790"/>
    </row>
    <row r="239" spans="1:6" ht="17.25" thickBot="1" x14ac:dyDescent="0.3">
      <c r="A239" s="788" t="s">
        <v>473</v>
      </c>
      <c r="B239" s="811">
        <v>0</v>
      </c>
      <c r="C239" s="815">
        <f>EXECUTIVE!Q131</f>
        <v>200000</v>
      </c>
      <c r="D239" s="837">
        <f t="shared" si="22"/>
        <v>210000</v>
      </c>
      <c r="E239" s="840">
        <f t="shared" si="22"/>
        <v>220500</v>
      </c>
      <c r="F239" s="790"/>
    </row>
    <row r="240" spans="1:6" ht="16.5" x14ac:dyDescent="0.25">
      <c r="A240" s="1530" t="s">
        <v>474</v>
      </c>
      <c r="B240" s="1626"/>
      <c r="C240" s="1627"/>
      <c r="D240" s="1627"/>
      <c r="E240" s="1628"/>
      <c r="F240" s="790"/>
    </row>
    <row r="241" spans="1:6" ht="17.25" thickBot="1" x14ac:dyDescent="0.3">
      <c r="A241" s="1530"/>
      <c r="B241" s="1629"/>
      <c r="C241" s="1630"/>
      <c r="D241" s="1630"/>
      <c r="E241" s="1631"/>
      <c r="F241" s="790"/>
    </row>
    <row r="242" spans="1:6" ht="17.25" thickBot="1" x14ac:dyDescent="0.3">
      <c r="A242" s="794" t="s">
        <v>475</v>
      </c>
      <c r="B242" s="825">
        <v>0</v>
      </c>
      <c r="C242" s="822">
        <v>0</v>
      </c>
      <c r="D242" s="837">
        <f t="shared" ref="D242:E244" si="23">C242*5/100+C242</f>
        <v>0</v>
      </c>
      <c r="E242" s="840">
        <f t="shared" si="23"/>
        <v>0</v>
      </c>
      <c r="F242" s="790"/>
    </row>
    <row r="243" spans="1:6" ht="17.25" thickBot="1" x14ac:dyDescent="0.3">
      <c r="A243" s="788" t="s">
        <v>482</v>
      </c>
      <c r="B243" s="821">
        <v>0</v>
      </c>
      <c r="C243" s="822">
        <v>0</v>
      </c>
      <c r="D243" s="837">
        <f t="shared" si="23"/>
        <v>0</v>
      </c>
      <c r="E243" s="840">
        <f t="shared" si="23"/>
        <v>0</v>
      </c>
      <c r="F243" s="790"/>
    </row>
    <row r="244" spans="1:6" ht="17.25" thickBot="1" x14ac:dyDescent="0.3">
      <c r="A244" s="788" t="s">
        <v>477</v>
      </c>
      <c r="B244" s="825">
        <v>0</v>
      </c>
      <c r="C244" s="815">
        <f>EXECUTIVE!Q138</f>
        <v>0</v>
      </c>
      <c r="D244" s="837">
        <f t="shared" si="23"/>
        <v>0</v>
      </c>
      <c r="E244" s="840">
        <f t="shared" si="23"/>
        <v>0</v>
      </c>
      <c r="F244" s="790"/>
    </row>
    <row r="245" spans="1:6" ht="16.5" x14ac:dyDescent="0.25">
      <c r="A245" s="1529" t="s">
        <v>483</v>
      </c>
      <c r="B245" s="1532">
        <f>SUM(B236+B237+B238+B239+B242+B243+B244)</f>
        <v>0</v>
      </c>
      <c r="C245" s="1532">
        <f>SUM(C236+C237+C238+C239+C242+C243+C244)</f>
        <v>9329252</v>
      </c>
      <c r="D245" s="1532">
        <f>SUM(D236+D237+D238+D239+D242+D243+D244)</f>
        <v>9795714.5999999996</v>
      </c>
      <c r="E245" s="1538">
        <f>SUM(E236+E237+E238+E239+E242+E243+E244)</f>
        <v>10285500.33</v>
      </c>
      <c r="F245" s="790"/>
    </row>
    <row r="246" spans="1:6" ht="17.25" thickBot="1" x14ac:dyDescent="0.3">
      <c r="A246" s="1531"/>
      <c r="B246" s="1534"/>
      <c r="C246" s="1534"/>
      <c r="D246" s="1534"/>
      <c r="E246" s="1540"/>
      <c r="F246" s="790"/>
    </row>
    <row r="247" spans="1:6" x14ac:dyDescent="0.25">
      <c r="A247" s="1544" t="s">
        <v>971</v>
      </c>
      <c r="B247" s="1545"/>
      <c r="C247" s="1545"/>
      <c r="D247" s="1545"/>
      <c r="E247" s="1548"/>
    </row>
    <row r="248" spans="1:6" ht="15.75" thickBot="1" x14ac:dyDescent="0.3">
      <c r="A248" s="1546"/>
      <c r="B248" s="1547"/>
      <c r="C248" s="1547"/>
      <c r="D248" s="1547"/>
      <c r="E248" s="1549"/>
    </row>
    <row r="249" spans="1:6" ht="15.75" thickBot="1" x14ac:dyDescent="0.3">
      <c r="A249" s="1546"/>
      <c r="B249" s="1547"/>
      <c r="C249" s="1547"/>
      <c r="D249" s="1547"/>
      <c r="E249" s="1549"/>
    </row>
    <row r="250" spans="1:6" ht="33.75" thickBot="1" x14ac:dyDescent="0.3">
      <c r="A250" s="638" t="s">
        <v>468</v>
      </c>
      <c r="B250" s="639" t="s">
        <v>451</v>
      </c>
      <c r="C250" s="640" t="s">
        <v>452</v>
      </c>
      <c r="D250" s="1568" t="s">
        <v>453</v>
      </c>
      <c r="E250" s="1567"/>
    </row>
    <row r="251" spans="1:6" ht="17.25" thickBot="1" x14ac:dyDescent="0.3">
      <c r="A251" s="641"/>
      <c r="B251" s="324" t="s">
        <v>454</v>
      </c>
      <c r="C251" s="342" t="s">
        <v>491</v>
      </c>
      <c r="D251" s="324" t="s">
        <v>967</v>
      </c>
      <c r="E251" s="789" t="s">
        <v>968</v>
      </c>
    </row>
    <row r="252" spans="1:6" x14ac:dyDescent="0.25">
      <c r="A252" s="1530" t="s">
        <v>481</v>
      </c>
      <c r="B252" s="1570"/>
      <c r="C252" s="1571"/>
      <c r="D252" s="1571"/>
      <c r="E252" s="1572"/>
    </row>
    <row r="253" spans="1:6" ht="15.75" thickBot="1" x14ac:dyDescent="0.3">
      <c r="A253" s="1530"/>
      <c r="B253" s="1573"/>
      <c r="C253" s="1574"/>
      <c r="D253" s="1574"/>
      <c r="E253" s="1575"/>
    </row>
    <row r="254" spans="1:6" ht="17.100000000000001" customHeight="1" thickBot="1" x14ac:dyDescent="0.3">
      <c r="A254" s="636" t="s">
        <v>470</v>
      </c>
      <c r="B254" s="825">
        <v>0</v>
      </c>
      <c r="C254" s="822">
        <f>EXECUTIVE!R17</f>
        <v>0</v>
      </c>
      <c r="D254" s="837">
        <f t="shared" ref="D254:E257" si="24">C254*5/100+C254</f>
        <v>0</v>
      </c>
      <c r="E254" s="840">
        <f t="shared" si="24"/>
        <v>0</v>
      </c>
    </row>
    <row r="255" spans="1:6" ht="17.25" thickBot="1" x14ac:dyDescent="0.3">
      <c r="A255" s="637" t="s">
        <v>471</v>
      </c>
      <c r="B255" s="807">
        <v>2450000</v>
      </c>
      <c r="C255" s="817">
        <f>EXECUTIVE!R116</f>
        <v>200000</v>
      </c>
      <c r="D255" s="852">
        <f t="shared" si="24"/>
        <v>210000</v>
      </c>
      <c r="E255" s="855">
        <f>D255*5/100+D255</f>
        <v>220500</v>
      </c>
    </row>
    <row r="256" spans="1:6" ht="17.25" thickBot="1" x14ac:dyDescent="0.3">
      <c r="A256" s="636" t="s">
        <v>472</v>
      </c>
      <c r="B256" s="821">
        <v>0</v>
      </c>
      <c r="C256" s="822">
        <v>0</v>
      </c>
      <c r="D256" s="837">
        <f t="shared" si="24"/>
        <v>0</v>
      </c>
      <c r="E256" s="840">
        <f>D256*5/100+D256</f>
        <v>0</v>
      </c>
    </row>
    <row r="257" spans="1:5" ht="17.25" thickBot="1" x14ac:dyDescent="0.3">
      <c r="A257" s="636" t="s">
        <v>473</v>
      </c>
      <c r="B257" s="825">
        <v>0</v>
      </c>
      <c r="C257" s="822">
        <f>EXECUTIVE!R131</f>
        <v>0</v>
      </c>
      <c r="D257" s="837">
        <f t="shared" si="24"/>
        <v>0</v>
      </c>
      <c r="E257" s="840">
        <f>D257*5/100+D257</f>
        <v>0</v>
      </c>
    </row>
    <row r="258" spans="1:5" x14ac:dyDescent="0.25">
      <c r="A258" s="1530" t="s">
        <v>474</v>
      </c>
      <c r="B258" s="1570"/>
      <c r="C258" s="1571"/>
      <c r="D258" s="1571"/>
      <c r="E258" s="1572"/>
    </row>
    <row r="259" spans="1:5" ht="15.75" thickBot="1" x14ac:dyDescent="0.3">
      <c r="A259" s="1530"/>
      <c r="B259" s="1573"/>
      <c r="C259" s="1574"/>
      <c r="D259" s="1574"/>
      <c r="E259" s="1575"/>
    </row>
    <row r="260" spans="1:5" ht="17.25" thickBot="1" x14ac:dyDescent="0.3">
      <c r="A260" s="645" t="s">
        <v>475</v>
      </c>
      <c r="B260" s="842">
        <v>0</v>
      </c>
      <c r="C260" s="825">
        <v>0</v>
      </c>
      <c r="D260" s="848">
        <f t="shared" ref="D260:E262" si="25">C260*5/100+C260</f>
        <v>0</v>
      </c>
      <c r="E260" s="837">
        <f t="shared" si="25"/>
        <v>0</v>
      </c>
    </row>
    <row r="261" spans="1:5" ht="17.25" thickBot="1" x14ac:dyDescent="0.3">
      <c r="A261" s="636" t="s">
        <v>482</v>
      </c>
      <c r="B261" s="821">
        <v>0</v>
      </c>
      <c r="C261" s="822">
        <v>0</v>
      </c>
      <c r="D261" s="837">
        <f t="shared" si="25"/>
        <v>0</v>
      </c>
      <c r="E261" s="840">
        <f>D261*5/100+D261</f>
        <v>0</v>
      </c>
    </row>
    <row r="262" spans="1:5" ht="17.25" thickBot="1" x14ac:dyDescent="0.3">
      <c r="A262" s="636" t="s">
        <v>477</v>
      </c>
      <c r="B262" s="825">
        <v>0</v>
      </c>
      <c r="C262" s="815">
        <f>EXECUTIVE!R138</f>
        <v>0</v>
      </c>
      <c r="D262" s="837">
        <f t="shared" si="25"/>
        <v>0</v>
      </c>
      <c r="E262" s="840">
        <f>D262*5/100+D262</f>
        <v>0</v>
      </c>
    </row>
    <row r="263" spans="1:5" ht="16.5" x14ac:dyDescent="0.25">
      <c r="A263" s="642" t="s">
        <v>232</v>
      </c>
      <c r="B263" s="1532">
        <f>SUM(B254+B255+B256+B257+B260+B261+B262)</f>
        <v>2450000</v>
      </c>
      <c r="C263" s="1535">
        <f>SUM(C254+C255+C256+C257+C260+C261+C262)</f>
        <v>200000</v>
      </c>
      <c r="D263" s="1532">
        <f>SUM(D254+D255+D256+D257+D260+D261+D262)</f>
        <v>210000</v>
      </c>
      <c r="E263" s="1538">
        <f>SUM(E254+E255+E256+E257+E260+E261+E262)</f>
        <v>220500</v>
      </c>
    </row>
    <row r="264" spans="1:5" ht="17.25" thickBot="1" x14ac:dyDescent="0.3">
      <c r="A264" s="643" t="s">
        <v>501</v>
      </c>
      <c r="B264" s="1534"/>
      <c r="C264" s="1537"/>
      <c r="D264" s="1534"/>
      <c r="E264" s="1539"/>
    </row>
    <row r="265" spans="1:5" ht="27" customHeight="1" thickBot="1" x14ac:dyDescent="0.3">
      <c r="A265" s="650" t="s">
        <v>972</v>
      </c>
      <c r="B265" s="651"/>
      <c r="C265" s="651"/>
      <c r="D265" s="651"/>
      <c r="E265" s="916"/>
    </row>
    <row r="266" spans="1:5" ht="27" customHeight="1" thickBot="1" x14ac:dyDescent="0.3">
      <c r="A266" s="649" t="s">
        <v>468</v>
      </c>
      <c r="B266" s="646" t="s">
        <v>451</v>
      </c>
      <c r="C266" s="647" t="s">
        <v>452</v>
      </c>
      <c r="D266" s="1568" t="s">
        <v>453</v>
      </c>
      <c r="E266" s="1569"/>
    </row>
    <row r="267" spans="1:5" ht="27" customHeight="1" thickBot="1" x14ac:dyDescent="0.3">
      <c r="A267" s="641"/>
      <c r="B267" s="324" t="s">
        <v>454</v>
      </c>
      <c r="C267" s="342" t="s">
        <v>491</v>
      </c>
      <c r="D267" s="324" t="s">
        <v>967</v>
      </c>
      <c r="E267" s="789" t="s">
        <v>968</v>
      </c>
    </row>
    <row r="268" spans="1:5" ht="27" customHeight="1" thickBot="1" x14ac:dyDescent="0.3">
      <c r="A268" s="642" t="s">
        <v>481</v>
      </c>
      <c r="B268" s="1681"/>
      <c r="C268" s="1682"/>
      <c r="D268" s="1682"/>
      <c r="E268" s="1683"/>
    </row>
    <row r="269" spans="1:5" ht="17.25" thickBot="1" x14ac:dyDescent="0.3">
      <c r="A269" s="636" t="s">
        <v>470</v>
      </c>
      <c r="B269" s="825">
        <v>0</v>
      </c>
      <c r="C269" s="822">
        <f>EXECUTIVE!S17</f>
        <v>0</v>
      </c>
      <c r="D269" s="837">
        <f t="shared" ref="D269:E272" si="26">C269*5/100+C269</f>
        <v>0</v>
      </c>
      <c r="E269" s="840">
        <f t="shared" si="26"/>
        <v>0</v>
      </c>
    </row>
    <row r="270" spans="1:5" ht="17.25" thickBot="1" x14ac:dyDescent="0.3">
      <c r="A270" s="637" t="s">
        <v>499</v>
      </c>
      <c r="B270" s="807">
        <v>24600000</v>
      </c>
      <c r="C270" s="817">
        <f>EXECUTIVE!S116</f>
        <v>6711102</v>
      </c>
      <c r="D270" s="852">
        <f t="shared" si="26"/>
        <v>7046657.0999999996</v>
      </c>
      <c r="E270" s="855">
        <f>D270*5/100+D270</f>
        <v>7398989.9550000001</v>
      </c>
    </row>
    <row r="271" spans="1:5" ht="17.25" thickBot="1" x14ac:dyDescent="0.3">
      <c r="A271" s="636" t="s">
        <v>472</v>
      </c>
      <c r="B271" s="821">
        <v>0</v>
      </c>
      <c r="C271" s="822">
        <v>0</v>
      </c>
      <c r="D271" s="837">
        <f t="shared" si="26"/>
        <v>0</v>
      </c>
      <c r="E271" s="840">
        <f>D271*5/100+D271</f>
        <v>0</v>
      </c>
    </row>
    <row r="272" spans="1:5" ht="17.25" thickBot="1" x14ac:dyDescent="0.3">
      <c r="A272" s="636" t="s">
        <v>473</v>
      </c>
      <c r="B272" s="811">
        <v>1400000</v>
      </c>
      <c r="C272" s="815">
        <f>EXECUTIVE!S131</f>
        <v>0</v>
      </c>
      <c r="D272" s="837">
        <f t="shared" si="26"/>
        <v>0</v>
      </c>
      <c r="E272" s="840">
        <f>D272*5/100+D272</f>
        <v>0</v>
      </c>
    </row>
    <row r="273" spans="1:8" x14ac:dyDescent="0.25">
      <c r="A273" s="1530" t="s">
        <v>474</v>
      </c>
      <c r="B273" s="1570"/>
      <c r="C273" s="1571"/>
      <c r="D273" s="1571"/>
      <c r="E273" s="1572"/>
    </row>
    <row r="274" spans="1:8" ht="15.75" thickBot="1" x14ac:dyDescent="0.3">
      <c r="A274" s="1530"/>
      <c r="B274" s="1573"/>
      <c r="C274" s="1574"/>
      <c r="D274" s="1574"/>
      <c r="E274" s="1575"/>
    </row>
    <row r="275" spans="1:8" ht="17.25" thickBot="1" x14ac:dyDescent="0.3">
      <c r="A275" s="636" t="s">
        <v>475</v>
      </c>
      <c r="B275" s="825">
        <v>0</v>
      </c>
      <c r="C275" s="822">
        <v>0</v>
      </c>
      <c r="D275" s="837">
        <f t="shared" ref="D275:E277" si="27">C275*5/100+C275</f>
        <v>0</v>
      </c>
      <c r="E275" s="840">
        <f t="shared" si="27"/>
        <v>0</v>
      </c>
    </row>
    <row r="276" spans="1:8" ht="17.25" thickBot="1" x14ac:dyDescent="0.3">
      <c r="A276" s="637" t="s">
        <v>482</v>
      </c>
      <c r="B276" s="831">
        <v>0</v>
      </c>
      <c r="C276" s="832">
        <v>0</v>
      </c>
      <c r="D276" s="852">
        <f t="shared" si="27"/>
        <v>0</v>
      </c>
      <c r="E276" s="855">
        <f>D276*5/100+D276</f>
        <v>0</v>
      </c>
    </row>
    <row r="277" spans="1:8" ht="17.25" thickBot="1" x14ac:dyDescent="0.3">
      <c r="A277" s="636" t="s">
        <v>477</v>
      </c>
      <c r="B277" s="825">
        <v>0</v>
      </c>
      <c r="C277" s="815">
        <f>EXECUTIVE!S138</f>
        <v>0</v>
      </c>
      <c r="D277" s="837">
        <f t="shared" si="27"/>
        <v>0</v>
      </c>
      <c r="E277" s="840">
        <f>D277*5/100+D277</f>
        <v>0</v>
      </c>
    </row>
    <row r="278" spans="1:8" x14ac:dyDescent="0.25">
      <c r="A278" s="1529" t="s">
        <v>483</v>
      </c>
      <c r="B278" s="1532">
        <f>SUM(B269+B270+B271+B272+B275+B276+B277)</f>
        <v>26000000</v>
      </c>
      <c r="C278" s="1535">
        <f>SUM(C269+C270+C271+C272+C275+C276+C277)</f>
        <v>6711102</v>
      </c>
      <c r="D278" s="1532">
        <f>SUM(D269+D270+D271+D272+D275+D276+D277)</f>
        <v>7046657.0999999996</v>
      </c>
      <c r="E278" s="1538">
        <f>SUM(E269+E270+E271+E272+E275+E276+E277)</f>
        <v>7398989.9550000001</v>
      </c>
    </row>
    <row r="279" spans="1:8" x14ac:dyDescent="0.25">
      <c r="A279" s="1530"/>
      <c r="B279" s="1533"/>
      <c r="C279" s="1536"/>
      <c r="D279" s="1533"/>
      <c r="E279" s="1539"/>
    </row>
    <row r="280" spans="1:8" ht="15.75" thickBot="1" x14ac:dyDescent="0.3">
      <c r="A280" s="1531"/>
      <c r="B280" s="1534"/>
      <c r="C280" s="1537"/>
      <c r="D280" s="1534"/>
      <c r="E280" s="1540"/>
    </row>
    <row r="281" spans="1:8" x14ac:dyDescent="0.25">
      <c r="A281" s="175"/>
      <c r="B281"/>
      <c r="C281" s="51"/>
      <c r="D281"/>
      <c r="E281"/>
    </row>
    <row r="282" spans="1:8" x14ac:dyDescent="0.25">
      <c r="H282" s="236"/>
    </row>
  </sheetData>
  <mergeCells count="208">
    <mergeCell ref="E99:E101"/>
    <mergeCell ref="A83:C84"/>
    <mergeCell ref="D232:E232"/>
    <mergeCell ref="A234:A235"/>
    <mergeCell ref="B234:E235"/>
    <mergeCell ref="A240:A241"/>
    <mergeCell ref="B240:E241"/>
    <mergeCell ref="A245:A246"/>
    <mergeCell ref="B245:B246"/>
    <mergeCell ref="C245:C246"/>
    <mergeCell ref="D245:D246"/>
    <mergeCell ref="E245:E246"/>
    <mergeCell ref="A230:C230"/>
    <mergeCell ref="D230:D231"/>
    <mergeCell ref="E230:E231"/>
    <mergeCell ref="A231:C231"/>
    <mergeCell ref="D85:E85"/>
    <mergeCell ref="B87:C87"/>
    <mergeCell ref="A92:A93"/>
    <mergeCell ref="B92:E93"/>
    <mergeCell ref="A97:A98"/>
    <mergeCell ref="B97:B98"/>
    <mergeCell ref="C97:C98"/>
    <mergeCell ref="D97:D98"/>
    <mergeCell ref="E97:E98"/>
    <mergeCell ref="A51:E52"/>
    <mergeCell ref="B71:C71"/>
    <mergeCell ref="B38:C38"/>
    <mergeCell ref="B112:E112"/>
    <mergeCell ref="B268:E268"/>
    <mergeCell ref="B163:E164"/>
    <mergeCell ref="B151:E152"/>
    <mergeCell ref="B145:E146"/>
    <mergeCell ref="D69:E69"/>
    <mergeCell ref="D102:E102"/>
    <mergeCell ref="D121:E121"/>
    <mergeCell ref="D143:E143"/>
    <mergeCell ref="D161:E161"/>
    <mergeCell ref="D179:E179"/>
    <mergeCell ref="A100:D101"/>
    <mergeCell ref="A76:A77"/>
    <mergeCell ref="C126:C127"/>
    <mergeCell ref="D126:D127"/>
    <mergeCell ref="E126:E127"/>
    <mergeCell ref="A129:A130"/>
    <mergeCell ref="B81:B82"/>
    <mergeCell ref="C81:C82"/>
    <mergeCell ref="D81:D82"/>
    <mergeCell ref="E81:E82"/>
    <mergeCell ref="A104:A105"/>
    <mergeCell ref="A107:A108"/>
    <mergeCell ref="C107:C108"/>
    <mergeCell ref="D107:D108"/>
    <mergeCell ref="B273:E274"/>
    <mergeCell ref="B258:E259"/>
    <mergeCell ref="B252:E253"/>
    <mergeCell ref="B223:E224"/>
    <mergeCell ref="B217:E218"/>
    <mergeCell ref="E213:E214"/>
    <mergeCell ref="D213:D214"/>
    <mergeCell ref="A214:C214"/>
    <mergeCell ref="B206:E207"/>
    <mergeCell ref="D250:E250"/>
    <mergeCell ref="D266:E266"/>
    <mergeCell ref="A131:A132"/>
    <mergeCell ref="A139:C142"/>
    <mergeCell ref="D139:D142"/>
    <mergeCell ref="E139:E142"/>
    <mergeCell ref="A135:A136"/>
    <mergeCell ref="B135:B136"/>
    <mergeCell ref="C135:C136"/>
    <mergeCell ref="D135:D136"/>
    <mergeCell ref="D4:E4"/>
    <mergeCell ref="A6:D6"/>
    <mergeCell ref="A10:C10"/>
    <mergeCell ref="D11:E11"/>
    <mergeCell ref="A17:D17"/>
    <mergeCell ref="D18:E18"/>
    <mergeCell ref="C41:C42"/>
    <mergeCell ref="D41:D42"/>
    <mergeCell ref="E41:E42"/>
    <mergeCell ref="B41:B42"/>
    <mergeCell ref="D30:E30"/>
    <mergeCell ref="A32:A33"/>
    <mergeCell ref="A41:A42"/>
    <mergeCell ref="B32:E33"/>
    <mergeCell ref="A7:E7"/>
    <mergeCell ref="E135:E136"/>
    <mergeCell ref="B131:E132"/>
    <mergeCell ref="D49:E49"/>
    <mergeCell ref="A53:A54"/>
    <mergeCell ref="B53:E54"/>
    <mergeCell ref="A59:A60"/>
    <mergeCell ref="B129:B130"/>
    <mergeCell ref="C129:C130"/>
    <mergeCell ref="D129:D130"/>
    <mergeCell ref="E129:E130"/>
    <mergeCell ref="B59:E60"/>
    <mergeCell ref="B76:E77"/>
    <mergeCell ref="B104:E105"/>
    <mergeCell ref="B123:E124"/>
    <mergeCell ref="C64:C65"/>
    <mergeCell ref="D64:D65"/>
    <mergeCell ref="E64:E65"/>
    <mergeCell ref="A64:A65"/>
    <mergeCell ref="B64:B65"/>
    <mergeCell ref="A66:C68"/>
    <mergeCell ref="D66:D68"/>
    <mergeCell ref="E66:E68"/>
    <mergeCell ref="A81:A82"/>
    <mergeCell ref="E107:E108"/>
    <mergeCell ref="A116:A117"/>
    <mergeCell ref="B116:B117"/>
    <mergeCell ref="C116:C117"/>
    <mergeCell ref="D116:D117"/>
    <mergeCell ref="E116:E117"/>
    <mergeCell ref="A118:C120"/>
    <mergeCell ref="D118:D120"/>
    <mergeCell ref="E118:E120"/>
    <mergeCell ref="A110:A111"/>
    <mergeCell ref="C110:C111"/>
    <mergeCell ref="D110:D111"/>
    <mergeCell ref="E110:E111"/>
    <mergeCell ref="B110:B111"/>
    <mergeCell ref="A123:A124"/>
    <mergeCell ref="A126:A127"/>
    <mergeCell ref="B126:B127"/>
    <mergeCell ref="B211:B212"/>
    <mergeCell ref="A137:A138"/>
    <mergeCell ref="B137:B138"/>
    <mergeCell ref="C137:C138"/>
    <mergeCell ref="D137:D138"/>
    <mergeCell ref="E137:E138"/>
    <mergeCell ref="A145:A146"/>
    <mergeCell ref="A151:A152"/>
    <mergeCell ref="A158:D160"/>
    <mergeCell ref="E158:E160"/>
    <mergeCell ref="A156:A157"/>
    <mergeCell ref="B156:B157"/>
    <mergeCell ref="C156:C157"/>
    <mergeCell ref="D156:D157"/>
    <mergeCell ref="E156:E157"/>
    <mergeCell ref="A169:A170"/>
    <mergeCell ref="B172:B173"/>
    <mergeCell ref="C172:C173"/>
    <mergeCell ref="D172:D173"/>
    <mergeCell ref="E172:E173"/>
    <mergeCell ref="A174:A175"/>
    <mergeCell ref="B174:B175"/>
    <mergeCell ref="C174:C175"/>
    <mergeCell ref="D174:D175"/>
    <mergeCell ref="E174:E175"/>
    <mergeCell ref="B169:E170"/>
    <mergeCell ref="A187:A188"/>
    <mergeCell ref="A178:E178"/>
    <mergeCell ref="A181:A182"/>
    <mergeCell ref="A176:A177"/>
    <mergeCell ref="B176:B177"/>
    <mergeCell ref="C176:C177"/>
    <mergeCell ref="D176:D177"/>
    <mergeCell ref="E176:E177"/>
    <mergeCell ref="B187:E188"/>
    <mergeCell ref="B181:E182"/>
    <mergeCell ref="A204:A205"/>
    <mergeCell ref="B204:B205"/>
    <mergeCell ref="C204:C205"/>
    <mergeCell ref="D204:D205"/>
    <mergeCell ref="E204:E205"/>
    <mergeCell ref="A223:A224"/>
    <mergeCell ref="A217:A218"/>
    <mergeCell ref="A192:A193"/>
    <mergeCell ref="B192:B193"/>
    <mergeCell ref="C192:C193"/>
    <mergeCell ref="D192:D193"/>
    <mergeCell ref="E192:E193"/>
    <mergeCell ref="A194:C196"/>
    <mergeCell ref="D194:D196"/>
    <mergeCell ref="E194:E196"/>
    <mergeCell ref="D215:E215"/>
    <mergeCell ref="C211:C212"/>
    <mergeCell ref="D211:D212"/>
    <mergeCell ref="E211:E212"/>
    <mergeCell ref="D197:E197"/>
    <mergeCell ref="B199:E200"/>
    <mergeCell ref="A278:A280"/>
    <mergeCell ref="B278:B280"/>
    <mergeCell ref="C278:C280"/>
    <mergeCell ref="D278:D280"/>
    <mergeCell ref="E278:E280"/>
    <mergeCell ref="A1:F1"/>
    <mergeCell ref="A2:F2"/>
    <mergeCell ref="B107:B108"/>
    <mergeCell ref="B263:B264"/>
    <mergeCell ref="A273:A274"/>
    <mergeCell ref="A252:A253"/>
    <mergeCell ref="A258:A259"/>
    <mergeCell ref="A228:A229"/>
    <mergeCell ref="B228:B229"/>
    <mergeCell ref="C228:C229"/>
    <mergeCell ref="D228:D229"/>
    <mergeCell ref="E228:E229"/>
    <mergeCell ref="A247:D249"/>
    <mergeCell ref="E247:E249"/>
    <mergeCell ref="C263:C264"/>
    <mergeCell ref="D263:D264"/>
    <mergeCell ref="E263:E264"/>
    <mergeCell ref="A199:A200"/>
    <mergeCell ref="A213:C213"/>
  </mergeCells>
  <phoneticPr fontId="27" type="noConversion"/>
  <pageMargins left="0.75" right="0.75" top="1" bottom="1" header="0.5" footer="0.5"/>
  <pageSetup paperSize="9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388"/>
  <sheetViews>
    <sheetView view="pageBreakPreview" zoomScale="60" zoomScaleNormal="80" workbookViewId="0">
      <pane ySplit="1" topLeftCell="A323" activePane="bottomLeft" state="frozen"/>
      <selection activeCell="D3" sqref="D3"/>
      <selection pane="bottomLeft" activeCell="O18" sqref="O18"/>
    </sheetView>
  </sheetViews>
  <sheetFormatPr defaultRowHeight="15.75" x14ac:dyDescent="0.25"/>
  <cols>
    <col min="1" max="1" width="5" style="1079" customWidth="1"/>
    <col min="2" max="2" width="13.5703125" style="1024" customWidth="1"/>
    <col min="3" max="3" width="61.140625" style="1079" customWidth="1"/>
    <col min="4" max="4" width="15" style="41" customWidth="1"/>
    <col min="5" max="5" width="18" style="41" customWidth="1"/>
    <col min="6" max="6" width="17.28515625" style="41" customWidth="1"/>
    <col min="7" max="7" width="16.140625" style="41" customWidth="1"/>
    <col min="8" max="8" width="19.85546875" style="41" customWidth="1"/>
    <col min="9" max="9" width="21" style="41" customWidth="1"/>
    <col min="10" max="10" width="16.28515625" style="41" customWidth="1"/>
    <col min="11" max="11" width="17.140625" style="41" customWidth="1"/>
    <col min="12" max="12" width="23.28515625" style="41" customWidth="1"/>
    <col min="13" max="16384" width="9.140625" style="1079"/>
  </cols>
  <sheetData>
    <row r="1" spans="1:13" ht="30" x14ac:dyDescent="0.4">
      <c r="A1" s="1292" t="s">
        <v>1338</v>
      </c>
      <c r="B1" s="1293"/>
      <c r="C1" s="71"/>
      <c r="D1" s="129"/>
      <c r="E1" s="129"/>
      <c r="F1" s="129"/>
      <c r="G1" s="129"/>
      <c r="H1" s="129"/>
      <c r="I1" s="129"/>
      <c r="J1" s="129"/>
      <c r="K1" s="129"/>
      <c r="L1" s="129"/>
      <c r="M1" s="168"/>
    </row>
    <row r="2" spans="1:13" x14ac:dyDescent="0.25">
      <c r="A2" s="1025"/>
      <c r="B2" s="1025"/>
      <c r="C2" s="71"/>
      <c r="D2" s="129"/>
      <c r="E2" s="129"/>
      <c r="F2" s="129"/>
      <c r="G2" s="129"/>
      <c r="H2" s="129"/>
      <c r="I2" s="129"/>
      <c r="J2" s="129"/>
      <c r="K2" s="129"/>
      <c r="L2" s="129"/>
      <c r="M2" s="168"/>
    </row>
    <row r="3" spans="1:13" ht="20.25" x14ac:dyDescent="0.3">
      <c r="A3" s="1294" t="s">
        <v>1050</v>
      </c>
      <c r="B3" s="1295" t="s">
        <v>1051</v>
      </c>
      <c r="C3" s="1294" t="s">
        <v>1052</v>
      </c>
      <c r="D3" s="1296" t="s">
        <v>1007</v>
      </c>
      <c r="E3" s="1296" t="s">
        <v>572</v>
      </c>
      <c r="F3" s="1296" t="s">
        <v>1102</v>
      </c>
      <c r="G3" s="1296" t="s">
        <v>1092</v>
      </c>
      <c r="H3" s="1296" t="s">
        <v>1006</v>
      </c>
      <c r="I3" s="1296" t="s">
        <v>1202</v>
      </c>
      <c r="J3" s="1296" t="s">
        <v>1008</v>
      </c>
      <c r="K3" s="1296" t="s">
        <v>1339</v>
      </c>
      <c r="L3" s="1296" t="s">
        <v>1340</v>
      </c>
    </row>
    <row r="4" spans="1:13" ht="16.5" x14ac:dyDescent="0.3">
      <c r="A4" s="1295">
        <v>1</v>
      </c>
      <c r="B4" s="1297" t="s">
        <v>1054</v>
      </c>
      <c r="C4" s="1298" t="s">
        <v>1065</v>
      </c>
      <c r="D4" s="1299"/>
      <c r="E4" s="1299"/>
      <c r="F4" s="1299"/>
      <c r="G4" s="1299"/>
      <c r="H4" s="1299"/>
      <c r="I4" s="1299"/>
      <c r="J4" s="1299"/>
      <c r="K4" s="1299"/>
      <c r="L4" s="1299"/>
    </row>
    <row r="5" spans="1:13" ht="16.5" x14ac:dyDescent="0.3">
      <c r="A5" s="1295"/>
      <c r="B5" s="1297"/>
      <c r="C5" s="1300" t="s">
        <v>1055</v>
      </c>
      <c r="D5" s="1299"/>
      <c r="E5" s="1299"/>
      <c r="F5" s="1299"/>
      <c r="G5" s="1299"/>
      <c r="H5" s="1299"/>
      <c r="I5" s="1299"/>
      <c r="J5" s="1299"/>
      <c r="K5" s="1299"/>
      <c r="L5" s="1301"/>
    </row>
    <row r="6" spans="1:13" ht="16.5" x14ac:dyDescent="0.3">
      <c r="A6" s="1295"/>
      <c r="B6" s="1297"/>
      <c r="C6" s="1302" t="s">
        <v>1341</v>
      </c>
      <c r="D6" s="1299"/>
      <c r="E6" s="1299"/>
      <c r="F6" s="1299"/>
      <c r="G6" s="1299"/>
      <c r="H6" s="1299"/>
      <c r="I6" s="1299">
        <v>3400000</v>
      </c>
      <c r="J6" s="1299"/>
      <c r="K6" s="1299"/>
      <c r="L6" s="1301">
        <f t="shared" ref="L6:L14" si="0">D6+E6+F6+G6+H6+I6+J6+K6</f>
        <v>3400000</v>
      </c>
    </row>
    <row r="7" spans="1:13" ht="16.5" x14ac:dyDescent="0.3">
      <c r="A7" s="1295"/>
      <c r="B7" s="1297"/>
      <c r="C7" s="1300" t="s">
        <v>1056</v>
      </c>
      <c r="D7" s="1299"/>
      <c r="E7" s="1299"/>
      <c r="F7" s="1299"/>
      <c r="G7" s="1299"/>
      <c r="H7" s="1299"/>
      <c r="I7" s="1299"/>
      <c r="J7" s="1299"/>
      <c r="K7" s="1299"/>
      <c r="L7" s="1301">
        <f t="shared" si="0"/>
        <v>0</v>
      </c>
    </row>
    <row r="8" spans="1:13" ht="16.5" x14ac:dyDescent="0.3">
      <c r="A8" s="1295"/>
      <c r="B8" s="1297"/>
      <c r="C8" s="1302" t="s">
        <v>1342</v>
      </c>
      <c r="D8" s="1299"/>
      <c r="E8" s="1299"/>
      <c r="F8" s="1299"/>
      <c r="G8" s="1299"/>
      <c r="H8" s="1299"/>
      <c r="I8" s="1299">
        <v>3300000</v>
      </c>
      <c r="J8" s="1299"/>
      <c r="K8" s="1299"/>
      <c r="L8" s="1301">
        <f t="shared" si="0"/>
        <v>3300000</v>
      </c>
    </row>
    <row r="9" spans="1:13" ht="16.5" x14ac:dyDescent="0.3">
      <c r="A9" s="1295"/>
      <c r="B9" s="1297"/>
      <c r="C9" s="1300" t="s">
        <v>1057</v>
      </c>
      <c r="D9" s="1299"/>
      <c r="E9" s="1299"/>
      <c r="F9" s="1299"/>
      <c r="G9" s="1299"/>
      <c r="H9" s="1299"/>
      <c r="I9" s="1299"/>
      <c r="J9" s="1299"/>
      <c r="K9" s="1299"/>
      <c r="L9" s="1301">
        <f t="shared" si="0"/>
        <v>0</v>
      </c>
    </row>
    <row r="10" spans="1:13" ht="16.5" x14ac:dyDescent="0.3">
      <c r="A10" s="1295"/>
      <c r="B10" s="1297"/>
      <c r="C10" s="1302" t="s">
        <v>1343</v>
      </c>
      <c r="D10" s="1299"/>
      <c r="E10" s="1299"/>
      <c r="F10" s="1299"/>
      <c r="G10" s="1299"/>
      <c r="H10" s="1299"/>
      <c r="I10" s="1299">
        <v>3400000</v>
      </c>
      <c r="J10" s="1299"/>
      <c r="K10" s="1299"/>
      <c r="L10" s="1301">
        <f t="shared" si="0"/>
        <v>3400000</v>
      </c>
    </row>
    <row r="11" spans="1:13" ht="16.5" x14ac:dyDescent="0.3">
      <c r="A11" s="1295"/>
      <c r="B11" s="1297"/>
      <c r="C11" s="1300" t="s">
        <v>1058</v>
      </c>
      <c r="D11" s="1299"/>
      <c r="E11" s="1299"/>
      <c r="F11" s="1299"/>
      <c r="G11" s="1299"/>
      <c r="H11" s="1299"/>
      <c r="I11" s="1299"/>
      <c r="J11" s="1299"/>
      <c r="K11" s="1299"/>
      <c r="L11" s="1301">
        <f t="shared" si="0"/>
        <v>0</v>
      </c>
    </row>
    <row r="12" spans="1:13" ht="16.5" x14ac:dyDescent="0.3">
      <c r="A12" s="1295"/>
      <c r="B12" s="1297"/>
      <c r="C12" s="1302" t="s">
        <v>1344</v>
      </c>
      <c r="D12" s="1299"/>
      <c r="E12" s="1299"/>
      <c r="F12" s="1299"/>
      <c r="G12" s="1299"/>
      <c r="H12" s="1299"/>
      <c r="I12" s="1299">
        <v>3400000</v>
      </c>
      <c r="J12" s="1299"/>
      <c r="K12" s="1299"/>
      <c r="L12" s="1301">
        <f t="shared" si="0"/>
        <v>3400000</v>
      </c>
    </row>
    <row r="13" spans="1:13" ht="16.5" x14ac:dyDescent="0.3">
      <c r="A13" s="1295"/>
      <c r="B13" s="1297"/>
      <c r="C13" s="1298" t="s">
        <v>1059</v>
      </c>
      <c r="D13" s="1299"/>
      <c r="E13" s="1299"/>
      <c r="F13" s="1299"/>
      <c r="G13" s="1299"/>
      <c r="H13" s="1299"/>
      <c r="I13" s="1299"/>
      <c r="J13" s="1299"/>
      <c r="K13" s="1299"/>
      <c r="L13" s="1301">
        <f t="shared" si="0"/>
        <v>0</v>
      </c>
    </row>
    <row r="14" spans="1:13" ht="16.5" x14ac:dyDescent="0.3">
      <c r="A14" s="1295"/>
      <c r="B14" s="1297"/>
      <c r="C14" s="1302" t="s">
        <v>1345</v>
      </c>
      <c r="D14" s="1299"/>
      <c r="E14" s="1299"/>
      <c r="F14" s="1299"/>
      <c r="G14" s="1299"/>
      <c r="H14" s="1299">
        <v>1500000</v>
      </c>
      <c r="I14" s="1299"/>
      <c r="J14" s="1299"/>
      <c r="K14" s="1299"/>
      <c r="L14" s="1301">
        <f t="shared" si="0"/>
        <v>1500000</v>
      </c>
    </row>
    <row r="15" spans="1:13" ht="16.5" x14ac:dyDescent="0.3">
      <c r="A15" s="1295"/>
      <c r="B15" s="1297"/>
      <c r="C15" s="1302"/>
      <c r="D15" s="1299"/>
      <c r="E15" s="1299"/>
      <c r="F15" s="1299"/>
      <c r="G15" s="1299"/>
      <c r="H15" s="1299"/>
      <c r="I15" s="1299"/>
      <c r="J15" s="1299"/>
      <c r="K15" s="1299"/>
      <c r="L15" s="1303"/>
    </row>
    <row r="16" spans="1:13" ht="16.5" x14ac:dyDescent="0.3">
      <c r="A16" s="1295"/>
      <c r="B16" s="1297"/>
      <c r="C16" s="1304" t="s">
        <v>1346</v>
      </c>
      <c r="D16" s="1299"/>
      <c r="E16" s="1299"/>
      <c r="F16" s="1299"/>
      <c r="G16" s="1299"/>
      <c r="H16" s="1299"/>
      <c r="I16" s="1299"/>
      <c r="J16" s="1299"/>
      <c r="K16" s="1299"/>
      <c r="L16" s="1303">
        <f>SUM(L5:L15)</f>
        <v>15000000</v>
      </c>
    </row>
    <row r="17" spans="1:12" ht="16.5" x14ac:dyDescent="0.3">
      <c r="A17" s="1295"/>
      <c r="B17" s="1297"/>
      <c r="C17" s="1305"/>
      <c r="D17" s="1299"/>
      <c r="E17" s="1299"/>
      <c r="F17" s="1299"/>
      <c r="G17" s="1299"/>
      <c r="H17" s="1299"/>
      <c r="I17" s="1299"/>
      <c r="J17" s="1299"/>
      <c r="K17" s="1299"/>
      <c r="L17" s="1303"/>
    </row>
    <row r="18" spans="1:12" ht="32.25" x14ac:dyDescent="0.3">
      <c r="A18" s="1295">
        <v>2</v>
      </c>
      <c r="B18" s="1306" t="s">
        <v>1060</v>
      </c>
      <c r="C18" s="1298" t="s">
        <v>1061</v>
      </c>
      <c r="D18" s="1299"/>
      <c r="E18" s="1299"/>
      <c r="F18" s="1299"/>
      <c r="G18" s="1299"/>
      <c r="H18" s="1299"/>
      <c r="I18" s="1299"/>
      <c r="J18" s="1299"/>
      <c r="K18" s="1299"/>
      <c r="L18" s="1303"/>
    </row>
    <row r="19" spans="1:12" ht="16.5" x14ac:dyDescent="0.3">
      <c r="A19" s="1295"/>
      <c r="B19" s="1297"/>
      <c r="C19" s="1302" t="s">
        <v>1347</v>
      </c>
      <c r="D19" s="1299"/>
      <c r="E19" s="1299"/>
      <c r="F19" s="1299"/>
      <c r="G19" s="1299"/>
      <c r="H19" s="1299"/>
      <c r="I19" s="1299"/>
      <c r="J19" s="1299"/>
      <c r="K19" s="1299">
        <v>4500000</v>
      </c>
      <c r="L19" s="1301">
        <f t="shared" ref="L19:L23" si="1">D19+E19+F19+G19+H19+I19+J19+K19</f>
        <v>4500000</v>
      </c>
    </row>
    <row r="20" spans="1:12" ht="16.5" x14ac:dyDescent="0.3">
      <c r="A20" s="1295"/>
      <c r="B20" s="1297"/>
      <c r="C20" s="1307" t="s">
        <v>1348</v>
      </c>
      <c r="D20" s="1299"/>
      <c r="E20" s="1299"/>
      <c r="F20" s="1299"/>
      <c r="G20" s="1299"/>
      <c r="H20" s="1299"/>
      <c r="I20" s="1299"/>
      <c r="J20" s="1299"/>
      <c r="K20" s="1299">
        <v>1000000</v>
      </c>
      <c r="L20" s="1301">
        <f t="shared" si="1"/>
        <v>1000000</v>
      </c>
    </row>
    <row r="21" spans="1:12" ht="16.5" x14ac:dyDescent="0.3">
      <c r="A21" s="1295"/>
      <c r="B21" s="1297"/>
      <c r="C21" s="1298" t="s">
        <v>1062</v>
      </c>
      <c r="D21" s="1299"/>
      <c r="E21" s="1299"/>
      <c r="F21" s="1299"/>
      <c r="G21" s="1299"/>
      <c r="H21" s="1299"/>
      <c r="I21" s="1299"/>
      <c r="J21" s="1299"/>
      <c r="K21" s="1299"/>
      <c r="L21" s="1301">
        <f t="shared" si="1"/>
        <v>0</v>
      </c>
    </row>
    <row r="22" spans="1:12" ht="16.5" x14ac:dyDescent="0.3">
      <c r="A22" s="1295"/>
      <c r="B22" s="1297"/>
      <c r="C22" s="1302" t="s">
        <v>1349</v>
      </c>
      <c r="D22" s="1299"/>
      <c r="E22" s="1299">
        <v>2000000</v>
      </c>
      <c r="F22" s="1299"/>
      <c r="G22" s="1299"/>
      <c r="H22" s="1299"/>
      <c r="I22" s="1299"/>
      <c r="J22" s="1299"/>
      <c r="K22" s="1299"/>
      <c r="L22" s="1301">
        <f t="shared" si="1"/>
        <v>2000000</v>
      </c>
    </row>
    <row r="23" spans="1:12" ht="31.5" x14ac:dyDescent="0.3">
      <c r="A23" s="1295"/>
      <c r="B23" s="1297"/>
      <c r="C23" s="1307" t="s">
        <v>1350</v>
      </c>
      <c r="D23" s="1299"/>
      <c r="E23" s="1299">
        <v>2000000</v>
      </c>
      <c r="F23" s="1299"/>
      <c r="G23" s="1299"/>
      <c r="H23" s="1299"/>
      <c r="I23" s="1299"/>
      <c r="J23" s="1299"/>
      <c r="K23" s="1299"/>
      <c r="L23" s="1301">
        <f t="shared" si="1"/>
        <v>2000000</v>
      </c>
    </row>
    <row r="24" spans="1:12" ht="16.5" x14ac:dyDescent="0.3">
      <c r="A24" s="1295"/>
      <c r="B24" s="1297"/>
      <c r="C24" s="1298" t="s">
        <v>1059</v>
      </c>
      <c r="D24" s="1299"/>
      <c r="E24" s="1299"/>
      <c r="F24" s="1299"/>
      <c r="G24" s="1299"/>
      <c r="H24" s="1299"/>
      <c r="I24" s="1299"/>
      <c r="J24" s="1299"/>
      <c r="K24" s="1299"/>
      <c r="L24" s="1301"/>
    </row>
    <row r="25" spans="1:12" ht="16.5" x14ac:dyDescent="0.3">
      <c r="A25" s="1295"/>
      <c r="B25" s="1297"/>
      <c r="C25" s="1302" t="s">
        <v>1351</v>
      </c>
      <c r="D25" s="1299"/>
      <c r="E25" s="1299"/>
      <c r="F25" s="1299"/>
      <c r="G25" s="1299"/>
      <c r="H25" s="1299">
        <v>1500000</v>
      </c>
      <c r="I25" s="1299"/>
      <c r="J25" s="1299"/>
      <c r="K25" s="1299"/>
      <c r="L25" s="1301">
        <f>D25+E25+F25+G25+H25+I25+J25+K25</f>
        <v>1500000</v>
      </c>
    </row>
    <row r="26" spans="1:12" ht="16.5" x14ac:dyDescent="0.3">
      <c r="A26" s="1295"/>
      <c r="B26" s="1297"/>
      <c r="C26" s="1302" t="s">
        <v>1352</v>
      </c>
      <c r="D26" s="1299"/>
      <c r="E26" s="1299"/>
      <c r="F26" s="1299"/>
      <c r="G26" s="1299"/>
      <c r="H26" s="1299">
        <v>1600000</v>
      </c>
      <c r="I26" s="1299"/>
      <c r="J26" s="1299"/>
      <c r="K26" s="1299"/>
      <c r="L26" s="1301">
        <f>D26+E26+F26+G26+H26+I26+J26+K26</f>
        <v>1600000</v>
      </c>
    </row>
    <row r="27" spans="1:12" ht="16.5" x14ac:dyDescent="0.3">
      <c r="A27" s="1295"/>
      <c r="B27" s="1297"/>
      <c r="C27" s="1302" t="s">
        <v>1353</v>
      </c>
      <c r="D27" s="1299"/>
      <c r="E27" s="1299"/>
      <c r="F27" s="1299"/>
      <c r="G27" s="1299"/>
      <c r="H27" s="1299">
        <v>1500000</v>
      </c>
      <c r="I27" s="1299"/>
      <c r="J27" s="1299"/>
      <c r="K27" s="1299"/>
      <c r="L27" s="1301">
        <f>D27+E27+F27+G27+H27+I27+J27+K27</f>
        <v>1500000</v>
      </c>
    </row>
    <row r="28" spans="1:12" ht="16.5" x14ac:dyDescent="0.3">
      <c r="A28" s="1295"/>
      <c r="B28" s="1297"/>
      <c r="C28" s="1298" t="s">
        <v>1007</v>
      </c>
      <c r="D28" s="1299"/>
      <c r="E28" s="1299"/>
      <c r="F28" s="1299"/>
      <c r="G28" s="1299"/>
      <c r="H28" s="1299"/>
      <c r="I28" s="1299"/>
      <c r="J28" s="1299"/>
      <c r="K28" s="1299"/>
      <c r="L28" s="1301"/>
    </row>
    <row r="29" spans="1:12" ht="16.5" x14ac:dyDescent="0.3">
      <c r="A29" s="1295"/>
      <c r="B29" s="1297"/>
      <c r="C29" s="1300" t="s">
        <v>1063</v>
      </c>
      <c r="D29" s="1299">
        <v>900000</v>
      </c>
      <c r="E29" s="1299"/>
      <c r="F29" s="1299"/>
      <c r="G29" s="1299"/>
      <c r="H29" s="1299"/>
      <c r="I29" s="1299"/>
      <c r="J29" s="1299"/>
      <c r="K29" s="1299"/>
      <c r="L29" s="1301">
        <f>D29+E29+F29+G29+H29+I29+J29+K29</f>
        <v>900000</v>
      </c>
    </row>
    <row r="30" spans="1:12" ht="16.5" x14ac:dyDescent="0.3">
      <c r="A30" s="1295"/>
      <c r="B30" s="1297"/>
      <c r="C30" s="1308"/>
      <c r="D30" s="1299"/>
      <c r="E30" s="1299"/>
      <c r="F30" s="1299"/>
      <c r="G30" s="1299"/>
      <c r="H30" s="1299"/>
      <c r="I30" s="1299"/>
      <c r="J30" s="1299"/>
      <c r="K30" s="1299"/>
      <c r="L30" s="1303"/>
    </row>
    <row r="31" spans="1:12" ht="16.5" x14ac:dyDescent="0.3">
      <c r="A31" s="1295"/>
      <c r="B31" s="1297"/>
      <c r="C31" s="1304" t="s">
        <v>1346</v>
      </c>
      <c r="D31" s="1299"/>
      <c r="E31" s="1299"/>
      <c r="F31" s="1299"/>
      <c r="G31" s="1299"/>
      <c r="H31" s="1299"/>
      <c r="I31" s="1299"/>
      <c r="J31" s="1299"/>
      <c r="K31" s="1299"/>
      <c r="L31" s="1303">
        <f>SUM(L19:L30)</f>
        <v>15000000</v>
      </c>
    </row>
    <row r="32" spans="1:12" ht="16.5" x14ac:dyDescent="0.3">
      <c r="A32" s="1295"/>
      <c r="B32" s="1297"/>
      <c r="C32" s="1304"/>
      <c r="D32" s="1299"/>
      <c r="E32" s="1299"/>
      <c r="F32" s="1299"/>
      <c r="G32" s="1299"/>
      <c r="H32" s="1299"/>
      <c r="I32" s="1299"/>
      <c r="J32" s="1299"/>
      <c r="K32" s="1299"/>
      <c r="L32" s="1303"/>
    </row>
    <row r="33" spans="1:12" ht="16.5" x14ac:dyDescent="0.3">
      <c r="A33" s="1295">
        <v>3</v>
      </c>
      <c r="B33" s="1297" t="s">
        <v>1064</v>
      </c>
      <c r="C33" s="1298" t="s">
        <v>1065</v>
      </c>
      <c r="D33" s="1299"/>
      <c r="E33" s="1299"/>
      <c r="F33" s="1299"/>
      <c r="G33" s="1299"/>
      <c r="H33" s="1299"/>
      <c r="I33" s="1299"/>
      <c r="J33" s="1299"/>
      <c r="K33" s="1299"/>
      <c r="L33" s="1303"/>
    </row>
    <row r="34" spans="1:12" ht="16.5" x14ac:dyDescent="0.3">
      <c r="A34" s="1295"/>
      <c r="B34" s="1297"/>
      <c r="C34" s="1300" t="s">
        <v>1066</v>
      </c>
      <c r="D34" s="1299"/>
      <c r="E34" s="1299"/>
      <c r="F34" s="1299"/>
      <c r="G34" s="1299"/>
      <c r="H34" s="1299"/>
      <c r="I34" s="1299"/>
      <c r="J34" s="1299"/>
      <c r="K34" s="1299"/>
      <c r="L34" s="1303"/>
    </row>
    <row r="35" spans="1:12" ht="31.5" x14ac:dyDescent="0.3">
      <c r="A35" s="1295"/>
      <c r="B35" s="1297"/>
      <c r="C35" s="1307" t="s">
        <v>1354</v>
      </c>
      <c r="D35" s="1299"/>
      <c r="E35" s="1299"/>
      <c r="F35" s="1299"/>
      <c r="G35" s="1299"/>
      <c r="H35" s="1299"/>
      <c r="I35" s="1299">
        <v>3500000</v>
      </c>
      <c r="J35" s="1299"/>
      <c r="K35" s="1299"/>
      <c r="L35" s="1301">
        <f t="shared" ref="L35:L43" si="2">D35+E35+F35+G35+H35+I35+J35+K35</f>
        <v>3500000</v>
      </c>
    </row>
    <row r="36" spans="1:12" ht="16.5" x14ac:dyDescent="0.3">
      <c r="A36" s="1295"/>
      <c r="B36" s="1297"/>
      <c r="C36" s="1302" t="s">
        <v>1355</v>
      </c>
      <c r="D36" s="1299"/>
      <c r="E36" s="1299"/>
      <c r="F36" s="1299"/>
      <c r="G36" s="1299"/>
      <c r="H36" s="1299"/>
      <c r="I36" s="1299">
        <v>2000000</v>
      </c>
      <c r="J36" s="1299"/>
      <c r="K36" s="1299"/>
      <c r="L36" s="1301">
        <f t="shared" si="2"/>
        <v>2000000</v>
      </c>
    </row>
    <row r="37" spans="1:12" ht="16.5" x14ac:dyDescent="0.3">
      <c r="A37" s="1295"/>
      <c r="B37" s="1297"/>
      <c r="C37" s="1300" t="s">
        <v>1067</v>
      </c>
      <c r="D37" s="1299"/>
      <c r="E37" s="1299"/>
      <c r="F37" s="1299"/>
      <c r="G37" s="1299"/>
      <c r="H37" s="1299"/>
      <c r="I37" s="1299"/>
      <c r="J37" s="1299"/>
      <c r="K37" s="1299"/>
      <c r="L37" s="1301">
        <f t="shared" si="2"/>
        <v>0</v>
      </c>
    </row>
    <row r="38" spans="1:12" ht="16.5" x14ac:dyDescent="0.3">
      <c r="A38" s="1295"/>
      <c r="B38" s="1297"/>
      <c r="C38" s="1302" t="s">
        <v>1356</v>
      </c>
      <c r="D38" s="1299"/>
      <c r="E38" s="1299"/>
      <c r="F38" s="1299"/>
      <c r="G38" s="1299"/>
      <c r="H38" s="1299"/>
      <c r="I38" s="1299">
        <v>3500000</v>
      </c>
      <c r="J38" s="1299"/>
      <c r="K38" s="1299"/>
      <c r="L38" s="1301">
        <f t="shared" si="2"/>
        <v>3500000</v>
      </c>
    </row>
    <row r="39" spans="1:12" ht="16.5" x14ac:dyDescent="0.3">
      <c r="A39" s="1295"/>
      <c r="B39" s="1297"/>
      <c r="C39" s="1298" t="s">
        <v>1059</v>
      </c>
      <c r="D39" s="1299"/>
      <c r="E39" s="1299"/>
      <c r="F39" s="1299"/>
      <c r="G39" s="1299"/>
      <c r="H39" s="1299"/>
      <c r="I39" s="1299"/>
      <c r="J39" s="1299"/>
      <c r="K39" s="1299"/>
      <c r="L39" s="1301">
        <f t="shared" si="2"/>
        <v>0</v>
      </c>
    </row>
    <row r="40" spans="1:12" ht="16.5" x14ac:dyDescent="0.3">
      <c r="A40" s="1295"/>
      <c r="B40" s="1297"/>
      <c r="C40" s="1302" t="s">
        <v>1357</v>
      </c>
      <c r="D40" s="1299"/>
      <c r="E40" s="1299"/>
      <c r="F40" s="1299"/>
      <c r="G40" s="1299"/>
      <c r="H40" s="1299">
        <v>1500000</v>
      </c>
      <c r="I40" s="1299"/>
      <c r="J40" s="1299"/>
      <c r="K40" s="1299"/>
      <c r="L40" s="1301">
        <f t="shared" si="2"/>
        <v>1500000</v>
      </c>
    </row>
    <row r="41" spans="1:12" ht="16.5" x14ac:dyDescent="0.3">
      <c r="A41" s="1295"/>
      <c r="B41" s="1297"/>
      <c r="C41" s="1302" t="s">
        <v>1358</v>
      </c>
      <c r="D41" s="1299"/>
      <c r="E41" s="1299"/>
      <c r="F41" s="1299"/>
      <c r="G41" s="1299"/>
      <c r="H41" s="1299">
        <v>1500000</v>
      </c>
      <c r="I41" s="1299"/>
      <c r="J41" s="1299"/>
      <c r="K41" s="1299"/>
      <c r="L41" s="1301">
        <f t="shared" si="2"/>
        <v>1500000</v>
      </c>
    </row>
    <row r="42" spans="1:12" ht="16.5" x14ac:dyDescent="0.3">
      <c r="A42" s="1295"/>
      <c r="B42" s="1297"/>
      <c r="C42" s="1302" t="s">
        <v>1359</v>
      </c>
      <c r="D42" s="1299"/>
      <c r="E42" s="1299"/>
      <c r="F42" s="1299"/>
      <c r="G42" s="1299"/>
      <c r="H42" s="1299">
        <v>1500000</v>
      </c>
      <c r="I42" s="1299"/>
      <c r="J42" s="1299"/>
      <c r="K42" s="1299"/>
      <c r="L42" s="1301">
        <f t="shared" si="2"/>
        <v>1500000</v>
      </c>
    </row>
    <row r="43" spans="1:12" ht="16.5" x14ac:dyDescent="0.3">
      <c r="A43" s="1295"/>
      <c r="B43" s="1297"/>
      <c r="C43" s="1302" t="s">
        <v>1360</v>
      </c>
      <c r="D43" s="1299"/>
      <c r="E43" s="1299"/>
      <c r="F43" s="1299"/>
      <c r="G43" s="1299"/>
      <c r="H43" s="1299">
        <v>1500000</v>
      </c>
      <c r="I43" s="1299"/>
      <c r="J43" s="1299"/>
      <c r="K43" s="1299"/>
      <c r="L43" s="1301">
        <f t="shared" si="2"/>
        <v>1500000</v>
      </c>
    </row>
    <row r="44" spans="1:12" ht="16.5" x14ac:dyDescent="0.3">
      <c r="A44" s="1295"/>
      <c r="B44" s="1297"/>
      <c r="C44" s="1302"/>
      <c r="D44" s="1299"/>
      <c r="E44" s="1299"/>
      <c r="F44" s="1299"/>
      <c r="G44" s="1299"/>
      <c r="H44" s="1299"/>
      <c r="I44" s="1299"/>
      <c r="J44" s="1299"/>
      <c r="K44" s="1299"/>
      <c r="L44" s="1303"/>
    </row>
    <row r="45" spans="1:12" ht="16.5" x14ac:dyDescent="0.3">
      <c r="A45" s="1295"/>
      <c r="B45" s="1297"/>
      <c r="C45" s="1304" t="s">
        <v>1346</v>
      </c>
      <c r="D45" s="1299"/>
      <c r="E45" s="1299"/>
      <c r="F45" s="1299"/>
      <c r="G45" s="1299"/>
      <c r="H45" s="1299"/>
      <c r="I45" s="1299"/>
      <c r="J45" s="1299"/>
      <c r="K45" s="1299"/>
      <c r="L45" s="1303">
        <f>SUM(L33:L43)</f>
        <v>15000000</v>
      </c>
    </row>
    <row r="46" spans="1:12" ht="16.5" x14ac:dyDescent="0.3">
      <c r="A46" s="1295"/>
      <c r="B46" s="1297"/>
      <c r="C46" s="1304"/>
      <c r="D46" s="1299"/>
      <c r="E46" s="1299"/>
      <c r="F46" s="1299"/>
      <c r="G46" s="1299"/>
      <c r="H46" s="1299"/>
      <c r="I46" s="1299"/>
      <c r="J46" s="1299"/>
      <c r="K46" s="1299"/>
      <c r="L46" s="1303"/>
    </row>
    <row r="47" spans="1:12" ht="16.5" x14ac:dyDescent="0.3">
      <c r="A47" s="1295">
        <v>4</v>
      </c>
      <c r="B47" s="1297" t="s">
        <v>1068</v>
      </c>
      <c r="C47" s="1298" t="s">
        <v>1065</v>
      </c>
      <c r="D47" s="1299"/>
      <c r="E47" s="1299"/>
      <c r="F47" s="1299"/>
      <c r="G47" s="1299"/>
      <c r="H47" s="1299"/>
      <c r="I47" s="1299"/>
      <c r="J47" s="1299"/>
      <c r="K47" s="1299"/>
      <c r="L47" s="1303"/>
    </row>
    <row r="48" spans="1:12" ht="16.5" x14ac:dyDescent="0.3">
      <c r="A48" s="1295"/>
      <c r="B48" s="1297"/>
      <c r="C48" s="1302" t="s">
        <v>1361</v>
      </c>
      <c r="D48" s="1299"/>
      <c r="E48" s="1299"/>
      <c r="F48" s="1299"/>
      <c r="G48" s="1299"/>
      <c r="H48" s="1299"/>
      <c r="I48" s="1299">
        <v>3000000</v>
      </c>
      <c r="J48" s="1299"/>
      <c r="K48" s="1299"/>
      <c r="L48" s="1301">
        <f>D48+E48+F48+G48+H48+I48+J48+K48</f>
        <v>3000000</v>
      </c>
    </row>
    <row r="49" spans="1:12" ht="16.5" x14ac:dyDescent="0.3">
      <c r="A49" s="1295"/>
      <c r="B49" s="1297"/>
      <c r="C49" s="1302" t="s">
        <v>1362</v>
      </c>
      <c r="D49" s="1299"/>
      <c r="E49" s="1299"/>
      <c r="F49" s="1299"/>
      <c r="G49" s="1299"/>
      <c r="H49" s="1299"/>
      <c r="I49" s="1299">
        <v>3000000</v>
      </c>
      <c r="J49" s="1299"/>
      <c r="K49" s="1299"/>
      <c r="L49" s="1301">
        <f>D49+E49+F49+G49+H49+I49+J49+K49</f>
        <v>3000000</v>
      </c>
    </row>
    <row r="50" spans="1:12" ht="16.5" x14ac:dyDescent="0.3">
      <c r="A50" s="1295"/>
      <c r="B50" s="1297"/>
      <c r="C50" s="1302" t="s">
        <v>1363</v>
      </c>
      <c r="D50" s="1299"/>
      <c r="E50" s="1299"/>
      <c r="F50" s="1299"/>
      <c r="G50" s="1299"/>
      <c r="H50" s="1299"/>
      <c r="I50" s="1299">
        <v>2500000</v>
      </c>
      <c r="J50" s="1299"/>
      <c r="K50" s="1299"/>
      <c r="L50" s="1301">
        <f>D50+E50+F50+G50+H50+I50+J50+K50</f>
        <v>2500000</v>
      </c>
    </row>
    <row r="51" spans="1:12" ht="16.5" x14ac:dyDescent="0.3">
      <c r="A51" s="1295"/>
      <c r="B51" s="1297"/>
      <c r="C51" s="1298" t="s">
        <v>1059</v>
      </c>
      <c r="D51" s="1299"/>
      <c r="E51" s="1299"/>
      <c r="F51" s="1299"/>
      <c r="G51" s="1299"/>
      <c r="H51" s="1299"/>
      <c r="I51" s="1299"/>
      <c r="J51" s="1299"/>
      <c r="K51" s="1299"/>
      <c r="L51" s="1301"/>
    </row>
    <row r="52" spans="1:12" ht="16.5" x14ac:dyDescent="0.3">
      <c r="A52" s="1295"/>
      <c r="B52" s="1297"/>
      <c r="C52" s="1300" t="s">
        <v>1069</v>
      </c>
      <c r="D52" s="1299"/>
      <c r="E52" s="1299"/>
      <c r="F52" s="1299"/>
      <c r="G52" s="1299"/>
      <c r="H52" s="1299">
        <v>1500000</v>
      </c>
      <c r="I52" s="1299"/>
      <c r="J52" s="1299"/>
      <c r="K52" s="1299"/>
      <c r="L52" s="1301">
        <f>D52+E52+F52+G52+H52+I52+J52+K52</f>
        <v>1500000</v>
      </c>
    </row>
    <row r="53" spans="1:12" ht="16.5" x14ac:dyDescent="0.3">
      <c r="A53" s="1295"/>
      <c r="B53" s="1297"/>
      <c r="C53" s="1302" t="s">
        <v>1364</v>
      </c>
      <c r="D53" s="1299"/>
      <c r="E53" s="1299"/>
      <c r="F53" s="1299"/>
      <c r="G53" s="1299"/>
      <c r="H53" s="1299">
        <v>4000000</v>
      </c>
      <c r="I53" s="1299"/>
      <c r="J53" s="1299"/>
      <c r="K53" s="1299"/>
      <c r="L53" s="1301">
        <f>D53+E53+F53+G53+H53+I53+J53+K53</f>
        <v>4000000</v>
      </c>
    </row>
    <row r="54" spans="1:12" ht="16.5" x14ac:dyDescent="0.3">
      <c r="A54" s="1295"/>
      <c r="B54" s="1297"/>
      <c r="C54" s="1298" t="s">
        <v>1007</v>
      </c>
      <c r="D54" s="1299"/>
      <c r="E54" s="1299"/>
      <c r="F54" s="1299"/>
      <c r="G54" s="1299"/>
      <c r="H54" s="1299"/>
      <c r="I54" s="1299"/>
      <c r="J54" s="1299"/>
      <c r="K54" s="1299"/>
      <c r="L54" s="1301"/>
    </row>
    <row r="55" spans="1:12" ht="16.5" x14ac:dyDescent="0.3">
      <c r="A55" s="1295"/>
      <c r="B55" s="1297"/>
      <c r="C55" s="1302" t="s">
        <v>1365</v>
      </c>
      <c r="D55" s="1299">
        <v>500000</v>
      </c>
      <c r="E55" s="1299"/>
      <c r="F55" s="1299"/>
      <c r="G55" s="1299"/>
      <c r="H55" s="1299"/>
      <c r="I55" s="1299"/>
      <c r="J55" s="1299"/>
      <c r="K55" s="1299"/>
      <c r="L55" s="1301">
        <f>D55+E55+F55+G55+H55+I55+J55+K55</f>
        <v>500000</v>
      </c>
    </row>
    <row r="56" spans="1:12" ht="16.5" x14ac:dyDescent="0.3">
      <c r="A56" s="1295"/>
      <c r="B56" s="1297"/>
      <c r="C56" s="1302" t="s">
        <v>1366</v>
      </c>
      <c r="D56" s="1299">
        <v>500000</v>
      </c>
      <c r="E56" s="1299"/>
      <c r="F56" s="1299"/>
      <c r="G56" s="1299"/>
      <c r="H56" s="1299"/>
      <c r="I56" s="1299"/>
      <c r="J56" s="1299"/>
      <c r="K56" s="1299"/>
      <c r="L56" s="1301">
        <f>D56+E56+F56+G56+H56+I56+J56+K56</f>
        <v>500000</v>
      </c>
    </row>
    <row r="57" spans="1:12" ht="16.5" x14ac:dyDescent="0.3">
      <c r="A57" s="1295"/>
      <c r="B57" s="1297"/>
      <c r="C57" s="1302"/>
      <c r="D57" s="1299"/>
      <c r="E57" s="1299"/>
      <c r="F57" s="1299"/>
      <c r="G57" s="1299"/>
      <c r="H57" s="1299"/>
      <c r="I57" s="1299"/>
      <c r="J57" s="1299"/>
      <c r="K57" s="1299"/>
      <c r="L57" s="1303"/>
    </row>
    <row r="58" spans="1:12" ht="16.5" x14ac:dyDescent="0.3">
      <c r="A58" s="1295"/>
      <c r="B58" s="1297"/>
      <c r="C58" s="1304" t="s">
        <v>1346</v>
      </c>
      <c r="D58" s="1299"/>
      <c r="E58" s="1299"/>
      <c r="F58" s="1299"/>
      <c r="G58" s="1299"/>
      <c r="H58" s="1299"/>
      <c r="I58" s="1299"/>
      <c r="J58" s="1299"/>
      <c r="K58" s="1299"/>
      <c r="L58" s="1303">
        <f>SUM(L47:L56)</f>
        <v>15000000</v>
      </c>
    </row>
    <row r="59" spans="1:12" ht="16.5" x14ac:dyDescent="0.3">
      <c r="A59" s="1295"/>
      <c r="B59" s="1297"/>
      <c r="C59" s="1304"/>
      <c r="D59" s="1299"/>
      <c r="E59" s="1299"/>
      <c r="F59" s="1299"/>
      <c r="G59" s="1299"/>
      <c r="H59" s="1299"/>
      <c r="I59" s="1299"/>
      <c r="J59" s="1299"/>
      <c r="K59" s="1299"/>
      <c r="L59" s="1303"/>
    </row>
    <row r="60" spans="1:12" ht="16.5" x14ac:dyDescent="0.3">
      <c r="A60" s="1295">
        <v>5</v>
      </c>
      <c r="B60" s="1297" t="s">
        <v>1070</v>
      </c>
      <c r="C60" s="1298" t="s">
        <v>1071</v>
      </c>
      <c r="D60" s="1299"/>
      <c r="E60" s="1299"/>
      <c r="F60" s="1299"/>
      <c r="G60" s="1299"/>
      <c r="H60" s="1299"/>
      <c r="I60" s="1299"/>
      <c r="J60" s="1299"/>
      <c r="K60" s="1299"/>
      <c r="L60" s="1303"/>
    </row>
    <row r="61" spans="1:12" ht="16.5" x14ac:dyDescent="0.3">
      <c r="A61" s="1295"/>
      <c r="B61" s="1297"/>
      <c r="C61" s="1302" t="s">
        <v>1367</v>
      </c>
      <c r="D61" s="1299"/>
      <c r="E61" s="1299"/>
      <c r="F61" s="1299"/>
      <c r="G61" s="1299"/>
      <c r="H61" s="1299"/>
      <c r="I61" s="1299">
        <v>1600000</v>
      </c>
      <c r="J61" s="1299"/>
      <c r="K61" s="1299"/>
      <c r="L61" s="1301">
        <f>D61+E61+F61+G61+H61+I61+J61+K61</f>
        <v>1600000</v>
      </c>
    </row>
    <row r="62" spans="1:12" ht="16.5" x14ac:dyDescent="0.3">
      <c r="A62" s="1295"/>
      <c r="B62" s="1297"/>
      <c r="C62" s="1302" t="s">
        <v>1368</v>
      </c>
      <c r="D62" s="1299"/>
      <c r="E62" s="1299"/>
      <c r="F62" s="1299"/>
      <c r="G62" s="1299"/>
      <c r="H62" s="1299"/>
      <c r="I62" s="1299">
        <v>700000</v>
      </c>
      <c r="J62" s="1299"/>
      <c r="K62" s="1299"/>
      <c r="L62" s="1301">
        <f>D62+E62+F62+G62+H62+I62+J62+K62</f>
        <v>700000</v>
      </c>
    </row>
    <row r="63" spans="1:12" ht="16.5" x14ac:dyDescent="0.3">
      <c r="A63" s="1295"/>
      <c r="B63" s="1297"/>
      <c r="C63" s="1302" t="s">
        <v>1369</v>
      </c>
      <c r="D63" s="1299"/>
      <c r="E63" s="1299"/>
      <c r="F63" s="1299"/>
      <c r="G63" s="1299"/>
      <c r="H63" s="1299"/>
      <c r="I63" s="1299">
        <v>1500000</v>
      </c>
      <c r="J63" s="1299"/>
      <c r="K63" s="1299"/>
      <c r="L63" s="1301">
        <f>D63+E63+F63+G63+H63+I63+J63+K63</f>
        <v>1500000</v>
      </c>
    </row>
    <row r="64" spans="1:12" ht="16.5" x14ac:dyDescent="0.3">
      <c r="A64" s="1295"/>
      <c r="B64" s="1297"/>
      <c r="C64" s="1298" t="s">
        <v>1072</v>
      </c>
      <c r="D64" s="1299"/>
      <c r="E64" s="1299"/>
      <c r="F64" s="1299"/>
      <c r="G64" s="1299"/>
      <c r="H64" s="1299"/>
      <c r="I64" s="1299"/>
      <c r="J64" s="1299"/>
      <c r="K64" s="1299"/>
      <c r="L64" s="1301"/>
    </row>
    <row r="65" spans="1:12" ht="31.5" x14ac:dyDescent="0.3">
      <c r="A65" s="1295"/>
      <c r="B65" s="1297"/>
      <c r="C65" s="1307" t="s">
        <v>1370</v>
      </c>
      <c r="D65" s="1299"/>
      <c r="E65" s="1299"/>
      <c r="F65" s="1299"/>
      <c r="G65" s="1299"/>
      <c r="H65" s="1299"/>
      <c r="I65" s="1299"/>
      <c r="J65" s="1299">
        <v>1500000</v>
      </c>
      <c r="K65" s="1299"/>
      <c r="L65" s="1301">
        <f>D65+E65+F65+G65+H65+I65+J65+K65</f>
        <v>1500000</v>
      </c>
    </row>
    <row r="66" spans="1:12" ht="16.5" x14ac:dyDescent="0.3">
      <c r="A66" s="1295"/>
      <c r="B66" s="1297"/>
      <c r="C66" s="1298" t="s">
        <v>572</v>
      </c>
      <c r="D66" s="1299"/>
      <c r="E66" s="1299"/>
      <c r="F66" s="1299"/>
      <c r="G66" s="1299"/>
      <c r="H66" s="1299"/>
      <c r="I66" s="1299"/>
      <c r="J66" s="1299"/>
      <c r="K66" s="1299"/>
      <c r="L66" s="1301"/>
    </row>
    <row r="67" spans="1:12" ht="31.5" x14ac:dyDescent="0.3">
      <c r="A67" s="1295"/>
      <c r="B67" s="1297"/>
      <c r="C67" s="1307" t="s">
        <v>1371</v>
      </c>
      <c r="D67" s="1299"/>
      <c r="E67" s="1299">
        <v>500000</v>
      </c>
      <c r="F67" s="1299"/>
      <c r="G67" s="1299"/>
      <c r="H67" s="1299"/>
      <c r="I67" s="1299"/>
      <c r="J67" s="1299"/>
      <c r="K67" s="1299"/>
      <c r="L67" s="1301">
        <f t="shared" ref="L67:L69" si="3">D67+E67+F67+G67+H67+I67+J67+K67</f>
        <v>500000</v>
      </c>
    </row>
    <row r="68" spans="1:12" ht="16.5" x14ac:dyDescent="0.3">
      <c r="A68" s="1295"/>
      <c r="B68" s="1297"/>
      <c r="C68" s="1298" t="s">
        <v>1061</v>
      </c>
      <c r="D68" s="1299"/>
      <c r="E68" s="1299"/>
      <c r="F68" s="1299"/>
      <c r="G68" s="1299"/>
      <c r="H68" s="1299"/>
      <c r="I68" s="1299"/>
      <c r="J68" s="1299"/>
      <c r="K68" s="1299"/>
      <c r="L68" s="1301">
        <f t="shared" si="3"/>
        <v>0</v>
      </c>
    </row>
    <row r="69" spans="1:12" ht="31.5" x14ac:dyDescent="0.3">
      <c r="A69" s="1295"/>
      <c r="B69" s="1297"/>
      <c r="C69" s="1307" t="s">
        <v>1372</v>
      </c>
      <c r="D69" s="1299"/>
      <c r="E69" s="1299"/>
      <c r="F69" s="1299"/>
      <c r="G69" s="1299"/>
      <c r="H69" s="1299"/>
      <c r="I69" s="1299"/>
      <c r="J69" s="1299"/>
      <c r="K69" s="1299">
        <v>9200000</v>
      </c>
      <c r="L69" s="1301">
        <f t="shared" si="3"/>
        <v>9200000</v>
      </c>
    </row>
    <row r="70" spans="1:12" ht="16.5" x14ac:dyDescent="0.3">
      <c r="A70" s="1295"/>
      <c r="B70" s="1297"/>
      <c r="C70" s="1302"/>
      <c r="D70" s="1299"/>
      <c r="E70" s="1299"/>
      <c r="F70" s="1299"/>
      <c r="G70" s="1299"/>
      <c r="H70" s="1299"/>
      <c r="I70" s="1299"/>
      <c r="J70" s="1299"/>
      <c r="K70" s="1299"/>
      <c r="L70" s="1303"/>
    </row>
    <row r="71" spans="1:12" ht="16.5" x14ac:dyDescent="0.3">
      <c r="A71" s="1295"/>
      <c r="B71" s="1297"/>
      <c r="C71" s="1304" t="s">
        <v>1346</v>
      </c>
      <c r="D71" s="1299"/>
      <c r="E71" s="1299"/>
      <c r="F71" s="1299"/>
      <c r="G71" s="1299"/>
      <c r="H71" s="1299"/>
      <c r="I71" s="1299"/>
      <c r="J71" s="1299"/>
      <c r="K71" s="1299"/>
      <c r="L71" s="1303">
        <f>SUM(L61:L69)</f>
        <v>15000000</v>
      </c>
    </row>
    <row r="72" spans="1:12" ht="16.5" x14ac:dyDescent="0.3">
      <c r="A72" s="1295"/>
      <c r="B72" s="1297"/>
      <c r="C72" s="1308"/>
      <c r="D72" s="1299"/>
      <c r="E72" s="1299"/>
      <c r="F72" s="1299"/>
      <c r="G72" s="1299"/>
      <c r="H72" s="1299"/>
      <c r="I72" s="1299"/>
      <c r="J72" s="1299"/>
      <c r="K72" s="1299"/>
      <c r="L72" s="1303"/>
    </row>
    <row r="73" spans="1:12" ht="16.5" x14ac:dyDescent="0.3">
      <c r="A73" s="1295">
        <v>6</v>
      </c>
      <c r="B73" s="1297" t="s">
        <v>1073</v>
      </c>
      <c r="C73" s="1298" t="s">
        <v>1008</v>
      </c>
      <c r="D73" s="1299"/>
      <c r="E73" s="1299"/>
      <c r="F73" s="1299"/>
      <c r="G73" s="1299"/>
      <c r="H73" s="1299"/>
      <c r="I73" s="1299"/>
      <c r="J73" s="1299"/>
      <c r="K73" s="1299"/>
      <c r="L73" s="1303"/>
    </row>
    <row r="74" spans="1:12" ht="16.5" x14ac:dyDescent="0.3">
      <c r="A74" s="1295"/>
      <c r="B74" s="1297"/>
      <c r="C74" s="1302" t="s">
        <v>1373</v>
      </c>
      <c r="D74" s="1299"/>
      <c r="E74" s="1299"/>
      <c r="F74" s="1299"/>
      <c r="G74" s="1299"/>
      <c r="H74" s="1299"/>
      <c r="I74" s="1299"/>
      <c r="J74" s="1299">
        <v>1000000</v>
      </c>
      <c r="K74" s="1299"/>
      <c r="L74" s="1301">
        <f>D74+E74+F74+G74+H74+I74+J74+K74</f>
        <v>1000000</v>
      </c>
    </row>
    <row r="75" spans="1:12" ht="16.5" x14ac:dyDescent="0.3">
      <c r="A75" s="1295"/>
      <c r="B75" s="1297"/>
      <c r="C75" s="1298" t="s">
        <v>1074</v>
      </c>
      <c r="D75" s="1299"/>
      <c r="E75" s="1299"/>
      <c r="F75" s="1299"/>
      <c r="G75" s="1299"/>
      <c r="H75" s="1299"/>
      <c r="I75" s="1299"/>
      <c r="J75" s="1299"/>
      <c r="K75" s="1299"/>
      <c r="L75" s="1301">
        <f t="shared" ref="L75:L79" si="4">D75+E75+F75+G75+H75+I75+J75+K75</f>
        <v>0</v>
      </c>
    </row>
    <row r="76" spans="1:12" ht="16.5" x14ac:dyDescent="0.3">
      <c r="A76" s="1295"/>
      <c r="B76" s="1297"/>
      <c r="C76" s="1300" t="s">
        <v>1374</v>
      </c>
      <c r="D76" s="156"/>
      <c r="E76" s="156"/>
      <c r="F76" s="156"/>
      <c r="G76" s="156"/>
      <c r="H76" s="156"/>
      <c r="I76" s="156"/>
      <c r="J76" s="1301"/>
      <c r="K76" s="1299">
        <v>2000000</v>
      </c>
      <c r="L76" s="1301">
        <f t="shared" si="4"/>
        <v>2000000</v>
      </c>
    </row>
    <row r="77" spans="1:12" ht="16.5" x14ac:dyDescent="0.3">
      <c r="A77" s="1295"/>
      <c r="B77" s="1297"/>
      <c r="C77" s="1298" t="s">
        <v>1075</v>
      </c>
      <c r="D77" s="1299"/>
      <c r="E77" s="1299"/>
      <c r="F77" s="1299"/>
      <c r="G77" s="1299"/>
      <c r="H77" s="1299"/>
      <c r="I77" s="1299"/>
      <c r="J77" s="1299"/>
      <c r="K77" s="1299"/>
      <c r="L77" s="1301">
        <f t="shared" si="4"/>
        <v>0</v>
      </c>
    </row>
    <row r="78" spans="1:12" ht="16.5" x14ac:dyDescent="0.3">
      <c r="A78" s="1295"/>
      <c r="B78" s="1297"/>
      <c r="C78" s="1302" t="s">
        <v>1375</v>
      </c>
      <c r="D78" s="1299"/>
      <c r="E78" s="1299"/>
      <c r="F78" s="1299"/>
      <c r="G78" s="1299"/>
      <c r="H78" s="1299">
        <v>1600000</v>
      </c>
      <c r="I78" s="1299"/>
      <c r="J78" s="1299"/>
      <c r="K78" s="1299"/>
      <c r="L78" s="1301">
        <f t="shared" si="4"/>
        <v>1600000</v>
      </c>
    </row>
    <row r="79" spans="1:12" ht="16.5" x14ac:dyDescent="0.3">
      <c r="A79" s="1295"/>
      <c r="B79" s="1297"/>
      <c r="C79" s="1302" t="s">
        <v>1376</v>
      </c>
      <c r="D79" s="1299"/>
      <c r="E79" s="1299"/>
      <c r="F79" s="1299"/>
      <c r="G79" s="1299"/>
      <c r="H79" s="1299">
        <v>1600000</v>
      </c>
      <c r="I79" s="1299"/>
      <c r="J79" s="1299"/>
      <c r="K79" s="1299"/>
      <c r="L79" s="1301">
        <f t="shared" si="4"/>
        <v>1600000</v>
      </c>
    </row>
    <row r="80" spans="1:12" ht="16.5" x14ac:dyDescent="0.3">
      <c r="A80" s="1295"/>
      <c r="B80" s="1297"/>
      <c r="C80" s="1298" t="s">
        <v>1076</v>
      </c>
      <c r="D80" s="1299"/>
      <c r="E80" s="1299"/>
      <c r="F80" s="1299"/>
      <c r="G80" s="1299"/>
      <c r="H80" s="1299"/>
      <c r="I80" s="1299"/>
      <c r="J80" s="1299"/>
      <c r="K80" s="1299"/>
      <c r="L80" s="1301"/>
    </row>
    <row r="81" spans="1:12" ht="16.5" x14ac:dyDescent="0.3">
      <c r="A81" s="1295"/>
      <c r="B81" s="1297"/>
      <c r="C81" s="1302" t="s">
        <v>1377</v>
      </c>
      <c r="D81" s="1299"/>
      <c r="E81" s="1299"/>
      <c r="F81" s="1299"/>
      <c r="G81" s="1299"/>
      <c r="H81" s="1299"/>
      <c r="I81" s="1299">
        <v>4000000</v>
      </c>
      <c r="J81" s="1299"/>
      <c r="K81" s="1299"/>
      <c r="L81" s="1301">
        <f>D81+E81+F81+G81+H81+I81+J81+K81</f>
        <v>4000000</v>
      </c>
    </row>
    <row r="82" spans="1:12" ht="16.5" x14ac:dyDescent="0.3">
      <c r="A82" s="1295"/>
      <c r="B82" s="1297"/>
      <c r="C82" s="1302" t="s">
        <v>1378</v>
      </c>
      <c r="D82" s="1299"/>
      <c r="E82" s="1299"/>
      <c r="F82" s="1299"/>
      <c r="G82" s="1299"/>
      <c r="H82" s="1299"/>
      <c r="I82" s="1299">
        <v>2800000</v>
      </c>
      <c r="J82" s="1299"/>
      <c r="K82" s="1299"/>
      <c r="L82" s="1301">
        <f>D82+E82+F82+G82+H82+I82+J82+K82</f>
        <v>2800000</v>
      </c>
    </row>
    <row r="83" spans="1:12" ht="16.5" x14ac:dyDescent="0.3">
      <c r="A83" s="1295"/>
      <c r="B83" s="1297"/>
      <c r="C83" s="1298" t="str">
        <f xml:space="preserve"> C199</f>
        <v>1.       Kwa Mune – Masiza – Gumini road (Phase 1) – Kshs 1.5m</v>
      </c>
      <c r="D83" s="1299"/>
      <c r="E83" s="1299"/>
      <c r="F83" s="1299"/>
      <c r="G83" s="1299"/>
      <c r="H83" s="1299"/>
      <c r="I83" s="1299"/>
      <c r="J83" s="1299"/>
      <c r="K83" s="1299"/>
      <c r="L83" s="1301">
        <f>D83+E83+F83+G83+H83+I83+J83+K83</f>
        <v>0</v>
      </c>
    </row>
    <row r="84" spans="1:12" ht="16.5" x14ac:dyDescent="0.3">
      <c r="A84" s="1295"/>
      <c r="B84" s="1297"/>
      <c r="C84" s="1302" t="s">
        <v>1379</v>
      </c>
      <c r="D84" s="1299"/>
      <c r="E84" s="1299"/>
      <c r="F84" s="1299"/>
      <c r="G84" s="1299"/>
      <c r="H84" s="1299"/>
      <c r="I84" s="1299"/>
      <c r="J84" s="1299"/>
      <c r="K84" s="1299"/>
      <c r="L84" s="1301">
        <f>D84+E84+F84+G84+H84+I84+J84+K84</f>
        <v>0</v>
      </c>
    </row>
    <row r="85" spans="1:12" ht="31.5" x14ac:dyDescent="0.3">
      <c r="A85" s="1295"/>
      <c r="B85" s="1297"/>
      <c r="C85" s="1307" t="s">
        <v>1380</v>
      </c>
      <c r="D85" s="1299"/>
      <c r="E85" s="1299"/>
      <c r="F85" s="1299">
        <v>2000000</v>
      </c>
      <c r="G85" s="1299"/>
      <c r="H85" s="1299"/>
      <c r="I85" s="1299"/>
      <c r="J85" s="1299"/>
      <c r="K85" s="1299"/>
      <c r="L85" s="1301">
        <f>D85+E85+F85+G85+H85+I85+J85+K85</f>
        <v>2000000</v>
      </c>
    </row>
    <row r="86" spans="1:12" ht="16.5" x14ac:dyDescent="0.3">
      <c r="A86" s="1295"/>
      <c r="B86" s="1297"/>
      <c r="C86" s="1302"/>
      <c r="D86" s="1299"/>
      <c r="E86" s="1299"/>
      <c r="F86" s="1299"/>
      <c r="G86" s="1299"/>
      <c r="H86" s="1299"/>
      <c r="I86" s="1299"/>
      <c r="J86" s="1299"/>
      <c r="K86" s="1299"/>
      <c r="L86" s="1301"/>
    </row>
    <row r="87" spans="1:12" ht="16.5" x14ac:dyDescent="0.3">
      <c r="A87" s="1295"/>
      <c r="B87" s="1297"/>
      <c r="C87" s="1304" t="s">
        <v>1346</v>
      </c>
      <c r="D87" s="1299"/>
      <c r="E87" s="1299"/>
      <c r="F87" s="1299"/>
      <c r="G87" s="1299"/>
      <c r="H87" s="1299"/>
      <c r="I87" s="1299"/>
      <c r="J87" s="1299"/>
      <c r="K87" s="1299"/>
      <c r="L87" s="1303">
        <f>SUM(L74:L85)</f>
        <v>15000000</v>
      </c>
    </row>
    <row r="88" spans="1:12" ht="16.5" x14ac:dyDescent="0.3">
      <c r="A88" s="1295"/>
      <c r="B88" s="1297"/>
      <c r="C88" s="1302"/>
      <c r="D88" s="1299"/>
      <c r="E88" s="1299"/>
      <c r="F88" s="1299"/>
      <c r="G88" s="1299"/>
      <c r="H88" s="1299"/>
      <c r="I88" s="1299"/>
      <c r="J88" s="1299"/>
      <c r="K88" s="1299"/>
      <c r="L88" s="1303"/>
    </row>
    <row r="89" spans="1:12" ht="16.5" x14ac:dyDescent="0.3">
      <c r="A89" s="1295">
        <v>7</v>
      </c>
      <c r="B89" s="1297" t="s">
        <v>1077</v>
      </c>
      <c r="C89" s="1298" t="s">
        <v>1065</v>
      </c>
      <c r="D89" s="1299"/>
      <c r="E89" s="1299"/>
      <c r="F89" s="1299"/>
      <c r="G89" s="1299"/>
      <c r="H89" s="1299"/>
      <c r="I89" s="1299"/>
      <c r="J89" s="1299"/>
      <c r="K89" s="1299"/>
      <c r="L89" s="1303"/>
    </row>
    <row r="90" spans="1:12" ht="16.5" x14ac:dyDescent="0.3">
      <c r="A90" s="1295"/>
      <c r="B90" s="1297"/>
      <c r="C90" s="1302" t="s">
        <v>1381</v>
      </c>
      <c r="D90" s="1299"/>
      <c r="E90" s="1299"/>
      <c r="F90" s="1299"/>
      <c r="G90" s="1299"/>
      <c r="H90" s="1299"/>
      <c r="I90" s="1299">
        <v>3500000</v>
      </c>
      <c r="J90" s="1299"/>
      <c r="K90" s="1299"/>
      <c r="L90" s="1301">
        <f>D90+E90+F90+G90+H90+I90+J90+K90</f>
        <v>3500000</v>
      </c>
    </row>
    <row r="91" spans="1:12" ht="16.5" x14ac:dyDescent="0.3">
      <c r="A91" s="1295"/>
      <c r="B91" s="1297"/>
      <c r="C91" s="1302" t="s">
        <v>1382</v>
      </c>
      <c r="D91" s="1299"/>
      <c r="E91" s="1299"/>
      <c r="F91" s="1299"/>
      <c r="G91" s="1299"/>
      <c r="H91" s="1299"/>
      <c r="I91" s="1299">
        <v>3000000</v>
      </c>
      <c r="J91" s="1299"/>
      <c r="K91" s="1299"/>
      <c r="L91" s="1301">
        <f>D91+E91+F91+G91+H91+I91+J91+K91</f>
        <v>3000000</v>
      </c>
    </row>
    <row r="92" spans="1:12" ht="16.5" x14ac:dyDescent="0.3">
      <c r="A92" s="1295"/>
      <c r="B92" s="1297"/>
      <c r="C92" s="1302" t="s">
        <v>1383</v>
      </c>
      <c r="D92" s="1299"/>
      <c r="E92" s="1299"/>
      <c r="F92" s="1299"/>
      <c r="G92" s="1299"/>
      <c r="H92" s="1299"/>
      <c r="I92" s="1299">
        <v>5000000</v>
      </c>
      <c r="J92" s="1299"/>
      <c r="K92" s="1299"/>
      <c r="L92" s="1301">
        <f>D92+E92+F92+G92+H92+I92+J92+K92</f>
        <v>5000000</v>
      </c>
    </row>
    <row r="93" spans="1:12" ht="16.5" x14ac:dyDescent="0.3">
      <c r="A93" s="1295"/>
      <c r="B93" s="1297"/>
      <c r="C93" s="1298" t="s">
        <v>572</v>
      </c>
      <c r="D93" s="1299"/>
      <c r="E93" s="1299"/>
      <c r="F93" s="1299"/>
      <c r="G93" s="1299"/>
      <c r="H93" s="1299"/>
      <c r="I93" s="1299"/>
      <c r="J93" s="1299"/>
      <c r="K93" s="1299"/>
      <c r="L93" s="1301"/>
    </row>
    <row r="94" spans="1:12" ht="16.5" x14ac:dyDescent="0.3">
      <c r="A94" s="1295"/>
      <c r="B94" s="1297"/>
      <c r="C94" s="1302" t="s">
        <v>1384</v>
      </c>
      <c r="D94" s="1299"/>
      <c r="E94" s="1299">
        <v>2000000</v>
      </c>
      <c r="F94" s="1299"/>
      <c r="G94" s="1299"/>
      <c r="H94" s="1299"/>
      <c r="I94" s="1299"/>
      <c r="J94" s="1299"/>
      <c r="K94" s="1299"/>
      <c r="L94" s="1301">
        <f>D94+E94+F94+G94+H94+I94+J94+K94</f>
        <v>2000000</v>
      </c>
    </row>
    <row r="95" spans="1:12" ht="16.5" x14ac:dyDescent="0.3">
      <c r="A95" s="1295"/>
      <c r="B95" s="1297"/>
      <c r="C95" s="1302" t="s">
        <v>1385</v>
      </c>
      <c r="D95" s="1299"/>
      <c r="E95" s="1299">
        <v>1500000</v>
      </c>
      <c r="F95" s="1299"/>
      <c r="G95" s="1299"/>
      <c r="H95" s="1299"/>
      <c r="I95" s="1299"/>
      <c r="J95" s="1299"/>
      <c r="K95" s="1299"/>
      <c r="L95" s="1301">
        <f>D95+E95+F95+G95+H95+I95+J95+K95</f>
        <v>1500000</v>
      </c>
    </row>
    <row r="96" spans="1:12" ht="16.5" x14ac:dyDescent="0.3">
      <c r="A96" s="1295"/>
      <c r="B96" s="1297"/>
      <c r="C96" s="1308"/>
      <c r="D96" s="1299"/>
      <c r="E96" s="1299"/>
      <c r="F96" s="1299"/>
      <c r="G96" s="1299"/>
      <c r="H96" s="1299"/>
      <c r="I96" s="1299"/>
      <c r="J96" s="1299"/>
      <c r="K96" s="1299"/>
      <c r="L96" s="1303"/>
    </row>
    <row r="97" spans="1:12" ht="16.5" x14ac:dyDescent="0.3">
      <c r="A97" s="1295"/>
      <c r="B97" s="1297"/>
      <c r="C97" s="1304" t="s">
        <v>1346</v>
      </c>
      <c r="D97" s="1299"/>
      <c r="E97" s="1299"/>
      <c r="F97" s="1299"/>
      <c r="G97" s="1299"/>
      <c r="H97" s="1299"/>
      <c r="I97" s="1299"/>
      <c r="J97" s="1299"/>
      <c r="K97" s="1299"/>
      <c r="L97" s="1303">
        <f>SUM(L90:L95)</f>
        <v>15000000</v>
      </c>
    </row>
    <row r="98" spans="1:12" ht="16.5" x14ac:dyDescent="0.3">
      <c r="A98" s="1295"/>
      <c r="B98" s="1297"/>
      <c r="C98" s="1304"/>
      <c r="D98" s="1299"/>
      <c r="E98" s="1299"/>
      <c r="F98" s="1299"/>
      <c r="G98" s="1299"/>
      <c r="H98" s="1299"/>
      <c r="I98" s="1299"/>
      <c r="J98" s="1299"/>
      <c r="K98" s="1299"/>
      <c r="L98" s="1303"/>
    </row>
    <row r="99" spans="1:12" ht="16.5" x14ac:dyDescent="0.3">
      <c r="A99" s="1295">
        <v>8</v>
      </c>
      <c r="B99" s="1306" t="s">
        <v>1078</v>
      </c>
      <c r="C99" s="1298" t="s">
        <v>1079</v>
      </c>
      <c r="D99" s="1299"/>
      <c r="E99" s="1299"/>
      <c r="F99" s="1299"/>
      <c r="G99" s="1299"/>
      <c r="H99" s="1299"/>
      <c r="I99" s="1299"/>
      <c r="J99" s="1299"/>
      <c r="K99" s="1299"/>
      <c r="L99" s="1303"/>
    </row>
    <row r="100" spans="1:12" ht="16.5" x14ac:dyDescent="0.3">
      <c r="A100" s="1295"/>
      <c r="B100" s="1297"/>
      <c r="C100" s="1302" t="s">
        <v>1386</v>
      </c>
      <c r="D100" s="1299"/>
      <c r="E100" s="1299"/>
      <c r="F100" s="1299"/>
      <c r="G100" s="1299"/>
      <c r="H100" s="1299"/>
      <c r="I100" s="1299">
        <v>3000000</v>
      </c>
      <c r="J100" s="1299"/>
      <c r="K100" s="1299"/>
      <c r="L100" s="1301">
        <f t="shared" ref="L100:L110" si="5">D100+E100+F100+G100+H100+I100+J100+K100</f>
        <v>3000000</v>
      </c>
    </row>
    <row r="101" spans="1:12" ht="16.5" x14ac:dyDescent="0.3">
      <c r="A101" s="1295"/>
      <c r="B101" s="1297"/>
      <c r="C101" s="1302" t="s">
        <v>1387</v>
      </c>
      <c r="D101" s="1299"/>
      <c r="E101" s="1299"/>
      <c r="F101" s="1299"/>
      <c r="G101" s="1299"/>
      <c r="H101" s="1299"/>
      <c r="I101" s="1299">
        <v>3000000</v>
      </c>
      <c r="J101" s="1299"/>
      <c r="K101" s="1299"/>
      <c r="L101" s="1301">
        <f t="shared" si="5"/>
        <v>3000000</v>
      </c>
    </row>
    <row r="102" spans="1:12" ht="16.5" x14ac:dyDescent="0.3">
      <c r="A102" s="1295"/>
      <c r="B102" s="1297"/>
      <c r="C102" s="1302" t="s">
        <v>1388</v>
      </c>
      <c r="D102" s="1299"/>
      <c r="E102" s="1299"/>
      <c r="F102" s="1299"/>
      <c r="G102" s="1299"/>
      <c r="H102" s="1299"/>
      <c r="I102" s="1299">
        <v>3000000</v>
      </c>
      <c r="J102" s="1299"/>
      <c r="K102" s="1299"/>
      <c r="L102" s="1301">
        <f t="shared" si="5"/>
        <v>3000000</v>
      </c>
    </row>
    <row r="103" spans="1:12" ht="16.5" x14ac:dyDescent="0.3">
      <c r="A103" s="1295"/>
      <c r="B103" s="1297"/>
      <c r="C103" s="1298" t="s">
        <v>1006</v>
      </c>
      <c r="D103" s="1299"/>
      <c r="E103" s="1299"/>
      <c r="F103" s="1299"/>
      <c r="G103" s="1299"/>
      <c r="H103" s="1299"/>
      <c r="I103" s="1299"/>
      <c r="J103" s="1299"/>
      <c r="K103" s="1299"/>
      <c r="L103" s="1303">
        <f t="shared" si="5"/>
        <v>0</v>
      </c>
    </row>
    <row r="104" spans="1:12" ht="16.5" x14ac:dyDescent="0.3">
      <c r="A104" s="1295"/>
      <c r="B104" s="1297"/>
      <c r="C104" s="1302" t="s">
        <v>1389</v>
      </c>
      <c r="D104" s="1299"/>
      <c r="E104" s="1299"/>
      <c r="F104" s="1299"/>
      <c r="G104" s="1299"/>
      <c r="H104" s="1299">
        <v>1500000</v>
      </c>
      <c r="I104" s="1299"/>
      <c r="J104" s="1299"/>
      <c r="K104" s="1299"/>
      <c r="L104" s="1301">
        <f t="shared" si="5"/>
        <v>1500000</v>
      </c>
    </row>
    <row r="105" spans="1:12" ht="16.5" x14ac:dyDescent="0.3">
      <c r="A105" s="1295"/>
      <c r="B105" s="1297"/>
      <c r="C105" s="1298" t="s">
        <v>1080</v>
      </c>
      <c r="D105" s="1299"/>
      <c r="E105" s="1299"/>
      <c r="F105" s="1299"/>
      <c r="G105" s="1299"/>
      <c r="H105" s="1299"/>
      <c r="I105" s="1299"/>
      <c r="J105" s="1299"/>
      <c r="K105" s="1299"/>
      <c r="L105" s="1303">
        <f t="shared" si="5"/>
        <v>0</v>
      </c>
    </row>
    <row r="106" spans="1:12" ht="16.5" x14ac:dyDescent="0.3">
      <c r="A106" s="1295"/>
      <c r="B106" s="1297"/>
      <c r="C106" s="1302" t="s">
        <v>1390</v>
      </c>
      <c r="D106" s="1299"/>
      <c r="E106" s="1299"/>
      <c r="F106" s="1299"/>
      <c r="G106" s="1299">
        <v>3000000</v>
      </c>
      <c r="H106" s="1299"/>
      <c r="I106" s="1299"/>
      <c r="J106" s="1299"/>
      <c r="K106" s="1299"/>
      <c r="L106" s="1301">
        <f t="shared" si="5"/>
        <v>3000000</v>
      </c>
    </row>
    <row r="107" spans="1:12" ht="16.5" x14ac:dyDescent="0.3">
      <c r="A107" s="1295"/>
      <c r="B107" s="1297"/>
      <c r="C107" s="1298" t="s">
        <v>1007</v>
      </c>
      <c r="D107" s="1299"/>
      <c r="E107" s="1299"/>
      <c r="F107" s="1299"/>
      <c r="G107" s="1299"/>
      <c r="H107" s="1299"/>
      <c r="I107" s="1299"/>
      <c r="J107" s="1299"/>
      <c r="K107" s="1299"/>
      <c r="L107" s="1303">
        <f t="shared" si="5"/>
        <v>0</v>
      </c>
    </row>
    <row r="108" spans="1:12" ht="16.5" x14ac:dyDescent="0.3">
      <c r="A108" s="1295"/>
      <c r="B108" s="1297"/>
      <c r="C108" s="1302" t="s">
        <v>1391</v>
      </c>
      <c r="D108" s="1299">
        <v>1000000</v>
      </c>
      <c r="E108" s="1299"/>
      <c r="F108" s="1299"/>
      <c r="G108" s="1299"/>
      <c r="H108" s="1299"/>
      <c r="I108" s="1299"/>
      <c r="J108" s="1299"/>
      <c r="K108" s="1299"/>
      <c r="L108" s="1301">
        <f t="shared" si="5"/>
        <v>1000000</v>
      </c>
    </row>
    <row r="109" spans="1:12" ht="16.5" x14ac:dyDescent="0.3">
      <c r="A109" s="1295"/>
      <c r="B109" s="1297"/>
      <c r="C109" s="1298" t="s">
        <v>572</v>
      </c>
      <c r="D109" s="1299"/>
      <c r="E109" s="1299"/>
      <c r="F109" s="1299"/>
      <c r="G109" s="1299"/>
      <c r="H109" s="1299"/>
      <c r="I109" s="1299"/>
      <c r="J109" s="1299"/>
      <c r="K109" s="1299"/>
      <c r="L109" s="1303">
        <f t="shared" si="5"/>
        <v>0</v>
      </c>
    </row>
    <row r="110" spans="1:12" ht="16.5" x14ac:dyDescent="0.3">
      <c r="A110" s="1295"/>
      <c r="B110" s="1297"/>
      <c r="C110" s="1302" t="s">
        <v>1392</v>
      </c>
      <c r="D110" s="1299"/>
      <c r="E110" s="1299">
        <v>500000</v>
      </c>
      <c r="F110" s="1299"/>
      <c r="G110" s="1299"/>
      <c r="H110" s="1299"/>
      <c r="I110" s="1299"/>
      <c r="J110" s="1299"/>
      <c r="K110" s="1299"/>
      <c r="L110" s="1301">
        <f t="shared" si="5"/>
        <v>500000</v>
      </c>
    </row>
    <row r="111" spans="1:12" ht="16.5" x14ac:dyDescent="0.3">
      <c r="A111" s="1295"/>
      <c r="B111" s="1297"/>
      <c r="C111" s="1302"/>
      <c r="D111" s="1299"/>
      <c r="E111" s="1299"/>
      <c r="F111" s="1299"/>
      <c r="G111" s="1299"/>
      <c r="H111" s="1299"/>
      <c r="I111" s="1299"/>
      <c r="J111" s="1299"/>
      <c r="K111" s="1299"/>
      <c r="L111" s="1301"/>
    </row>
    <row r="112" spans="1:12" ht="16.5" x14ac:dyDescent="0.3">
      <c r="A112" s="1295"/>
      <c r="B112" s="1297"/>
      <c r="C112" s="1304" t="s">
        <v>1346</v>
      </c>
      <c r="D112" s="1299"/>
      <c r="E112" s="1299"/>
      <c r="F112" s="1299"/>
      <c r="G112" s="1299"/>
      <c r="H112" s="1299"/>
      <c r="I112" s="1299"/>
      <c r="J112" s="1299"/>
      <c r="K112" s="1299"/>
      <c r="L112" s="1303">
        <f>SUM(L100:L110)</f>
        <v>15000000</v>
      </c>
    </row>
    <row r="113" spans="1:12" ht="16.5" x14ac:dyDescent="0.3">
      <c r="A113" s="1295"/>
      <c r="B113" s="1297"/>
      <c r="C113" s="1304"/>
      <c r="D113" s="1299"/>
      <c r="E113" s="1299"/>
      <c r="F113" s="1299"/>
      <c r="G113" s="1299"/>
      <c r="H113" s="1299"/>
      <c r="I113" s="1299"/>
      <c r="J113" s="1299"/>
      <c r="K113" s="1299"/>
      <c r="L113" s="1303"/>
    </row>
    <row r="114" spans="1:12" ht="32.25" x14ac:dyDescent="0.3">
      <c r="A114" s="1295">
        <v>9</v>
      </c>
      <c r="B114" s="1306" t="s">
        <v>1081</v>
      </c>
      <c r="C114" s="1298" t="s">
        <v>1071</v>
      </c>
      <c r="D114" s="1299"/>
      <c r="E114" s="1299"/>
      <c r="F114" s="1299"/>
      <c r="G114" s="1299"/>
      <c r="H114" s="1299"/>
      <c r="I114" s="1299"/>
      <c r="J114" s="1299"/>
      <c r="K114" s="1299"/>
      <c r="L114" s="1303"/>
    </row>
    <row r="115" spans="1:12" ht="16.5" x14ac:dyDescent="0.3">
      <c r="A115" s="1295"/>
      <c r="B115" s="1297"/>
      <c r="C115" s="1302" t="s">
        <v>1393</v>
      </c>
      <c r="D115" s="1299"/>
      <c r="E115" s="1299"/>
      <c r="F115" s="1299"/>
      <c r="G115" s="1299"/>
      <c r="H115" s="1299"/>
      <c r="I115" s="1299">
        <v>3000000</v>
      </c>
      <c r="J115" s="1299"/>
      <c r="K115" s="1299"/>
      <c r="L115" s="1301">
        <f>D115+E115+F115+G115+H115+I115+J115+K115</f>
        <v>3000000</v>
      </c>
    </row>
    <row r="116" spans="1:12" ht="16.5" x14ac:dyDescent="0.3">
      <c r="A116" s="1295"/>
      <c r="B116" s="1297"/>
      <c r="C116" s="1302" t="s">
        <v>1394</v>
      </c>
      <c r="D116" s="1299"/>
      <c r="E116" s="1299"/>
      <c r="F116" s="1299"/>
      <c r="G116" s="1299"/>
      <c r="H116" s="1299"/>
      <c r="I116" s="1299">
        <v>2500000</v>
      </c>
      <c r="J116" s="1299"/>
      <c r="K116" s="1299"/>
      <c r="L116" s="1301">
        <f>D116+E116+F116+G116+H116+I116+J116+K116</f>
        <v>2500000</v>
      </c>
    </row>
    <row r="117" spans="1:12" ht="16.5" x14ac:dyDescent="0.3">
      <c r="A117" s="1295"/>
      <c r="B117" s="1297"/>
      <c r="C117" s="1302" t="s">
        <v>1395</v>
      </c>
      <c r="D117" s="1299"/>
      <c r="E117" s="1299"/>
      <c r="F117" s="1299"/>
      <c r="G117" s="1299"/>
      <c r="H117" s="1299"/>
      <c r="I117" s="1299">
        <v>3500000</v>
      </c>
      <c r="J117" s="1299"/>
      <c r="K117" s="1299"/>
      <c r="L117" s="1301">
        <f>D117+E117+F117+G117+H117+I117+J117+K117</f>
        <v>3500000</v>
      </c>
    </row>
    <row r="118" spans="1:12" ht="16.5" x14ac:dyDescent="0.3">
      <c r="A118" s="1295"/>
      <c r="B118" s="1297"/>
      <c r="C118" s="1298" t="s">
        <v>1006</v>
      </c>
      <c r="D118" s="1299"/>
      <c r="E118" s="1299"/>
      <c r="F118" s="1299"/>
      <c r="G118" s="1299"/>
      <c r="H118" s="1299"/>
      <c r="I118" s="1299"/>
      <c r="J118" s="1299"/>
      <c r="K118" s="1299"/>
      <c r="L118" s="1303"/>
    </row>
    <row r="119" spans="1:12" ht="16.5" x14ac:dyDescent="0.3">
      <c r="A119" s="1295"/>
      <c r="B119" s="1297"/>
      <c r="C119" s="1302" t="s">
        <v>1396</v>
      </c>
      <c r="D119" s="1299"/>
      <c r="E119" s="1299"/>
      <c r="F119" s="1299"/>
      <c r="G119" s="1299"/>
      <c r="H119" s="1299">
        <v>1500000</v>
      </c>
      <c r="I119" s="1299"/>
      <c r="J119" s="1299"/>
      <c r="K119" s="1299"/>
      <c r="L119" s="1301">
        <f>D119+E119+F119+G119+H119+I119+J119+K119</f>
        <v>1500000</v>
      </c>
    </row>
    <row r="120" spans="1:12" ht="16.5" x14ac:dyDescent="0.3">
      <c r="A120" s="1295"/>
      <c r="B120" s="1297"/>
      <c r="C120" s="1302" t="s">
        <v>1397</v>
      </c>
      <c r="D120" s="1299"/>
      <c r="E120" s="1299"/>
      <c r="F120" s="1299"/>
      <c r="G120" s="1299"/>
      <c r="H120" s="1299">
        <v>1500000</v>
      </c>
      <c r="I120" s="1299"/>
      <c r="J120" s="1299"/>
      <c r="K120" s="1299"/>
      <c r="L120" s="1301">
        <f>D120+E120+F120+G120+H120+I120+J120+K120</f>
        <v>1500000</v>
      </c>
    </row>
    <row r="121" spans="1:12" ht="16.5" x14ac:dyDescent="0.3">
      <c r="A121" s="1295"/>
      <c r="B121" s="1297"/>
      <c r="C121" s="1302" t="s">
        <v>1398</v>
      </c>
      <c r="D121" s="1299"/>
      <c r="E121" s="1299"/>
      <c r="F121" s="1299"/>
      <c r="G121" s="1299"/>
      <c r="H121" s="1299">
        <v>1500000</v>
      </c>
      <c r="I121" s="1299"/>
      <c r="J121" s="1299"/>
      <c r="K121" s="1299"/>
      <c r="L121" s="1301">
        <f>D121+E121+F121+G121+H121+I121+J121+K121</f>
        <v>1500000</v>
      </c>
    </row>
    <row r="122" spans="1:12" ht="16.5" x14ac:dyDescent="0.3">
      <c r="A122" s="1295"/>
      <c r="B122" s="1297"/>
      <c r="C122" s="1298" t="s">
        <v>1074</v>
      </c>
      <c r="D122" s="1299"/>
      <c r="E122" s="1299"/>
      <c r="F122" s="1299"/>
      <c r="G122" s="1299"/>
      <c r="H122" s="1299"/>
      <c r="I122" s="1299"/>
      <c r="J122" s="1299"/>
      <c r="K122" s="1299"/>
      <c r="L122" s="1301"/>
    </row>
    <row r="123" spans="1:12" ht="31.5" x14ac:dyDescent="0.3">
      <c r="A123" s="1295"/>
      <c r="B123" s="1297"/>
      <c r="C123" s="1307" t="s">
        <v>1399</v>
      </c>
      <c r="D123" s="1299"/>
      <c r="E123" s="1299"/>
      <c r="F123" s="1299"/>
      <c r="G123" s="1299"/>
      <c r="H123" s="1299"/>
      <c r="I123" s="1299"/>
      <c r="J123" s="1299"/>
      <c r="K123" s="1299">
        <v>1000000</v>
      </c>
      <c r="L123" s="1301">
        <f>D123+E123+F123+G123+H123+I123+J123+K123</f>
        <v>1000000</v>
      </c>
    </row>
    <row r="124" spans="1:12" ht="16.5" x14ac:dyDescent="0.3">
      <c r="A124" s="1295"/>
      <c r="B124" s="1297"/>
      <c r="C124" s="1300" t="s">
        <v>1400</v>
      </c>
      <c r="D124" s="1299"/>
      <c r="E124" s="1299"/>
      <c r="F124" s="1299"/>
      <c r="G124" s="1299"/>
      <c r="H124" s="1299"/>
      <c r="I124" s="1299"/>
      <c r="J124" s="1299"/>
      <c r="K124" s="1299">
        <v>500000</v>
      </c>
      <c r="L124" s="1301">
        <f>D124+E124+F124+G124+H124+I124+J124+K124</f>
        <v>500000</v>
      </c>
    </row>
    <row r="125" spans="1:12" ht="16.5" x14ac:dyDescent="0.3">
      <c r="A125" s="1295"/>
      <c r="B125" s="1297"/>
      <c r="C125" s="1302"/>
      <c r="D125" s="1299"/>
      <c r="E125" s="1299"/>
      <c r="F125" s="1299"/>
      <c r="G125" s="1299"/>
      <c r="H125" s="1299"/>
      <c r="I125" s="1299"/>
      <c r="J125" s="1299"/>
      <c r="K125" s="1299"/>
      <c r="L125" s="1301"/>
    </row>
    <row r="126" spans="1:12" ht="16.5" x14ac:dyDescent="0.3">
      <c r="A126" s="1295"/>
      <c r="B126" s="1297"/>
      <c r="C126" s="1304" t="s">
        <v>1346</v>
      </c>
      <c r="D126" s="1299"/>
      <c r="E126" s="1299"/>
      <c r="F126" s="1299"/>
      <c r="G126" s="1299"/>
      <c r="H126" s="1299"/>
      <c r="I126" s="1299"/>
      <c r="J126" s="1299"/>
      <c r="K126" s="1299"/>
      <c r="L126" s="1303">
        <f>SUM(L115:L125)</f>
        <v>15000000</v>
      </c>
    </row>
    <row r="127" spans="1:12" ht="16.5" x14ac:dyDescent="0.3">
      <c r="A127" s="1295"/>
      <c r="B127" s="1297"/>
      <c r="C127" s="1304"/>
      <c r="D127" s="1299"/>
      <c r="E127" s="1299"/>
      <c r="F127" s="1299"/>
      <c r="G127" s="1299"/>
      <c r="H127" s="1299"/>
      <c r="I127" s="1299"/>
      <c r="J127" s="1299"/>
      <c r="K127" s="1299"/>
      <c r="L127" s="1303"/>
    </row>
    <row r="128" spans="1:12" ht="32.25" x14ac:dyDescent="0.3">
      <c r="A128" s="1295">
        <v>10</v>
      </c>
      <c r="B128" s="1306" t="s">
        <v>1082</v>
      </c>
      <c r="C128" s="1298" t="s">
        <v>1006</v>
      </c>
      <c r="D128" s="1299"/>
      <c r="E128" s="1299"/>
      <c r="F128" s="1299"/>
      <c r="G128" s="1299"/>
      <c r="H128" s="1299"/>
      <c r="I128" s="1299"/>
      <c r="J128" s="1299"/>
      <c r="K128" s="1299"/>
      <c r="L128" s="1303"/>
    </row>
    <row r="129" spans="1:12" ht="16.5" x14ac:dyDescent="0.3">
      <c r="A129" s="1295"/>
      <c r="B129" s="1297"/>
      <c r="C129" s="1302" t="s">
        <v>1401</v>
      </c>
      <c r="D129" s="1299"/>
      <c r="E129" s="1299"/>
      <c r="F129" s="1299"/>
      <c r="G129" s="1299"/>
      <c r="H129" s="1299">
        <v>1500000</v>
      </c>
      <c r="I129" s="1299"/>
      <c r="J129" s="1299"/>
      <c r="K129" s="1299"/>
      <c r="L129" s="1301">
        <f t="shared" ref="L129:L140" si="6">D129+E129+F129+G129+H129+I129+J129+K129</f>
        <v>1500000</v>
      </c>
    </row>
    <row r="130" spans="1:12" ht="16.5" x14ac:dyDescent="0.3">
      <c r="A130" s="1295"/>
      <c r="B130" s="1297"/>
      <c r="C130" s="1298" t="s">
        <v>1074</v>
      </c>
      <c r="D130" s="1299"/>
      <c r="E130" s="1309"/>
      <c r="F130" s="1299"/>
      <c r="G130" s="1299"/>
      <c r="H130" s="1299"/>
      <c r="I130" s="1299"/>
      <c r="J130" s="1299"/>
      <c r="K130" s="1299"/>
      <c r="L130" s="1301">
        <f t="shared" si="6"/>
        <v>0</v>
      </c>
    </row>
    <row r="131" spans="1:12" ht="16.5" x14ac:dyDescent="0.3">
      <c r="A131" s="1295"/>
      <c r="B131" s="1297"/>
      <c r="C131" s="1300" t="s">
        <v>1402</v>
      </c>
      <c r="D131" s="1309"/>
      <c r="E131" s="1299"/>
      <c r="F131" s="1299"/>
      <c r="G131" s="1299"/>
      <c r="H131" s="1299"/>
      <c r="I131" s="1299"/>
      <c r="J131" s="1299"/>
      <c r="K131" s="1299">
        <v>2000000</v>
      </c>
      <c r="L131" s="1301">
        <f t="shared" si="6"/>
        <v>2000000</v>
      </c>
    </row>
    <row r="132" spans="1:12" ht="16.5" x14ac:dyDescent="0.3">
      <c r="A132" s="1295"/>
      <c r="B132" s="1297"/>
      <c r="C132" s="1298" t="s">
        <v>1065</v>
      </c>
      <c r="D132" s="1299"/>
      <c r="E132" s="1299"/>
      <c r="F132" s="1299"/>
      <c r="G132" s="1299"/>
      <c r="H132" s="1299"/>
      <c r="I132" s="1299"/>
      <c r="J132" s="1299"/>
      <c r="K132" s="1299"/>
      <c r="L132" s="1301">
        <f t="shared" si="6"/>
        <v>0</v>
      </c>
    </row>
    <row r="133" spans="1:12" ht="16.5" x14ac:dyDescent="0.3">
      <c r="A133" s="1295"/>
      <c r="B133" s="1297"/>
      <c r="C133" s="1302" t="s">
        <v>1403</v>
      </c>
      <c r="D133" s="1299"/>
      <c r="E133" s="1299"/>
      <c r="F133" s="1309"/>
      <c r="G133" s="1299"/>
      <c r="H133" s="1299"/>
      <c r="I133" s="1299">
        <v>2000000</v>
      </c>
      <c r="J133" s="1299"/>
      <c r="K133" s="1299"/>
      <c r="L133" s="1301">
        <f t="shared" si="6"/>
        <v>2000000</v>
      </c>
    </row>
    <row r="134" spans="1:12" ht="16.5" x14ac:dyDescent="0.3">
      <c r="A134" s="1295"/>
      <c r="B134" s="1297"/>
      <c r="C134" s="1302" t="s">
        <v>1404</v>
      </c>
      <c r="D134" s="1299"/>
      <c r="E134" s="1309"/>
      <c r="F134" s="1299"/>
      <c r="G134" s="1299"/>
      <c r="H134" s="1299"/>
      <c r="I134" s="1299">
        <v>1500000</v>
      </c>
      <c r="J134" s="1299"/>
      <c r="K134" s="1299"/>
      <c r="L134" s="1301">
        <f t="shared" si="6"/>
        <v>1500000</v>
      </c>
    </row>
    <row r="135" spans="1:12" ht="16.5" x14ac:dyDescent="0.3">
      <c r="A135" s="1295"/>
      <c r="B135" s="1297"/>
      <c r="C135" s="1302" t="s">
        <v>1405</v>
      </c>
      <c r="D135" s="1299"/>
      <c r="E135" s="1299"/>
      <c r="F135" s="1309"/>
      <c r="G135" s="1299"/>
      <c r="H135" s="1299"/>
      <c r="I135" s="1299">
        <v>1500000</v>
      </c>
      <c r="J135" s="1299"/>
      <c r="K135" s="1299"/>
      <c r="L135" s="1301">
        <f t="shared" si="6"/>
        <v>1500000</v>
      </c>
    </row>
    <row r="136" spans="1:12" ht="16.5" x14ac:dyDescent="0.3">
      <c r="A136" s="1295"/>
      <c r="B136" s="1297"/>
      <c r="C136" s="1302" t="s">
        <v>1406</v>
      </c>
      <c r="D136" s="1299"/>
      <c r="E136" s="1299"/>
      <c r="F136" s="1309"/>
      <c r="G136" s="1299"/>
      <c r="H136" s="1299"/>
      <c r="I136" s="1299">
        <v>1500000</v>
      </c>
      <c r="J136" s="1299"/>
      <c r="K136" s="1299"/>
      <c r="L136" s="1301">
        <f t="shared" si="6"/>
        <v>1500000</v>
      </c>
    </row>
    <row r="137" spans="1:12" ht="16.5" x14ac:dyDescent="0.3">
      <c r="A137" s="1295"/>
      <c r="B137" s="1297"/>
      <c r="C137" s="1298" t="s">
        <v>1062</v>
      </c>
      <c r="D137" s="1299"/>
      <c r="E137" s="1299"/>
      <c r="F137" s="1299"/>
      <c r="G137" s="1299"/>
      <c r="H137" s="1309"/>
      <c r="I137" s="1299"/>
      <c r="J137" s="1299"/>
      <c r="K137" s="1299"/>
      <c r="L137" s="1301">
        <f t="shared" si="6"/>
        <v>0</v>
      </c>
    </row>
    <row r="138" spans="1:12" ht="31.5" x14ac:dyDescent="0.3">
      <c r="A138" s="1295"/>
      <c r="B138" s="1297"/>
      <c r="C138" s="1307" t="s">
        <v>1407</v>
      </c>
      <c r="D138" s="1299"/>
      <c r="E138" s="1299">
        <v>2400000</v>
      </c>
      <c r="F138" s="1299"/>
      <c r="G138" s="1299"/>
      <c r="H138" s="1299"/>
      <c r="I138" s="1299"/>
      <c r="J138" s="1299"/>
      <c r="K138" s="1299"/>
      <c r="L138" s="1301">
        <f t="shared" si="6"/>
        <v>2400000</v>
      </c>
    </row>
    <row r="139" spans="1:12" ht="16.5" x14ac:dyDescent="0.3">
      <c r="A139" s="1295"/>
      <c r="B139" s="1297"/>
      <c r="C139" s="1298" t="s">
        <v>1007</v>
      </c>
      <c r="D139" s="1299"/>
      <c r="E139" s="1310"/>
      <c r="F139" s="1299"/>
      <c r="G139" s="1299"/>
      <c r="H139" s="1299"/>
      <c r="I139" s="1299"/>
      <c r="J139" s="1299"/>
      <c r="K139" s="1299"/>
      <c r="L139" s="1301">
        <f t="shared" si="6"/>
        <v>0</v>
      </c>
    </row>
    <row r="140" spans="1:12" ht="16.5" x14ac:dyDescent="0.3">
      <c r="A140" s="1295"/>
      <c r="B140" s="1297"/>
      <c r="C140" s="1302" t="s">
        <v>1408</v>
      </c>
      <c r="D140" s="1299">
        <v>2600000</v>
      </c>
      <c r="E140" s="1311"/>
      <c r="F140" s="1299"/>
      <c r="G140" s="1299"/>
      <c r="H140" s="1299"/>
      <c r="I140" s="1299"/>
      <c r="J140" s="1299"/>
      <c r="K140" s="1299"/>
      <c r="L140" s="1301">
        <f t="shared" si="6"/>
        <v>2600000</v>
      </c>
    </row>
    <row r="141" spans="1:12" ht="16.5" x14ac:dyDescent="0.3">
      <c r="A141" s="1295"/>
      <c r="B141" s="1297"/>
      <c r="C141" s="1312"/>
      <c r="D141" s="1299"/>
      <c r="E141" s="1299"/>
      <c r="F141" s="1309"/>
      <c r="G141" s="1299"/>
      <c r="H141" s="1299"/>
      <c r="I141" s="1299"/>
      <c r="J141" s="1299"/>
      <c r="K141" s="1299"/>
      <c r="L141" s="1301"/>
    </row>
    <row r="142" spans="1:12" ht="16.5" x14ac:dyDescent="0.3">
      <c r="A142" s="1295"/>
      <c r="B142" s="1297"/>
      <c r="C142" s="1304" t="s">
        <v>1346</v>
      </c>
      <c r="D142" s="1299"/>
      <c r="E142" s="1299"/>
      <c r="F142" s="1309"/>
      <c r="G142" s="1299"/>
      <c r="H142" s="1299"/>
      <c r="I142" s="1299"/>
      <c r="J142" s="1299"/>
      <c r="K142" s="1299"/>
      <c r="L142" s="1303">
        <f>SUM(L129:L140)</f>
        <v>15000000</v>
      </c>
    </row>
    <row r="143" spans="1:12" ht="16.5" x14ac:dyDescent="0.3">
      <c r="A143" s="1295"/>
      <c r="B143" s="1297"/>
      <c r="C143" s="1308"/>
      <c r="D143" s="1299"/>
      <c r="E143" s="1299"/>
      <c r="F143" s="1309"/>
      <c r="G143" s="1299"/>
      <c r="H143" s="1299"/>
      <c r="I143" s="1299"/>
      <c r="J143" s="1299"/>
      <c r="K143" s="1299"/>
      <c r="L143" s="1303"/>
    </row>
    <row r="144" spans="1:12" ht="32.25" x14ac:dyDescent="0.3">
      <c r="A144" s="1295">
        <v>11</v>
      </c>
      <c r="B144" s="1306" t="s">
        <v>1083</v>
      </c>
      <c r="C144" s="1298" t="s">
        <v>1065</v>
      </c>
      <c r="D144" s="1299"/>
      <c r="E144" s="1299"/>
      <c r="F144" s="1309"/>
      <c r="G144" s="1299"/>
      <c r="H144" s="1299"/>
      <c r="I144" s="1299"/>
      <c r="J144" s="1299"/>
      <c r="K144" s="1299"/>
      <c r="L144" s="1303"/>
    </row>
    <row r="145" spans="1:12" ht="16.5" x14ac:dyDescent="0.3">
      <c r="A145" s="1295"/>
      <c r="B145" s="1297"/>
      <c r="C145" s="1302" t="s">
        <v>1409</v>
      </c>
      <c r="D145" s="1299"/>
      <c r="E145" s="1299"/>
      <c r="F145" s="1309"/>
      <c r="G145" s="1299"/>
      <c r="H145" s="1299"/>
      <c r="I145" s="1299">
        <v>1800000</v>
      </c>
      <c r="J145" s="1299"/>
      <c r="K145" s="1299"/>
      <c r="L145" s="1301">
        <f t="shared" ref="L145:L151" si="7">D145+E145+F145+G145+H145+I145+J145+K145</f>
        <v>1800000</v>
      </c>
    </row>
    <row r="146" spans="1:12" ht="16.5" x14ac:dyDescent="0.3">
      <c r="A146" s="1313"/>
      <c r="B146" s="1297"/>
      <c r="C146" s="1302" t="s">
        <v>1410</v>
      </c>
      <c r="D146" s="1299"/>
      <c r="E146" s="1299"/>
      <c r="F146" s="1299"/>
      <c r="G146" s="1299"/>
      <c r="H146" s="1299"/>
      <c r="I146" s="1299">
        <v>3000000</v>
      </c>
      <c r="J146" s="1299"/>
      <c r="K146" s="1299"/>
      <c r="L146" s="1301">
        <f t="shared" si="7"/>
        <v>3000000</v>
      </c>
    </row>
    <row r="147" spans="1:12" ht="16.5" x14ac:dyDescent="0.3">
      <c r="A147" s="1295"/>
      <c r="B147" s="1297"/>
      <c r="C147" s="1302" t="s">
        <v>1411</v>
      </c>
      <c r="D147" s="1299"/>
      <c r="E147" s="1299"/>
      <c r="F147" s="1299"/>
      <c r="G147" s="1299"/>
      <c r="H147" s="1299"/>
      <c r="I147" s="1299">
        <v>2000000</v>
      </c>
      <c r="J147" s="1299"/>
      <c r="K147" s="1299"/>
      <c r="L147" s="1301">
        <f t="shared" si="7"/>
        <v>2000000</v>
      </c>
    </row>
    <row r="148" spans="1:12" ht="16.5" x14ac:dyDescent="0.3">
      <c r="A148" s="1295"/>
      <c r="B148" s="1297"/>
      <c r="C148" s="1302" t="s">
        <v>1412</v>
      </c>
      <c r="D148" s="1299"/>
      <c r="E148" s="1299"/>
      <c r="F148" s="1299"/>
      <c r="G148" s="1299"/>
      <c r="H148" s="1299"/>
      <c r="I148" s="1299">
        <v>1200000</v>
      </c>
      <c r="J148" s="1299"/>
      <c r="K148" s="1299"/>
      <c r="L148" s="1301">
        <f t="shared" si="7"/>
        <v>1200000</v>
      </c>
    </row>
    <row r="149" spans="1:12" ht="16.5" x14ac:dyDescent="0.3">
      <c r="A149" s="1295"/>
      <c r="B149" s="1297"/>
      <c r="C149" s="1302" t="s">
        <v>1413</v>
      </c>
      <c r="D149" s="1299"/>
      <c r="E149" s="1299"/>
      <c r="F149" s="1299"/>
      <c r="G149" s="1299"/>
      <c r="H149" s="1299"/>
      <c r="I149" s="1299">
        <v>3000000</v>
      </c>
      <c r="J149" s="1299"/>
      <c r="K149" s="1299"/>
      <c r="L149" s="1301">
        <f t="shared" si="7"/>
        <v>3000000</v>
      </c>
    </row>
    <row r="150" spans="1:12" ht="16.5" x14ac:dyDescent="0.3">
      <c r="A150" s="1295"/>
      <c r="B150" s="1297"/>
      <c r="C150" s="1302" t="s">
        <v>1414</v>
      </c>
      <c r="D150" s="1299"/>
      <c r="E150" s="1299"/>
      <c r="F150" s="1299"/>
      <c r="G150" s="1299"/>
      <c r="H150" s="1299"/>
      <c r="I150" s="1299">
        <v>2500000</v>
      </c>
      <c r="J150" s="1299"/>
      <c r="K150" s="1299"/>
      <c r="L150" s="1301">
        <f t="shared" si="7"/>
        <v>2500000</v>
      </c>
    </row>
    <row r="151" spans="1:12" ht="16.5" x14ac:dyDescent="0.3">
      <c r="A151" s="1295"/>
      <c r="B151" s="1297"/>
      <c r="C151" s="1302" t="s">
        <v>1415</v>
      </c>
      <c r="D151" s="1299"/>
      <c r="E151" s="1299"/>
      <c r="F151" s="1299"/>
      <c r="G151" s="1299"/>
      <c r="H151" s="1299"/>
      <c r="I151" s="1299">
        <v>1500000</v>
      </c>
      <c r="J151" s="1299"/>
      <c r="K151" s="1299"/>
      <c r="L151" s="1301">
        <f t="shared" si="7"/>
        <v>1500000</v>
      </c>
    </row>
    <row r="152" spans="1:12" ht="16.5" x14ac:dyDescent="0.3">
      <c r="A152" s="1295"/>
      <c r="B152" s="1297"/>
      <c r="C152" s="1302"/>
      <c r="D152" s="1299"/>
      <c r="E152" s="1299"/>
      <c r="F152" s="1299"/>
      <c r="G152" s="1299"/>
      <c r="H152" s="1299"/>
      <c r="I152" s="1299"/>
      <c r="J152" s="1299"/>
      <c r="K152" s="1299"/>
      <c r="L152" s="1301"/>
    </row>
    <row r="153" spans="1:12" ht="16.5" x14ac:dyDescent="0.3">
      <c r="A153" s="1295"/>
      <c r="B153" s="1297"/>
      <c r="C153" s="1304" t="s">
        <v>1346</v>
      </c>
      <c r="D153" s="1299"/>
      <c r="E153" s="1299"/>
      <c r="F153" s="1299"/>
      <c r="G153" s="1299"/>
      <c r="H153" s="1299"/>
      <c r="I153" s="1299"/>
      <c r="J153" s="1299"/>
      <c r="K153" s="1299"/>
      <c r="L153" s="1303">
        <f>SUM(L145:L151)</f>
        <v>15000000</v>
      </c>
    </row>
    <row r="154" spans="1:12" ht="16.5" x14ac:dyDescent="0.3">
      <c r="A154" s="1295"/>
      <c r="B154" s="1297"/>
      <c r="C154" s="1308"/>
      <c r="D154" s="1299"/>
      <c r="E154" s="1299"/>
      <c r="F154" s="1299"/>
      <c r="G154" s="1299"/>
      <c r="H154" s="1299"/>
      <c r="I154" s="1299"/>
      <c r="J154" s="1299"/>
      <c r="K154" s="1299"/>
      <c r="L154" s="1303"/>
    </row>
    <row r="155" spans="1:12" ht="16.5" x14ac:dyDescent="0.3">
      <c r="A155" s="1295">
        <v>12</v>
      </c>
      <c r="B155" s="1306" t="s">
        <v>1084</v>
      </c>
      <c r="C155" s="1298" t="s">
        <v>1065</v>
      </c>
      <c r="D155" s="1299"/>
      <c r="E155" s="1299"/>
      <c r="F155" s="1299"/>
      <c r="G155" s="1299"/>
      <c r="H155" s="1299"/>
      <c r="I155" s="1299"/>
      <c r="J155" s="1299"/>
      <c r="K155" s="1299"/>
      <c r="L155" s="1303"/>
    </row>
    <row r="156" spans="1:12" ht="16.5" x14ac:dyDescent="0.3">
      <c r="A156" s="1295"/>
      <c r="B156" s="1297"/>
      <c r="C156" s="1302" t="s">
        <v>1416</v>
      </c>
      <c r="D156" s="1299"/>
      <c r="E156" s="1299"/>
      <c r="F156" s="1299"/>
      <c r="G156" s="1299"/>
      <c r="H156" s="1299"/>
      <c r="I156" s="1299">
        <v>3000000</v>
      </c>
      <c r="J156" s="1299"/>
      <c r="K156" s="1299"/>
      <c r="L156" s="1301">
        <f t="shared" ref="L156:L165" si="8">D156+E156+F156+G156+H156+I156+J156+K156</f>
        <v>3000000</v>
      </c>
    </row>
    <row r="157" spans="1:12" ht="16.5" x14ac:dyDescent="0.3">
      <c r="A157" s="1295"/>
      <c r="B157" s="1297"/>
      <c r="C157" s="1302" t="s">
        <v>1417</v>
      </c>
      <c r="D157" s="1299"/>
      <c r="E157" s="1299"/>
      <c r="F157" s="1299"/>
      <c r="G157" s="1299"/>
      <c r="H157" s="1299"/>
      <c r="I157" s="1299">
        <v>3000000</v>
      </c>
      <c r="J157" s="1299"/>
      <c r="K157" s="1299"/>
      <c r="L157" s="1301">
        <f t="shared" si="8"/>
        <v>3000000</v>
      </c>
    </row>
    <row r="158" spans="1:12" ht="16.5" x14ac:dyDescent="0.3">
      <c r="A158" s="1295"/>
      <c r="B158" s="1297"/>
      <c r="C158" s="1302" t="s">
        <v>1418</v>
      </c>
      <c r="D158" s="1299"/>
      <c r="E158" s="1299"/>
      <c r="F158" s="1299"/>
      <c r="G158" s="1299"/>
      <c r="H158" s="1299"/>
      <c r="I158" s="1299">
        <v>5000000</v>
      </c>
      <c r="J158" s="1299"/>
      <c r="K158" s="1299"/>
      <c r="L158" s="1301">
        <f t="shared" si="8"/>
        <v>5000000</v>
      </c>
    </row>
    <row r="159" spans="1:12" ht="16.5" x14ac:dyDescent="0.3">
      <c r="A159" s="1295"/>
      <c r="B159" s="1297"/>
      <c r="C159" s="1298" t="s">
        <v>1062</v>
      </c>
      <c r="D159" s="1299"/>
      <c r="E159" s="1299"/>
      <c r="F159" s="1299"/>
      <c r="G159" s="1299"/>
      <c r="H159" s="1299"/>
      <c r="I159" s="1299"/>
      <c r="J159" s="1299"/>
      <c r="K159" s="1299"/>
      <c r="L159" s="1301">
        <f t="shared" si="8"/>
        <v>0</v>
      </c>
    </row>
    <row r="160" spans="1:12" ht="16.5" x14ac:dyDescent="0.3">
      <c r="A160" s="1295"/>
      <c r="B160" s="1297"/>
      <c r="C160" s="1302" t="s">
        <v>1419</v>
      </c>
      <c r="D160" s="1299"/>
      <c r="E160" s="1299">
        <v>2750000</v>
      </c>
      <c r="F160" s="1299"/>
      <c r="G160" s="1299"/>
      <c r="H160" s="1299"/>
      <c r="I160" s="1299"/>
      <c r="J160" s="1299"/>
      <c r="K160" s="1299"/>
      <c r="L160" s="1301">
        <f t="shared" si="8"/>
        <v>2750000</v>
      </c>
    </row>
    <row r="161" spans="1:12" ht="16.5" x14ac:dyDescent="0.3">
      <c r="A161" s="1295"/>
      <c r="B161" s="1297"/>
      <c r="C161" s="1298" t="s">
        <v>1007</v>
      </c>
      <c r="D161" s="1299"/>
      <c r="E161" s="1299"/>
      <c r="F161" s="1299"/>
      <c r="G161" s="1299"/>
      <c r="H161" s="1299"/>
      <c r="I161" s="1299"/>
      <c r="J161" s="1299"/>
      <c r="K161" s="1299"/>
      <c r="L161" s="1301">
        <f t="shared" si="8"/>
        <v>0</v>
      </c>
    </row>
    <row r="162" spans="1:12" ht="16.5" x14ac:dyDescent="0.3">
      <c r="A162" s="1295"/>
      <c r="B162" s="1297"/>
      <c r="C162" s="1302" t="s">
        <v>1420</v>
      </c>
      <c r="D162" s="1299">
        <v>300000</v>
      </c>
      <c r="E162" s="1299"/>
      <c r="F162" s="1299"/>
      <c r="G162" s="1299"/>
      <c r="H162" s="1299"/>
      <c r="I162" s="1299"/>
      <c r="J162" s="1299"/>
      <c r="K162" s="1299"/>
      <c r="L162" s="1301">
        <f t="shared" si="8"/>
        <v>300000</v>
      </c>
    </row>
    <row r="163" spans="1:12" ht="16.5" x14ac:dyDescent="0.3">
      <c r="A163" s="1295"/>
      <c r="B163" s="1297"/>
      <c r="C163" s="1302" t="s">
        <v>1421</v>
      </c>
      <c r="D163" s="1299">
        <v>300000</v>
      </c>
      <c r="E163" s="1299"/>
      <c r="F163" s="1299"/>
      <c r="G163" s="1299"/>
      <c r="H163" s="1299"/>
      <c r="I163" s="1299"/>
      <c r="J163" s="1299"/>
      <c r="K163" s="1299"/>
      <c r="L163" s="1301">
        <f t="shared" si="8"/>
        <v>300000</v>
      </c>
    </row>
    <row r="164" spans="1:12" ht="16.5" x14ac:dyDescent="0.3">
      <c r="A164" s="1295"/>
      <c r="B164" s="1297"/>
      <c r="C164" s="1302" t="s">
        <v>1422</v>
      </c>
      <c r="D164" s="1299">
        <v>300000</v>
      </c>
      <c r="E164" s="1299"/>
      <c r="F164" s="1299"/>
      <c r="G164" s="1299"/>
      <c r="H164" s="1299"/>
      <c r="I164" s="1299"/>
      <c r="J164" s="1299"/>
      <c r="K164" s="1299"/>
      <c r="L164" s="1301">
        <f t="shared" si="8"/>
        <v>300000</v>
      </c>
    </row>
    <row r="165" spans="1:12" ht="16.5" x14ac:dyDescent="0.3">
      <c r="A165" s="1295"/>
      <c r="B165" s="1297"/>
      <c r="C165" s="1302" t="s">
        <v>1423</v>
      </c>
      <c r="D165" s="1299">
        <v>350000</v>
      </c>
      <c r="E165" s="1299"/>
      <c r="F165" s="1299"/>
      <c r="G165" s="1299"/>
      <c r="H165" s="1299"/>
      <c r="I165" s="1299"/>
      <c r="J165" s="1299"/>
      <c r="K165" s="1299"/>
      <c r="L165" s="1301">
        <f t="shared" si="8"/>
        <v>350000</v>
      </c>
    </row>
    <row r="166" spans="1:12" ht="16.5" x14ac:dyDescent="0.3">
      <c r="A166" s="1295"/>
      <c r="B166" s="1314"/>
      <c r="C166" s="1308"/>
      <c r="D166" s="1299"/>
      <c r="E166" s="1299"/>
      <c r="F166" s="1299"/>
      <c r="G166" s="1299"/>
      <c r="H166" s="1299"/>
      <c r="I166" s="1299"/>
      <c r="J166" s="1299"/>
      <c r="K166" s="1299"/>
      <c r="L166" s="1303"/>
    </row>
    <row r="167" spans="1:12" ht="16.5" x14ac:dyDescent="0.3">
      <c r="A167" s="1295"/>
      <c r="B167" s="1314"/>
      <c r="C167" s="1304" t="s">
        <v>1346</v>
      </c>
      <c r="D167" s="1299"/>
      <c r="E167" s="1299"/>
      <c r="F167" s="1299"/>
      <c r="G167" s="1299"/>
      <c r="H167" s="1299"/>
      <c r="I167" s="1299"/>
      <c r="J167" s="1299"/>
      <c r="K167" s="1299"/>
      <c r="L167" s="1303">
        <f>SUM(L156:L165)</f>
        <v>15000000</v>
      </c>
    </row>
    <row r="168" spans="1:12" ht="16.5" x14ac:dyDescent="0.3">
      <c r="A168" s="1295"/>
      <c r="B168" s="1314"/>
      <c r="C168" s="1304"/>
      <c r="D168" s="1299"/>
      <c r="E168" s="1299"/>
      <c r="F168" s="1299"/>
      <c r="G168" s="1299"/>
      <c r="H168" s="1299"/>
      <c r="I168" s="1299"/>
      <c r="J168" s="1299"/>
      <c r="K168" s="1299"/>
      <c r="L168" s="1303"/>
    </row>
    <row r="169" spans="1:12" ht="16.5" x14ac:dyDescent="0.3">
      <c r="A169" s="1295">
        <v>13</v>
      </c>
      <c r="B169" s="1306" t="s">
        <v>1085</v>
      </c>
      <c r="C169" s="1298" t="s">
        <v>1007</v>
      </c>
      <c r="D169" s="1299"/>
      <c r="E169" s="1299"/>
      <c r="F169" s="1299"/>
      <c r="G169" s="1299"/>
      <c r="H169" s="1299"/>
      <c r="I169" s="1299"/>
      <c r="J169" s="1299"/>
      <c r="K169" s="1299"/>
      <c r="L169" s="1303"/>
    </row>
    <row r="170" spans="1:12" ht="16.5" x14ac:dyDescent="0.3">
      <c r="A170" s="1295"/>
      <c r="B170" s="1314"/>
      <c r="C170" s="1302" t="s">
        <v>1424</v>
      </c>
      <c r="D170" s="1299">
        <v>400000</v>
      </c>
      <c r="E170" s="1299"/>
      <c r="F170" s="1299"/>
      <c r="G170" s="1299"/>
      <c r="H170" s="1299"/>
      <c r="I170" s="1299"/>
      <c r="J170" s="1299"/>
      <c r="K170" s="1299"/>
      <c r="L170" s="1301">
        <f t="shared" ref="L170:L179" si="9">D170+E170+F170+G170+H170+I170+J170+K170</f>
        <v>400000</v>
      </c>
    </row>
    <row r="171" spans="1:12" ht="16.5" x14ac:dyDescent="0.3">
      <c r="A171" s="1295"/>
      <c r="B171" s="1314"/>
      <c r="C171" s="1298" t="s">
        <v>1062</v>
      </c>
      <c r="D171" s="1299"/>
      <c r="E171" s="1299"/>
      <c r="F171" s="1299"/>
      <c r="G171" s="1299"/>
      <c r="H171" s="1299"/>
      <c r="I171" s="1299"/>
      <c r="J171" s="1299"/>
      <c r="K171" s="1299"/>
      <c r="L171" s="1301">
        <f t="shared" si="9"/>
        <v>0</v>
      </c>
    </row>
    <row r="172" spans="1:12" ht="16.5" x14ac:dyDescent="0.3">
      <c r="A172" s="1295"/>
      <c r="B172" s="1314"/>
      <c r="C172" s="1302" t="s">
        <v>1425</v>
      </c>
      <c r="D172" s="1299"/>
      <c r="E172" s="1299">
        <v>3400000</v>
      </c>
      <c r="F172" s="1299"/>
      <c r="G172" s="1299"/>
      <c r="H172" s="1299"/>
      <c r="I172" s="1299"/>
      <c r="J172" s="1299"/>
      <c r="K172" s="1299"/>
      <c r="L172" s="1301">
        <f t="shared" si="9"/>
        <v>3400000</v>
      </c>
    </row>
    <row r="173" spans="1:12" ht="16.5" x14ac:dyDescent="0.3">
      <c r="A173" s="1295"/>
      <c r="B173" s="1314"/>
      <c r="C173" s="1298" t="s">
        <v>1086</v>
      </c>
      <c r="D173" s="1299"/>
      <c r="E173" s="1299"/>
      <c r="F173" s="1299"/>
      <c r="G173" s="1299"/>
      <c r="H173" s="1299"/>
      <c r="I173" s="1299"/>
      <c r="J173" s="1299"/>
      <c r="K173" s="1299"/>
      <c r="L173" s="1301">
        <f t="shared" si="9"/>
        <v>0</v>
      </c>
    </row>
    <row r="174" spans="1:12" ht="16.5" x14ac:dyDescent="0.3">
      <c r="A174" s="1295"/>
      <c r="B174" s="1314"/>
      <c r="C174" s="1302" t="s">
        <v>1426</v>
      </c>
      <c r="D174" s="1299"/>
      <c r="E174" s="1299"/>
      <c r="F174" s="1299"/>
      <c r="G174" s="1299"/>
      <c r="H174" s="1299"/>
      <c r="I174" s="1299"/>
      <c r="J174" s="1299"/>
      <c r="K174" s="1299">
        <v>3000000</v>
      </c>
      <c r="L174" s="1301">
        <f t="shared" si="9"/>
        <v>3000000</v>
      </c>
    </row>
    <row r="175" spans="1:12" ht="16.5" x14ac:dyDescent="0.3">
      <c r="A175" s="1295"/>
      <c r="B175" s="1314"/>
      <c r="C175" s="1298" t="s">
        <v>1065</v>
      </c>
      <c r="D175" s="1299"/>
      <c r="E175" s="1299"/>
      <c r="F175" s="1299"/>
      <c r="G175" s="1299"/>
      <c r="H175" s="1299"/>
      <c r="I175" s="1299"/>
      <c r="J175" s="1299"/>
      <c r="K175" s="1299"/>
      <c r="L175" s="1301">
        <f t="shared" si="9"/>
        <v>0</v>
      </c>
    </row>
    <row r="176" spans="1:12" ht="16.5" x14ac:dyDescent="0.3">
      <c r="A176" s="1295"/>
      <c r="B176" s="1314"/>
      <c r="C176" s="1300" t="s">
        <v>1427</v>
      </c>
      <c r="D176" s="1299"/>
      <c r="E176" s="1299"/>
      <c r="F176" s="1299"/>
      <c r="G176" s="1299"/>
      <c r="H176" s="1299"/>
      <c r="I176" s="1299">
        <v>2500000</v>
      </c>
      <c r="J176" s="1299"/>
      <c r="K176" s="1299"/>
      <c r="L176" s="1301">
        <f t="shared" si="9"/>
        <v>2500000</v>
      </c>
    </row>
    <row r="177" spans="1:12" ht="31.5" x14ac:dyDescent="0.3">
      <c r="A177" s="1295"/>
      <c r="B177" s="1314"/>
      <c r="C177" s="1307" t="s">
        <v>1428</v>
      </c>
      <c r="D177" s="1299"/>
      <c r="E177" s="1299"/>
      <c r="F177" s="1299"/>
      <c r="G177" s="1299"/>
      <c r="H177" s="1299"/>
      <c r="I177" s="1299">
        <v>3200000</v>
      </c>
      <c r="J177" s="1299"/>
      <c r="K177" s="1299"/>
      <c r="L177" s="1301">
        <f t="shared" si="9"/>
        <v>3200000</v>
      </c>
    </row>
    <row r="178" spans="1:12" ht="31.5" x14ac:dyDescent="0.3">
      <c r="A178" s="1295"/>
      <c r="B178" s="1314"/>
      <c r="C178" s="1307" t="s">
        <v>1429</v>
      </c>
      <c r="D178" s="1299"/>
      <c r="E178" s="1299"/>
      <c r="F178" s="1299"/>
      <c r="G178" s="1299"/>
      <c r="H178" s="1299"/>
      <c r="I178" s="1299">
        <v>2500000</v>
      </c>
      <c r="J178" s="1299"/>
      <c r="K178" s="1299"/>
      <c r="L178" s="1301">
        <f t="shared" si="9"/>
        <v>2500000</v>
      </c>
    </row>
    <row r="179" spans="1:12" ht="16.5" x14ac:dyDescent="0.3">
      <c r="A179" s="1295"/>
      <c r="B179" s="1314"/>
      <c r="C179" s="1302"/>
      <c r="D179" s="1299"/>
      <c r="E179" s="1299"/>
      <c r="F179" s="1299"/>
      <c r="G179" s="1299"/>
      <c r="H179" s="1299"/>
      <c r="I179" s="1299"/>
      <c r="J179" s="1299"/>
      <c r="K179" s="1299"/>
      <c r="L179" s="1301">
        <f t="shared" si="9"/>
        <v>0</v>
      </c>
    </row>
    <row r="180" spans="1:12" ht="16.5" x14ac:dyDescent="0.3">
      <c r="A180" s="1295"/>
      <c r="B180" s="1314"/>
      <c r="C180" s="1304" t="s">
        <v>1346</v>
      </c>
      <c r="D180" s="1299"/>
      <c r="E180" s="1299"/>
      <c r="F180" s="1299"/>
      <c r="G180" s="1299"/>
      <c r="H180" s="1299"/>
      <c r="I180" s="1299"/>
      <c r="J180" s="1299"/>
      <c r="K180" s="1299"/>
      <c r="L180" s="1303">
        <f>SUM(L170:L179)</f>
        <v>15000000</v>
      </c>
    </row>
    <row r="181" spans="1:12" ht="16.5" x14ac:dyDescent="0.3">
      <c r="A181" s="1295"/>
      <c r="B181" s="1314"/>
      <c r="C181" s="1304"/>
      <c r="D181" s="1299"/>
      <c r="E181" s="1299"/>
      <c r="F181" s="1299"/>
      <c r="G181" s="1299"/>
      <c r="H181" s="1299"/>
      <c r="I181" s="1299"/>
      <c r="J181" s="1299"/>
      <c r="K181" s="1299"/>
      <c r="L181" s="1303"/>
    </row>
    <row r="182" spans="1:12" ht="16.5" x14ac:dyDescent="0.3">
      <c r="A182" s="1295">
        <v>14</v>
      </c>
      <c r="B182" s="1297" t="s">
        <v>1087</v>
      </c>
      <c r="C182" s="1298" t="s">
        <v>1065</v>
      </c>
      <c r="D182" s="1299"/>
      <c r="E182" s="1299"/>
      <c r="F182" s="1299"/>
      <c r="G182" s="1299"/>
      <c r="H182" s="1299"/>
      <c r="I182" s="1299"/>
      <c r="J182" s="1299"/>
      <c r="K182" s="1299"/>
      <c r="L182" s="1301">
        <f>D182+E182+F182+G182+H182+I182+J182+K182</f>
        <v>0</v>
      </c>
    </row>
    <row r="183" spans="1:12" ht="16.5" x14ac:dyDescent="0.3">
      <c r="A183" s="1295"/>
      <c r="B183" s="1297"/>
      <c r="C183" s="1302" t="s">
        <v>1430</v>
      </c>
      <c r="D183" s="1299"/>
      <c r="E183" s="1299"/>
      <c r="F183" s="1299"/>
      <c r="G183" s="1299"/>
      <c r="H183" s="1299"/>
      <c r="I183" s="1299">
        <v>4000000</v>
      </c>
      <c r="J183" s="1299"/>
      <c r="K183" s="1299"/>
      <c r="L183" s="1301">
        <f t="shared" ref="L183:L191" si="10">D183+E183+F183+G183+H183+I183+J183+K183</f>
        <v>4000000</v>
      </c>
    </row>
    <row r="184" spans="1:12" ht="16.5" x14ac:dyDescent="0.3">
      <c r="A184" s="1295"/>
      <c r="B184" s="1297"/>
      <c r="C184" s="1302" t="s">
        <v>1431</v>
      </c>
      <c r="D184" s="1299"/>
      <c r="E184" s="1299"/>
      <c r="F184" s="1299"/>
      <c r="G184" s="1299"/>
      <c r="H184" s="1299"/>
      <c r="I184" s="1299">
        <v>3500000</v>
      </c>
      <c r="J184" s="1299"/>
      <c r="K184" s="1299"/>
      <c r="L184" s="1301">
        <f t="shared" si="10"/>
        <v>3500000</v>
      </c>
    </row>
    <row r="185" spans="1:12" ht="16.5" x14ac:dyDescent="0.3">
      <c r="A185" s="1295"/>
      <c r="B185" s="1297"/>
      <c r="C185" s="1302" t="s">
        <v>1432</v>
      </c>
      <c r="D185" s="1299"/>
      <c r="E185" s="1299"/>
      <c r="F185" s="1299"/>
      <c r="G185" s="1299"/>
      <c r="H185" s="1299"/>
      <c r="I185" s="1299">
        <v>3500000</v>
      </c>
      <c r="J185" s="1299"/>
      <c r="K185" s="1299"/>
      <c r="L185" s="1301">
        <f t="shared" si="10"/>
        <v>3500000</v>
      </c>
    </row>
    <row r="186" spans="1:12" ht="16.5" x14ac:dyDescent="0.3">
      <c r="A186" s="1295"/>
      <c r="B186" s="1297"/>
      <c r="C186" s="1302" t="s">
        <v>1433</v>
      </c>
      <c r="D186" s="1299"/>
      <c r="E186" s="1299"/>
      <c r="F186" s="1299"/>
      <c r="G186" s="1299"/>
      <c r="H186" s="1299"/>
      <c r="I186" s="1299">
        <v>2000000</v>
      </c>
      <c r="J186" s="1299"/>
      <c r="K186" s="1299"/>
      <c r="L186" s="1301">
        <f t="shared" si="10"/>
        <v>2000000</v>
      </c>
    </row>
    <row r="187" spans="1:12" ht="16.5" x14ac:dyDescent="0.3">
      <c r="A187" s="1295"/>
      <c r="B187" s="1297"/>
      <c r="C187" s="1298" t="s">
        <v>1007</v>
      </c>
      <c r="D187" s="1299"/>
      <c r="E187" s="1299"/>
      <c r="F187" s="1299"/>
      <c r="G187" s="1299"/>
      <c r="H187" s="1299"/>
      <c r="I187" s="1299"/>
      <c r="J187" s="1299"/>
      <c r="K187" s="1299"/>
      <c r="L187" s="1301">
        <f t="shared" si="10"/>
        <v>0</v>
      </c>
    </row>
    <row r="188" spans="1:12" ht="16.5" x14ac:dyDescent="0.3">
      <c r="A188" s="1295"/>
      <c r="B188" s="1297"/>
      <c r="C188" s="1302" t="s">
        <v>1434</v>
      </c>
      <c r="D188" s="1299">
        <v>250000</v>
      </c>
      <c r="E188" s="1299"/>
      <c r="F188" s="1299"/>
      <c r="G188" s="1299"/>
      <c r="H188" s="1299"/>
      <c r="I188" s="1299"/>
      <c r="J188" s="1299"/>
      <c r="K188" s="1299"/>
      <c r="L188" s="1301">
        <f t="shared" si="10"/>
        <v>250000</v>
      </c>
    </row>
    <row r="189" spans="1:12" ht="16.5" x14ac:dyDescent="0.3">
      <c r="A189" s="1295"/>
      <c r="B189" s="1297"/>
      <c r="C189" s="1302" t="s">
        <v>1435</v>
      </c>
      <c r="D189" s="1299">
        <v>250000</v>
      </c>
      <c r="E189" s="1299"/>
      <c r="F189" s="1299"/>
      <c r="G189" s="1299"/>
      <c r="H189" s="1299"/>
      <c r="I189" s="1299"/>
      <c r="J189" s="1299"/>
      <c r="K189" s="1299"/>
      <c r="L189" s="1301">
        <f t="shared" si="10"/>
        <v>250000</v>
      </c>
    </row>
    <row r="190" spans="1:12" ht="16.5" x14ac:dyDescent="0.3">
      <c r="A190" s="1295"/>
      <c r="B190" s="1297"/>
      <c r="C190" s="1298" t="s">
        <v>1006</v>
      </c>
      <c r="D190" s="1299"/>
      <c r="E190" s="1299"/>
      <c r="F190" s="1299"/>
      <c r="G190" s="1299"/>
      <c r="H190" s="1299"/>
      <c r="I190" s="1299"/>
      <c r="J190" s="1299"/>
      <c r="K190" s="1299"/>
      <c r="L190" s="1301">
        <f t="shared" si="10"/>
        <v>0</v>
      </c>
    </row>
    <row r="191" spans="1:12" ht="31.5" x14ac:dyDescent="0.3">
      <c r="A191" s="1295"/>
      <c r="B191" s="1297"/>
      <c r="C191" s="1307" t="s">
        <v>1436</v>
      </c>
      <c r="D191" s="1299"/>
      <c r="E191" s="1299"/>
      <c r="F191" s="1299"/>
      <c r="G191" s="1299"/>
      <c r="H191" s="1299">
        <v>1500000</v>
      </c>
      <c r="I191" s="1299"/>
      <c r="J191" s="1299"/>
      <c r="K191" s="1299"/>
      <c r="L191" s="1301">
        <f t="shared" si="10"/>
        <v>1500000</v>
      </c>
    </row>
    <row r="192" spans="1:12" ht="16.5" x14ac:dyDescent="0.3">
      <c r="A192" s="1295"/>
      <c r="B192" s="1297"/>
      <c r="C192" s="1302"/>
      <c r="D192" s="1299"/>
      <c r="E192" s="1299"/>
      <c r="F192" s="1299"/>
      <c r="G192" s="1299"/>
      <c r="H192" s="1299"/>
      <c r="I192" s="1299"/>
      <c r="J192" s="1299"/>
      <c r="K192" s="1299"/>
      <c r="L192" s="1301"/>
    </row>
    <row r="193" spans="1:12" ht="16.5" x14ac:dyDescent="0.3">
      <c r="A193" s="1295"/>
      <c r="B193" s="1297"/>
      <c r="C193" s="1304" t="s">
        <v>1346</v>
      </c>
      <c r="D193" s="1299"/>
      <c r="E193" s="1299"/>
      <c r="F193" s="1299"/>
      <c r="G193" s="1299"/>
      <c r="H193" s="1299"/>
      <c r="I193" s="1299"/>
      <c r="J193" s="1299"/>
      <c r="K193" s="1299"/>
      <c r="L193" s="1303">
        <f>SUM(L182:L192)</f>
        <v>15000000</v>
      </c>
    </row>
    <row r="194" spans="1:12" ht="16.5" x14ac:dyDescent="0.3">
      <c r="A194" s="1295"/>
      <c r="B194" s="1297"/>
      <c r="C194" s="1308"/>
      <c r="D194" s="1299"/>
      <c r="E194" s="1299"/>
      <c r="F194" s="1299"/>
      <c r="G194" s="1299"/>
      <c r="H194" s="1299"/>
      <c r="I194" s="1299"/>
      <c r="J194" s="1299"/>
      <c r="K194" s="1299"/>
      <c r="L194" s="1303"/>
    </row>
    <row r="195" spans="1:12" ht="16.5" x14ac:dyDescent="0.3">
      <c r="A195" s="1295">
        <v>15</v>
      </c>
      <c r="B195" s="1297" t="s">
        <v>1088</v>
      </c>
      <c r="C195" s="1298" t="s">
        <v>1007</v>
      </c>
      <c r="D195" s="1299"/>
      <c r="E195" s="1299"/>
      <c r="F195" s="1299"/>
      <c r="G195" s="1299"/>
      <c r="H195" s="1299"/>
      <c r="I195" s="1299"/>
      <c r="J195" s="1299"/>
      <c r="K195" s="1299"/>
      <c r="L195" s="1303"/>
    </row>
    <row r="196" spans="1:12" ht="16.5" x14ac:dyDescent="0.3">
      <c r="A196" s="1295"/>
      <c r="B196" s="1297"/>
      <c r="C196" s="1302" t="s">
        <v>1437</v>
      </c>
      <c r="D196" s="1299">
        <v>800000</v>
      </c>
      <c r="E196" s="1299"/>
      <c r="F196" s="1299"/>
      <c r="G196" s="1299"/>
      <c r="H196" s="1299"/>
      <c r="I196" s="1299"/>
      <c r="J196" s="1299"/>
      <c r="K196" s="1299"/>
      <c r="L196" s="1301">
        <f t="shared" ref="L196:L205" si="11">D196+E196+F196+G196+H196+I196+J196+K196</f>
        <v>800000</v>
      </c>
    </row>
    <row r="197" spans="1:12" ht="16.5" x14ac:dyDescent="0.3">
      <c r="A197" s="1295"/>
      <c r="B197" s="1297"/>
      <c r="C197" s="1302" t="s">
        <v>1438</v>
      </c>
      <c r="D197" s="1299">
        <v>500000</v>
      </c>
      <c r="E197" s="1299"/>
      <c r="F197" s="1299"/>
      <c r="G197" s="1299"/>
      <c r="H197" s="1299"/>
      <c r="I197" s="1299"/>
      <c r="J197" s="1299"/>
      <c r="K197" s="1299"/>
      <c r="L197" s="1301">
        <f t="shared" si="11"/>
        <v>500000</v>
      </c>
    </row>
    <row r="198" spans="1:12" ht="16.5" x14ac:dyDescent="0.3">
      <c r="A198" s="1295"/>
      <c r="B198" s="1297"/>
      <c r="C198" s="1298" t="s">
        <v>1065</v>
      </c>
      <c r="D198" s="1299"/>
      <c r="E198" s="1299"/>
      <c r="F198" s="1299"/>
      <c r="G198" s="1299"/>
      <c r="H198" s="1299"/>
      <c r="I198" s="1299"/>
      <c r="J198" s="1299"/>
      <c r="K198" s="1299"/>
      <c r="L198" s="1301">
        <f t="shared" si="11"/>
        <v>0</v>
      </c>
    </row>
    <row r="199" spans="1:12" ht="16.5" x14ac:dyDescent="0.3">
      <c r="A199" s="1295"/>
      <c r="B199" s="1297"/>
      <c r="C199" s="1302" t="s">
        <v>1439</v>
      </c>
      <c r="D199" s="1299"/>
      <c r="E199" s="1299"/>
      <c r="F199" s="1299"/>
      <c r="G199" s="1299"/>
      <c r="H199" s="1299"/>
      <c r="I199" s="1299">
        <v>1500000</v>
      </c>
      <c r="J199" s="1299"/>
      <c r="K199" s="1299"/>
      <c r="L199" s="1301">
        <f t="shared" si="11"/>
        <v>1500000</v>
      </c>
    </row>
    <row r="200" spans="1:12" ht="31.5" x14ac:dyDescent="0.3">
      <c r="A200" s="1295"/>
      <c r="B200" s="1297"/>
      <c r="C200" s="1307" t="s">
        <v>1440</v>
      </c>
      <c r="D200" s="1299"/>
      <c r="E200" s="1299"/>
      <c r="F200" s="1299"/>
      <c r="G200" s="1299"/>
      <c r="H200" s="1299"/>
      <c r="I200" s="1299">
        <v>500000</v>
      </c>
      <c r="J200" s="1299"/>
      <c r="K200" s="1299"/>
      <c r="L200" s="1301">
        <f t="shared" si="11"/>
        <v>500000</v>
      </c>
    </row>
    <row r="201" spans="1:12" ht="16.5" x14ac:dyDescent="0.3">
      <c r="A201" s="1295"/>
      <c r="B201" s="1297"/>
      <c r="C201" s="1302" t="s">
        <v>1441</v>
      </c>
      <c r="D201" s="1299"/>
      <c r="E201" s="1299"/>
      <c r="F201" s="1299"/>
      <c r="G201" s="1299"/>
      <c r="H201" s="1299"/>
      <c r="I201" s="1299">
        <v>7000000</v>
      </c>
      <c r="J201" s="1299"/>
      <c r="K201" s="1299"/>
      <c r="L201" s="1301">
        <f t="shared" si="11"/>
        <v>7000000</v>
      </c>
    </row>
    <row r="202" spans="1:12" ht="31.5" x14ac:dyDescent="0.3">
      <c r="A202" s="1295"/>
      <c r="B202" s="1297"/>
      <c r="C202" s="1307" t="s">
        <v>1442</v>
      </c>
      <c r="D202" s="1299"/>
      <c r="E202" s="1299"/>
      <c r="F202" s="1299"/>
      <c r="G202" s="1299"/>
      <c r="H202" s="1299"/>
      <c r="I202" s="1299">
        <v>800000</v>
      </c>
      <c r="J202" s="1299"/>
      <c r="K202" s="1299"/>
      <c r="L202" s="1301">
        <f t="shared" si="11"/>
        <v>800000</v>
      </c>
    </row>
    <row r="203" spans="1:12" ht="31.5" x14ac:dyDescent="0.3">
      <c r="A203" s="1295"/>
      <c r="B203" s="1297"/>
      <c r="C203" s="1307" t="s">
        <v>1089</v>
      </c>
      <c r="D203" s="1299"/>
      <c r="E203" s="1299"/>
      <c r="F203" s="1299"/>
      <c r="G203" s="1299"/>
      <c r="H203" s="1299"/>
      <c r="I203" s="1299"/>
      <c r="J203" s="1299"/>
      <c r="K203" s="1299"/>
      <c r="L203" s="1301">
        <f t="shared" si="11"/>
        <v>0</v>
      </c>
    </row>
    <row r="204" spans="1:12" ht="31.5" x14ac:dyDescent="0.3">
      <c r="A204" s="1295"/>
      <c r="B204" s="1297"/>
      <c r="C204" s="1307" t="s">
        <v>1443</v>
      </c>
      <c r="D204" s="1299"/>
      <c r="E204" s="1299"/>
      <c r="F204" s="1299"/>
      <c r="G204" s="1299"/>
      <c r="H204" s="1299"/>
      <c r="I204" s="1299">
        <v>3100000</v>
      </c>
      <c r="J204" s="1299"/>
      <c r="K204" s="1299"/>
      <c r="L204" s="1301">
        <f t="shared" si="11"/>
        <v>3100000</v>
      </c>
    </row>
    <row r="205" spans="1:12" ht="31.5" x14ac:dyDescent="0.3">
      <c r="A205" s="1295"/>
      <c r="B205" s="1297"/>
      <c r="C205" s="1307" t="s">
        <v>1444</v>
      </c>
      <c r="D205" s="1299"/>
      <c r="E205" s="1299"/>
      <c r="F205" s="1299"/>
      <c r="G205" s="1299"/>
      <c r="H205" s="1299"/>
      <c r="I205" s="1299">
        <v>800000</v>
      </c>
      <c r="J205" s="1299"/>
      <c r="K205" s="1299"/>
      <c r="L205" s="1301">
        <f t="shared" si="11"/>
        <v>800000</v>
      </c>
    </row>
    <row r="206" spans="1:12" ht="16.5" x14ac:dyDescent="0.3">
      <c r="A206" s="1295"/>
      <c r="B206" s="1297"/>
      <c r="C206" s="1308"/>
      <c r="D206" s="1299"/>
      <c r="E206" s="1299"/>
      <c r="F206" s="1299"/>
      <c r="G206" s="1299"/>
      <c r="H206" s="1299"/>
      <c r="I206" s="1299"/>
      <c r="J206" s="1299"/>
      <c r="K206" s="1299"/>
      <c r="L206" s="1303"/>
    </row>
    <row r="207" spans="1:12" ht="16.5" x14ac:dyDescent="0.3">
      <c r="A207" s="1295"/>
      <c r="B207" s="1297"/>
      <c r="C207" s="1304" t="s">
        <v>1346</v>
      </c>
      <c r="D207" s="1299"/>
      <c r="E207" s="1299"/>
      <c r="F207" s="1299"/>
      <c r="G207" s="1299"/>
      <c r="H207" s="1299"/>
      <c r="I207" s="1299"/>
      <c r="J207" s="1299"/>
      <c r="K207" s="1299"/>
      <c r="L207" s="1303">
        <f>SUM(L196:L205)</f>
        <v>15000000</v>
      </c>
    </row>
    <row r="208" spans="1:12" ht="16.5" x14ac:dyDescent="0.3">
      <c r="A208" s="1295"/>
      <c r="B208" s="1297"/>
      <c r="C208" s="1304"/>
      <c r="D208" s="1299"/>
      <c r="E208" s="1299"/>
      <c r="F208" s="1299"/>
      <c r="G208" s="1299"/>
      <c r="H208" s="1299"/>
      <c r="I208" s="1299"/>
      <c r="J208" s="1299"/>
      <c r="K208" s="1299"/>
      <c r="L208" s="1303"/>
    </row>
    <row r="209" spans="1:12" ht="32.25" x14ac:dyDescent="0.3">
      <c r="A209" s="1295">
        <v>16</v>
      </c>
      <c r="B209" s="1306" t="s">
        <v>1090</v>
      </c>
      <c r="C209" s="1298" t="s">
        <v>1065</v>
      </c>
      <c r="D209" s="1299"/>
      <c r="E209" s="1299"/>
      <c r="F209" s="1299"/>
      <c r="G209" s="1299"/>
      <c r="H209" s="1299"/>
      <c r="I209" s="1299"/>
      <c r="J209" s="1299"/>
      <c r="K209" s="1299"/>
      <c r="L209" s="1303"/>
    </row>
    <row r="210" spans="1:12" ht="16.5" x14ac:dyDescent="0.3">
      <c r="A210" s="1295"/>
      <c r="B210" s="1297"/>
      <c r="C210" s="1302" t="s">
        <v>1445</v>
      </c>
      <c r="D210" s="1299"/>
      <c r="E210" s="1299"/>
      <c r="F210" s="1299"/>
      <c r="G210" s="1299"/>
      <c r="H210" s="1299"/>
      <c r="I210" s="1299">
        <v>3000000</v>
      </c>
      <c r="J210" s="1299"/>
      <c r="K210" s="1299"/>
      <c r="L210" s="1301">
        <f t="shared" ref="L210:L217" si="12">D210+E210+F210+G210+H210+I210+J210+K210</f>
        <v>3000000</v>
      </c>
    </row>
    <row r="211" spans="1:12" ht="16.5" x14ac:dyDescent="0.3">
      <c r="A211" s="1295"/>
      <c r="B211" s="1297"/>
      <c r="C211" s="1302" t="s">
        <v>1446</v>
      </c>
      <c r="D211" s="1299"/>
      <c r="E211" s="1299"/>
      <c r="F211" s="1299"/>
      <c r="G211" s="1299"/>
      <c r="H211" s="1299"/>
      <c r="I211" s="1299">
        <v>2500000</v>
      </c>
      <c r="J211" s="1299"/>
      <c r="K211" s="1299"/>
      <c r="L211" s="1301">
        <f t="shared" si="12"/>
        <v>2500000</v>
      </c>
    </row>
    <row r="212" spans="1:12" ht="16.5" x14ac:dyDescent="0.3">
      <c r="A212" s="1295"/>
      <c r="B212" s="1297"/>
      <c r="C212" s="1302" t="s">
        <v>1447</v>
      </c>
      <c r="D212" s="1299"/>
      <c r="E212" s="1299"/>
      <c r="F212" s="1299"/>
      <c r="G212" s="1299"/>
      <c r="H212" s="1299"/>
      <c r="I212" s="1299">
        <v>2500000</v>
      </c>
      <c r="J212" s="1299"/>
      <c r="K212" s="1299"/>
      <c r="L212" s="1301">
        <f t="shared" si="12"/>
        <v>2500000</v>
      </c>
    </row>
    <row r="213" spans="1:12" ht="16.5" x14ac:dyDescent="0.3">
      <c r="A213" s="1295"/>
      <c r="B213" s="1297"/>
      <c r="C213" s="1298" t="s">
        <v>1061</v>
      </c>
      <c r="D213" s="1299"/>
      <c r="E213" s="1299"/>
      <c r="F213" s="1299"/>
      <c r="G213" s="1299"/>
      <c r="H213" s="1299"/>
      <c r="I213" s="1299"/>
      <c r="J213" s="1299"/>
      <c r="K213" s="1299"/>
      <c r="L213" s="1301">
        <f t="shared" si="12"/>
        <v>0</v>
      </c>
    </row>
    <row r="214" spans="1:12" ht="16.5" x14ac:dyDescent="0.3">
      <c r="A214" s="1295"/>
      <c r="B214" s="1297"/>
      <c r="C214" s="1302" t="s">
        <v>1448</v>
      </c>
      <c r="D214" s="1299"/>
      <c r="E214" s="1299"/>
      <c r="F214" s="1299"/>
      <c r="G214" s="1299"/>
      <c r="H214" s="1299"/>
      <c r="I214" s="1299"/>
      <c r="J214" s="1299"/>
      <c r="K214" s="1299">
        <v>4000000</v>
      </c>
      <c r="L214" s="1301">
        <f t="shared" si="12"/>
        <v>4000000</v>
      </c>
    </row>
    <row r="215" spans="1:12" ht="16.5" x14ac:dyDescent="0.3">
      <c r="A215" s="1295"/>
      <c r="B215" s="1297"/>
      <c r="C215" s="1302" t="s">
        <v>1449</v>
      </c>
      <c r="D215" s="1299"/>
      <c r="E215" s="1299"/>
      <c r="F215" s="1299"/>
      <c r="G215" s="1299"/>
      <c r="H215" s="1299"/>
      <c r="I215" s="1299"/>
      <c r="J215" s="1299"/>
      <c r="K215" s="1299">
        <v>2000000</v>
      </c>
      <c r="L215" s="1301">
        <f t="shared" si="12"/>
        <v>2000000</v>
      </c>
    </row>
    <row r="216" spans="1:12" ht="16.5" x14ac:dyDescent="0.3">
      <c r="A216" s="1295"/>
      <c r="B216" s="1297"/>
      <c r="C216" s="1298" t="s">
        <v>1007</v>
      </c>
      <c r="D216" s="1299"/>
      <c r="E216" s="1299"/>
      <c r="F216" s="1299"/>
      <c r="G216" s="1299"/>
      <c r="H216" s="1299"/>
      <c r="I216" s="1299"/>
      <c r="J216" s="1299"/>
      <c r="K216" s="1299"/>
      <c r="L216" s="1301">
        <f t="shared" si="12"/>
        <v>0</v>
      </c>
    </row>
    <row r="217" spans="1:12" ht="16.5" x14ac:dyDescent="0.3">
      <c r="A217" s="1295"/>
      <c r="B217" s="1297"/>
      <c r="C217" s="1302" t="s">
        <v>1450</v>
      </c>
      <c r="D217" s="1299">
        <v>1000000</v>
      </c>
      <c r="E217" s="1299"/>
      <c r="F217" s="1299"/>
      <c r="G217" s="1299"/>
      <c r="H217" s="1299"/>
      <c r="I217" s="1299"/>
      <c r="J217" s="1299"/>
      <c r="K217" s="1299"/>
      <c r="L217" s="1301">
        <f t="shared" si="12"/>
        <v>1000000</v>
      </c>
    </row>
    <row r="218" spans="1:12" ht="16.5" x14ac:dyDescent="0.3">
      <c r="A218" s="1295"/>
      <c r="B218" s="1297"/>
      <c r="C218" s="1308"/>
      <c r="D218" s="1299"/>
      <c r="E218" s="1299"/>
      <c r="F218" s="1299"/>
      <c r="G218" s="1299"/>
      <c r="H218" s="1299"/>
      <c r="I218" s="1299"/>
      <c r="J218" s="1299"/>
      <c r="K218" s="1299"/>
      <c r="L218" s="1303"/>
    </row>
    <row r="219" spans="1:12" ht="16.5" x14ac:dyDescent="0.3">
      <c r="A219" s="1295"/>
      <c r="B219" s="1297"/>
      <c r="C219" s="1304" t="s">
        <v>1346</v>
      </c>
      <c r="D219" s="1299"/>
      <c r="E219" s="1299"/>
      <c r="F219" s="1299"/>
      <c r="G219" s="1299"/>
      <c r="H219" s="1299"/>
      <c r="I219" s="1299"/>
      <c r="J219" s="1299"/>
      <c r="K219" s="1299"/>
      <c r="L219" s="1303">
        <f>SUM(L210:L217)</f>
        <v>15000000</v>
      </c>
    </row>
    <row r="220" spans="1:12" ht="16.5" x14ac:dyDescent="0.3">
      <c r="A220" s="1295"/>
      <c r="B220" s="1297"/>
      <c r="C220" s="1304"/>
      <c r="D220" s="1299"/>
      <c r="E220" s="1299"/>
      <c r="F220" s="1299"/>
      <c r="G220" s="1299"/>
      <c r="H220" s="1299"/>
      <c r="I220" s="1299"/>
      <c r="J220" s="1299"/>
      <c r="K220" s="1299"/>
      <c r="L220" s="1303"/>
    </row>
    <row r="221" spans="1:12" ht="16.5" x14ac:dyDescent="0.3">
      <c r="A221" s="1295">
        <v>17</v>
      </c>
      <c r="B221" s="1297" t="s">
        <v>1091</v>
      </c>
      <c r="C221" s="1298" t="s">
        <v>1076</v>
      </c>
      <c r="D221" s="1299"/>
      <c r="E221" s="1299"/>
      <c r="F221" s="1299"/>
      <c r="G221" s="1299"/>
      <c r="H221" s="1299"/>
      <c r="I221" s="1299"/>
      <c r="J221" s="1299"/>
      <c r="K221" s="1299"/>
      <c r="L221" s="1303"/>
    </row>
    <row r="222" spans="1:12" ht="16.5" x14ac:dyDescent="0.3">
      <c r="A222" s="1295"/>
      <c r="B222" s="1297"/>
      <c r="C222" s="1302" t="s">
        <v>1451</v>
      </c>
      <c r="D222" s="1299"/>
      <c r="E222" s="1299"/>
      <c r="F222" s="1299"/>
      <c r="G222" s="1299"/>
      <c r="H222" s="1299"/>
      <c r="I222" s="1299">
        <v>2000000</v>
      </c>
      <c r="J222" s="1299"/>
      <c r="K222" s="1299"/>
      <c r="L222" s="1301">
        <f t="shared" ref="L222:L236" si="13">D222+E222+F222+G222+H222+I222+J222+K222</f>
        <v>2000000</v>
      </c>
    </row>
    <row r="223" spans="1:12" ht="16.5" x14ac:dyDescent="0.3">
      <c r="A223" s="1295"/>
      <c r="B223" s="1297"/>
      <c r="C223" s="1302" t="s">
        <v>1452</v>
      </c>
      <c r="D223" s="1299"/>
      <c r="E223" s="1299"/>
      <c r="F223" s="1299"/>
      <c r="G223" s="1299"/>
      <c r="H223" s="1299"/>
      <c r="I223" s="1299">
        <v>3500000</v>
      </c>
      <c r="J223" s="1299"/>
      <c r="K223" s="1299"/>
      <c r="L223" s="1301">
        <f t="shared" si="13"/>
        <v>3500000</v>
      </c>
    </row>
    <row r="224" spans="1:12" ht="16.5" x14ac:dyDescent="0.3">
      <c r="A224" s="1295"/>
      <c r="B224" s="1297"/>
      <c r="C224" s="1298" t="s">
        <v>1092</v>
      </c>
      <c r="D224" s="1299"/>
      <c r="E224" s="1299"/>
      <c r="F224" s="1299"/>
      <c r="G224" s="1299"/>
      <c r="H224" s="1299"/>
      <c r="I224" s="1299"/>
      <c r="J224" s="1299"/>
      <c r="K224" s="1299"/>
      <c r="L224" s="1301">
        <f t="shared" si="13"/>
        <v>0</v>
      </c>
    </row>
    <row r="225" spans="1:12" ht="16.5" x14ac:dyDescent="0.3">
      <c r="A225" s="1295"/>
      <c r="B225" s="1297"/>
      <c r="C225" s="1302" t="s">
        <v>1453</v>
      </c>
      <c r="D225" s="1299"/>
      <c r="E225" s="1299"/>
      <c r="F225" s="1299"/>
      <c r="G225" s="1299">
        <v>400000</v>
      </c>
      <c r="H225" s="1299"/>
      <c r="I225" s="1299"/>
      <c r="J225" s="1299"/>
      <c r="K225" s="1299"/>
      <c r="L225" s="1301">
        <f t="shared" si="13"/>
        <v>400000</v>
      </c>
    </row>
    <row r="226" spans="1:12" ht="16.5" x14ac:dyDescent="0.3">
      <c r="A226" s="1295"/>
      <c r="B226" s="1297"/>
      <c r="C226" s="1298" t="s">
        <v>1007</v>
      </c>
      <c r="D226" s="1299"/>
      <c r="E226" s="1299"/>
      <c r="F226" s="1299"/>
      <c r="G226" s="1299"/>
      <c r="H226" s="1299"/>
      <c r="I226" s="1299"/>
      <c r="J226" s="1299"/>
      <c r="K226" s="1299"/>
      <c r="L226" s="1301">
        <f t="shared" si="13"/>
        <v>0</v>
      </c>
    </row>
    <row r="227" spans="1:12" ht="16.5" x14ac:dyDescent="0.3">
      <c r="A227" s="1295"/>
      <c r="B227" s="1297"/>
      <c r="C227" s="1302" t="s">
        <v>1454</v>
      </c>
      <c r="D227" s="1299">
        <v>400000</v>
      </c>
      <c r="E227" s="1299"/>
      <c r="F227" s="1299"/>
      <c r="G227" s="1299"/>
      <c r="H227" s="1299"/>
      <c r="I227" s="1299"/>
      <c r="J227" s="1299"/>
      <c r="K227" s="1299"/>
      <c r="L227" s="1301">
        <f t="shared" si="13"/>
        <v>400000</v>
      </c>
    </row>
    <row r="228" spans="1:12" ht="16.5" x14ac:dyDescent="0.3">
      <c r="A228" s="1295"/>
      <c r="B228" s="1297"/>
      <c r="C228" s="1302" t="s">
        <v>1455</v>
      </c>
      <c r="D228" s="1299">
        <v>400000</v>
      </c>
      <c r="E228" s="1299"/>
      <c r="F228" s="1299"/>
      <c r="G228" s="1299"/>
      <c r="H228" s="1299"/>
      <c r="I228" s="1299"/>
      <c r="J228" s="1299"/>
      <c r="K228" s="1299"/>
      <c r="L228" s="1301">
        <f t="shared" si="13"/>
        <v>400000</v>
      </c>
    </row>
    <row r="229" spans="1:12" ht="16.5" x14ac:dyDescent="0.3">
      <c r="A229" s="1295"/>
      <c r="B229" s="1297"/>
      <c r="C229" s="1298" t="s">
        <v>1059</v>
      </c>
      <c r="D229" s="1299"/>
      <c r="E229" s="1299"/>
      <c r="F229" s="1299"/>
      <c r="G229" s="1299"/>
      <c r="H229" s="1299"/>
      <c r="I229" s="1299"/>
      <c r="J229" s="1299"/>
      <c r="K229" s="1299"/>
      <c r="L229" s="1301">
        <f t="shared" si="13"/>
        <v>0</v>
      </c>
    </row>
    <row r="230" spans="1:12" ht="16.5" x14ac:dyDescent="0.3">
      <c r="A230" s="1295"/>
      <c r="B230" s="1297"/>
      <c r="C230" s="1302" t="s">
        <v>1456</v>
      </c>
      <c r="D230" s="1299"/>
      <c r="E230" s="1299"/>
      <c r="F230" s="1299"/>
      <c r="G230" s="1299"/>
      <c r="H230" s="1299">
        <v>1500000</v>
      </c>
      <c r="I230" s="1299"/>
      <c r="J230" s="1299"/>
      <c r="K230" s="1299"/>
      <c r="L230" s="1301">
        <f t="shared" si="13"/>
        <v>1500000</v>
      </c>
    </row>
    <row r="231" spans="1:12" ht="16.5" x14ac:dyDescent="0.3">
      <c r="A231" s="1295"/>
      <c r="B231" s="1297"/>
      <c r="C231" s="1302" t="s">
        <v>1457</v>
      </c>
      <c r="D231" s="1299"/>
      <c r="E231" s="1299"/>
      <c r="F231" s="1299"/>
      <c r="G231" s="1299"/>
      <c r="H231" s="1299">
        <v>800000</v>
      </c>
      <c r="I231" s="1299"/>
      <c r="J231" s="1299"/>
      <c r="K231" s="1299"/>
      <c r="L231" s="1301">
        <f t="shared" si="13"/>
        <v>800000</v>
      </c>
    </row>
    <row r="232" spans="1:12" ht="16.5" x14ac:dyDescent="0.3">
      <c r="A232" s="1295"/>
      <c r="B232" s="1297"/>
      <c r="C232" s="1298" t="s">
        <v>1093</v>
      </c>
      <c r="D232" s="1299"/>
      <c r="E232" s="1299"/>
      <c r="F232" s="1299"/>
      <c r="G232" s="1299"/>
      <c r="H232" s="1299"/>
      <c r="I232" s="1299"/>
      <c r="J232" s="1299"/>
      <c r="K232" s="1299"/>
      <c r="L232" s="1301">
        <f t="shared" si="13"/>
        <v>0</v>
      </c>
    </row>
    <row r="233" spans="1:12" ht="16.5" x14ac:dyDescent="0.3">
      <c r="A233" s="1295"/>
      <c r="B233" s="1297"/>
      <c r="C233" s="1302" t="s">
        <v>1458</v>
      </c>
      <c r="D233" s="1299"/>
      <c r="E233" s="1299"/>
      <c r="F233" s="1299"/>
      <c r="G233" s="1299"/>
      <c r="H233" s="1299"/>
      <c r="I233" s="1299"/>
      <c r="J233" s="1299"/>
      <c r="K233" s="1299">
        <v>4000000</v>
      </c>
      <c r="L233" s="1301">
        <f t="shared" si="13"/>
        <v>4000000</v>
      </c>
    </row>
    <row r="234" spans="1:12" ht="16.5" x14ac:dyDescent="0.3">
      <c r="A234" s="1295"/>
      <c r="B234" s="1297"/>
      <c r="C234" s="1302" t="s">
        <v>1094</v>
      </c>
      <c r="D234" s="1299"/>
      <c r="E234" s="1299"/>
      <c r="F234" s="1299"/>
      <c r="G234" s="1299"/>
      <c r="H234" s="1299"/>
      <c r="I234" s="1299"/>
      <c r="J234" s="1299"/>
      <c r="K234" s="1299">
        <v>500000</v>
      </c>
      <c r="L234" s="1301">
        <f t="shared" si="13"/>
        <v>500000</v>
      </c>
    </row>
    <row r="235" spans="1:12" ht="16.5" x14ac:dyDescent="0.3">
      <c r="A235" s="1295"/>
      <c r="B235" s="1297"/>
      <c r="C235" s="1298" t="s">
        <v>572</v>
      </c>
      <c r="D235" s="1299"/>
      <c r="E235" s="1299"/>
      <c r="F235" s="1299"/>
      <c r="G235" s="1299"/>
      <c r="H235" s="1299"/>
      <c r="I235" s="1299"/>
      <c r="J235" s="1299"/>
      <c r="K235" s="1299"/>
      <c r="L235" s="1301">
        <f t="shared" si="13"/>
        <v>0</v>
      </c>
    </row>
    <row r="236" spans="1:12" ht="16.5" x14ac:dyDescent="0.3">
      <c r="A236" s="1295"/>
      <c r="B236" s="1297"/>
      <c r="C236" s="1302" t="s">
        <v>1459</v>
      </c>
      <c r="D236" s="1299"/>
      <c r="E236" s="1299">
        <v>1500000</v>
      </c>
      <c r="F236" s="1299"/>
      <c r="G236" s="1299"/>
      <c r="H236" s="1299"/>
      <c r="I236" s="1299"/>
      <c r="J236" s="1299"/>
      <c r="K236" s="1299"/>
      <c r="L236" s="1301">
        <f t="shared" si="13"/>
        <v>1500000</v>
      </c>
    </row>
    <row r="237" spans="1:12" ht="16.5" x14ac:dyDescent="0.3">
      <c r="A237" s="1295"/>
      <c r="B237" s="1297"/>
      <c r="C237" s="1304"/>
      <c r="D237" s="1299"/>
      <c r="E237" s="1299"/>
      <c r="F237" s="1299"/>
      <c r="G237" s="1299"/>
      <c r="H237" s="1299"/>
      <c r="I237" s="1299"/>
      <c r="J237" s="1299"/>
      <c r="K237" s="1299"/>
      <c r="L237" s="1303"/>
    </row>
    <row r="238" spans="1:12" ht="16.5" x14ac:dyDescent="0.3">
      <c r="A238" s="1295"/>
      <c r="B238" s="1297"/>
      <c r="C238" s="1304" t="s">
        <v>1346</v>
      </c>
      <c r="D238" s="1299"/>
      <c r="E238" s="1299"/>
      <c r="F238" s="1299"/>
      <c r="G238" s="1299"/>
      <c r="H238" s="1299"/>
      <c r="I238" s="1299"/>
      <c r="J238" s="1299"/>
      <c r="K238" s="1299"/>
      <c r="L238" s="1303">
        <f>SUM(L222:L236)</f>
        <v>15000000</v>
      </c>
    </row>
    <row r="239" spans="1:12" ht="16.5" x14ac:dyDescent="0.3">
      <c r="A239" s="1295"/>
      <c r="B239" s="1297"/>
      <c r="C239" s="1304"/>
      <c r="D239" s="1299"/>
      <c r="E239" s="1299"/>
      <c r="F239" s="1299"/>
      <c r="G239" s="1299"/>
      <c r="H239" s="1299"/>
      <c r="I239" s="1299"/>
      <c r="J239" s="1299"/>
      <c r="K239" s="1299"/>
      <c r="L239" s="1303"/>
    </row>
    <row r="240" spans="1:12" ht="16.5" x14ac:dyDescent="0.3">
      <c r="A240" s="1295">
        <v>18</v>
      </c>
      <c r="B240" s="1297" t="s">
        <v>1095</v>
      </c>
      <c r="C240" s="1298" t="s">
        <v>572</v>
      </c>
      <c r="D240" s="1299"/>
      <c r="E240" s="1299"/>
      <c r="F240" s="1299"/>
      <c r="G240" s="1299"/>
      <c r="H240" s="1299"/>
      <c r="I240" s="1299"/>
      <c r="J240" s="1299"/>
      <c r="K240" s="1299"/>
      <c r="L240" s="1303"/>
    </row>
    <row r="241" spans="1:12" ht="16.5" x14ac:dyDescent="0.3">
      <c r="A241" s="1295"/>
      <c r="B241" s="1297"/>
      <c r="C241" s="1302" t="s">
        <v>1460</v>
      </c>
      <c r="D241" s="1299"/>
      <c r="E241" s="1299">
        <v>3000000</v>
      </c>
      <c r="F241" s="1299"/>
      <c r="G241" s="1299"/>
      <c r="H241" s="1299"/>
      <c r="I241" s="1299"/>
      <c r="J241" s="1299"/>
      <c r="K241" s="1299"/>
      <c r="L241" s="1301">
        <f>D241+E241+F241+G241+H241+I241+J241+K241</f>
        <v>3000000</v>
      </c>
    </row>
    <row r="242" spans="1:12" ht="16.5" x14ac:dyDescent="0.3">
      <c r="A242" s="1295"/>
      <c r="B242" s="1297"/>
      <c r="C242" s="1302" t="s">
        <v>1461</v>
      </c>
      <c r="D242" s="1299"/>
      <c r="E242" s="1299">
        <v>3100000</v>
      </c>
      <c r="F242" s="1299"/>
      <c r="G242" s="1299"/>
      <c r="H242" s="1299"/>
      <c r="I242" s="1299"/>
      <c r="J242" s="1299"/>
      <c r="K242" s="1299"/>
      <c r="L242" s="1301">
        <f>D242+E242+F242+G242+H242+I242+J242+K242</f>
        <v>3100000</v>
      </c>
    </row>
    <row r="243" spans="1:12" ht="16.5" x14ac:dyDescent="0.3">
      <c r="A243" s="1295"/>
      <c r="B243" s="1297"/>
      <c r="C243" s="1298" t="s">
        <v>1007</v>
      </c>
      <c r="D243" s="1299"/>
      <c r="E243" s="1299"/>
      <c r="F243" s="1299"/>
      <c r="G243" s="1299"/>
      <c r="H243" s="1299"/>
      <c r="I243" s="1299"/>
      <c r="J243" s="1299"/>
      <c r="K243" s="1299"/>
      <c r="L243" s="1301"/>
    </row>
    <row r="244" spans="1:12" ht="16.5" x14ac:dyDescent="0.3">
      <c r="A244" s="1295"/>
      <c r="B244" s="1297"/>
      <c r="C244" s="1302" t="s">
        <v>1462</v>
      </c>
      <c r="D244" s="1299">
        <v>1400000</v>
      </c>
      <c r="E244" s="1299"/>
      <c r="F244" s="1299"/>
      <c r="G244" s="1299"/>
      <c r="H244" s="1299"/>
      <c r="I244" s="1299"/>
      <c r="J244" s="1299"/>
      <c r="K244" s="1299"/>
      <c r="L244" s="1301">
        <f>D244+E244+F244+G244+H244+I244+J244+K244</f>
        <v>1400000</v>
      </c>
    </row>
    <row r="245" spans="1:12" ht="16.5" x14ac:dyDescent="0.3">
      <c r="A245" s="1295"/>
      <c r="B245" s="1297"/>
      <c r="C245" s="1302" t="s">
        <v>1463</v>
      </c>
      <c r="D245" s="1299">
        <v>1000000</v>
      </c>
      <c r="E245" s="1299"/>
      <c r="F245" s="1299"/>
      <c r="G245" s="1299"/>
      <c r="H245" s="1299"/>
      <c r="I245" s="1299"/>
      <c r="J245" s="1299"/>
      <c r="K245" s="1299"/>
      <c r="L245" s="1301">
        <f>D245+E245+F245+G245+H245+I245+J245+K245</f>
        <v>1000000</v>
      </c>
    </row>
    <row r="246" spans="1:12" ht="16.5" x14ac:dyDescent="0.3">
      <c r="A246" s="1295"/>
      <c r="B246" s="1297"/>
      <c r="C246" s="1298" t="s">
        <v>1096</v>
      </c>
      <c r="D246" s="1299"/>
      <c r="E246" s="1299"/>
      <c r="F246" s="1299"/>
      <c r="G246" s="1299"/>
      <c r="H246" s="1299"/>
      <c r="I246" s="1299"/>
      <c r="J246" s="1299"/>
      <c r="K246" s="1299"/>
      <c r="L246" s="1301"/>
    </row>
    <row r="247" spans="1:12" ht="16.5" x14ac:dyDescent="0.3">
      <c r="A247" s="1295"/>
      <c r="B247" s="1297"/>
      <c r="C247" s="1302" t="s">
        <v>1464</v>
      </c>
      <c r="D247" s="1299"/>
      <c r="E247" s="1299"/>
      <c r="F247" s="1299"/>
      <c r="G247" s="1299"/>
      <c r="H247" s="1299">
        <v>1500000</v>
      </c>
      <c r="I247" s="1299"/>
      <c r="J247" s="1299"/>
      <c r="K247" s="1299"/>
      <c r="L247" s="1301">
        <f>D247+E247+F247+G247+H247+I247+J247+K247</f>
        <v>1500000</v>
      </c>
    </row>
    <row r="248" spans="1:12" ht="16.5" x14ac:dyDescent="0.3">
      <c r="A248" s="1295"/>
      <c r="B248" s="1297"/>
      <c r="C248" s="1302" t="s">
        <v>1465</v>
      </c>
      <c r="D248" s="1299"/>
      <c r="E248" s="1299"/>
      <c r="F248" s="1299"/>
      <c r="G248" s="1299"/>
      <c r="H248" s="1299">
        <v>1500000</v>
      </c>
      <c r="I248" s="1299"/>
      <c r="J248" s="1299"/>
      <c r="K248" s="1299"/>
      <c r="L248" s="1301">
        <f>D248+E248+F248+G248+H248+I248+J248+K248</f>
        <v>1500000</v>
      </c>
    </row>
    <row r="249" spans="1:12" ht="16.5" x14ac:dyDescent="0.3">
      <c r="A249" s="1295"/>
      <c r="B249" s="1297"/>
      <c r="C249" s="1302" t="s">
        <v>1466</v>
      </c>
      <c r="D249" s="1299"/>
      <c r="E249" s="1299"/>
      <c r="F249" s="1299"/>
      <c r="G249" s="1299"/>
      <c r="H249" s="1299">
        <v>1500000</v>
      </c>
      <c r="I249" s="1299"/>
      <c r="J249" s="1299"/>
      <c r="K249" s="1299"/>
      <c r="L249" s="1301">
        <f>D249+E249+F249+G249+H249+I249+J249+K249</f>
        <v>1500000</v>
      </c>
    </row>
    <row r="250" spans="1:12" ht="16.5" x14ac:dyDescent="0.3">
      <c r="A250" s="1295"/>
      <c r="B250" s="1297"/>
      <c r="C250" s="1298" t="s">
        <v>1066</v>
      </c>
      <c r="D250" s="1299"/>
      <c r="E250" s="1299"/>
      <c r="F250" s="1299"/>
      <c r="G250" s="1299"/>
      <c r="H250" s="1299"/>
      <c r="I250" s="1299"/>
      <c r="J250" s="1299"/>
      <c r="K250" s="1299"/>
      <c r="L250" s="1301"/>
    </row>
    <row r="251" spans="1:12" ht="16.5" x14ac:dyDescent="0.3">
      <c r="A251" s="1295"/>
      <c r="B251" s="1297"/>
      <c r="C251" s="1302" t="s">
        <v>1467</v>
      </c>
      <c r="D251" s="1299"/>
      <c r="E251" s="1299"/>
      <c r="F251" s="1299"/>
      <c r="G251" s="1299"/>
      <c r="H251" s="1299"/>
      <c r="I251" s="1299">
        <v>2000000</v>
      </c>
      <c r="J251" s="1299"/>
      <c r="K251" s="1299"/>
      <c r="L251" s="1301">
        <f>D251+E251+F251+G251+H251+I251+J251+K251</f>
        <v>2000000</v>
      </c>
    </row>
    <row r="252" spans="1:12" ht="16.5" x14ac:dyDescent="0.3">
      <c r="A252" s="1295"/>
      <c r="B252" s="1297"/>
      <c r="C252" s="1302"/>
      <c r="D252" s="1299"/>
      <c r="E252" s="1299"/>
      <c r="F252" s="1299"/>
      <c r="G252" s="1299"/>
      <c r="H252" s="1299"/>
      <c r="I252" s="1299"/>
      <c r="J252" s="1299"/>
      <c r="K252" s="1299"/>
      <c r="L252" s="1301">
        <f>D252+E252+F252+G252+H252+I252+J252+K252</f>
        <v>0</v>
      </c>
    </row>
    <row r="253" spans="1:12" ht="16.5" x14ac:dyDescent="0.3">
      <c r="A253" s="1295"/>
      <c r="B253" s="1297"/>
      <c r="C253" s="1304" t="s">
        <v>1346</v>
      </c>
      <c r="D253" s="1299"/>
      <c r="E253" s="1299"/>
      <c r="F253" s="1299"/>
      <c r="G253" s="1299"/>
      <c r="H253" s="1299"/>
      <c r="I253" s="1299"/>
      <c r="J253" s="1299"/>
      <c r="K253" s="1299"/>
      <c r="L253" s="1303">
        <f>SUM(L241:L252)</f>
        <v>15000000</v>
      </c>
    </row>
    <row r="254" spans="1:12" ht="16.5" x14ac:dyDescent="0.3">
      <c r="A254" s="1295"/>
      <c r="B254" s="1297"/>
      <c r="C254" s="1304"/>
      <c r="D254" s="1299"/>
      <c r="E254" s="1299"/>
      <c r="F254" s="1299"/>
      <c r="G254" s="1299"/>
      <c r="H254" s="1299"/>
      <c r="I254" s="1299"/>
      <c r="J254" s="1299"/>
      <c r="K254" s="1299"/>
      <c r="L254" s="1303"/>
    </row>
    <row r="255" spans="1:12" ht="16.5" x14ac:dyDescent="0.3">
      <c r="A255" s="1295">
        <v>19</v>
      </c>
      <c r="B255" s="1306" t="s">
        <v>1097</v>
      </c>
      <c r="C255" s="1298" t="s">
        <v>1098</v>
      </c>
      <c r="D255" s="1299"/>
      <c r="E255" s="1299"/>
      <c r="F255" s="1299"/>
      <c r="G255" s="1299"/>
      <c r="H255" s="1299"/>
      <c r="I255" s="1299"/>
      <c r="J255" s="1299"/>
      <c r="K255" s="1299"/>
      <c r="L255" s="1303"/>
    </row>
    <row r="256" spans="1:12" ht="16.5" x14ac:dyDescent="0.3">
      <c r="A256" s="1295"/>
      <c r="B256" s="1297"/>
      <c r="C256" s="1302" t="s">
        <v>1468</v>
      </c>
      <c r="D256" s="1299"/>
      <c r="E256" s="1299"/>
      <c r="F256" s="1299"/>
      <c r="G256" s="1299"/>
      <c r="H256" s="1299"/>
      <c r="I256" s="1299">
        <v>3500000</v>
      </c>
      <c r="J256" s="1299"/>
      <c r="K256" s="1299"/>
      <c r="L256" s="1301">
        <f t="shared" ref="L256:L276" si="14">D256+E256+F256+G256+H256+I256+J256+K256</f>
        <v>3500000</v>
      </c>
    </row>
    <row r="257" spans="1:12" ht="31.5" x14ac:dyDescent="0.3">
      <c r="A257" s="1295"/>
      <c r="B257" s="1297"/>
      <c r="C257" s="1307" t="s">
        <v>1469</v>
      </c>
      <c r="D257" s="1299"/>
      <c r="E257" s="1299"/>
      <c r="F257" s="1299"/>
      <c r="G257" s="1299"/>
      <c r="H257" s="1299"/>
      <c r="I257" s="1299">
        <v>700000</v>
      </c>
      <c r="J257" s="1299"/>
      <c r="K257" s="1299"/>
      <c r="L257" s="1301">
        <f t="shared" si="14"/>
        <v>700000</v>
      </c>
    </row>
    <row r="258" spans="1:12" ht="16.5" x14ac:dyDescent="0.3">
      <c r="A258" s="1295"/>
      <c r="B258" s="1297"/>
      <c r="C258" s="1302" t="s">
        <v>1470</v>
      </c>
      <c r="D258" s="1299"/>
      <c r="E258" s="1299"/>
      <c r="F258" s="1299"/>
      <c r="G258" s="1299"/>
      <c r="H258" s="1299"/>
      <c r="I258" s="1299">
        <v>200000</v>
      </c>
      <c r="J258" s="1299"/>
      <c r="K258" s="1299"/>
      <c r="L258" s="1301">
        <f t="shared" si="14"/>
        <v>200000</v>
      </c>
    </row>
    <row r="259" spans="1:12" ht="16.5" x14ac:dyDescent="0.3">
      <c r="A259" s="1295"/>
      <c r="B259" s="1297"/>
      <c r="C259" s="1302" t="s">
        <v>1471</v>
      </c>
      <c r="D259" s="1299"/>
      <c r="E259" s="1299"/>
      <c r="F259" s="1299"/>
      <c r="G259" s="1299"/>
      <c r="H259" s="1299"/>
      <c r="I259" s="1299">
        <v>500000</v>
      </c>
      <c r="J259" s="1299"/>
      <c r="K259" s="1299"/>
      <c r="L259" s="1301">
        <f t="shared" si="14"/>
        <v>500000</v>
      </c>
    </row>
    <row r="260" spans="1:12" ht="16.5" x14ac:dyDescent="0.3">
      <c r="A260" s="1295"/>
      <c r="B260" s="1297"/>
      <c r="C260" s="1298" t="s">
        <v>1059</v>
      </c>
      <c r="D260" s="1299"/>
      <c r="E260" s="1299"/>
      <c r="F260" s="1299"/>
      <c r="G260" s="1299"/>
      <c r="H260" s="1299"/>
      <c r="I260" s="1299"/>
      <c r="J260" s="1299"/>
      <c r="K260" s="1299"/>
      <c r="L260" s="1301">
        <f t="shared" si="14"/>
        <v>0</v>
      </c>
    </row>
    <row r="261" spans="1:12" ht="16.5" x14ac:dyDescent="0.3">
      <c r="A261" s="1295"/>
      <c r="B261" s="1297"/>
      <c r="C261" s="1302" t="s">
        <v>1472</v>
      </c>
      <c r="D261" s="1299"/>
      <c r="E261" s="1299"/>
      <c r="F261" s="1299"/>
      <c r="G261" s="1299"/>
      <c r="H261" s="1299">
        <v>1500000</v>
      </c>
      <c r="I261" s="1299"/>
      <c r="J261" s="1299"/>
      <c r="K261" s="1299"/>
      <c r="L261" s="1301">
        <f t="shared" si="14"/>
        <v>1500000</v>
      </c>
    </row>
    <row r="262" spans="1:12" ht="16.5" x14ac:dyDescent="0.3">
      <c r="A262" s="1295"/>
      <c r="B262" s="1297"/>
      <c r="C262" s="1302" t="s">
        <v>1473</v>
      </c>
      <c r="D262" s="1299"/>
      <c r="E262" s="1299"/>
      <c r="F262" s="1299"/>
      <c r="G262" s="1299"/>
      <c r="H262" s="1299">
        <v>1500000</v>
      </c>
      <c r="I262" s="1299"/>
      <c r="J262" s="1299"/>
      <c r="K262" s="1299"/>
      <c r="L262" s="1301">
        <f t="shared" si="14"/>
        <v>1500000</v>
      </c>
    </row>
    <row r="263" spans="1:12" ht="16.5" x14ac:dyDescent="0.3">
      <c r="A263" s="1295"/>
      <c r="B263" s="1297"/>
      <c r="C263" s="1298" t="s">
        <v>1093</v>
      </c>
      <c r="D263" s="1299"/>
      <c r="E263" s="1299"/>
      <c r="F263" s="1299"/>
      <c r="G263" s="1299"/>
      <c r="H263" s="1299"/>
      <c r="I263" s="1299"/>
      <c r="J263" s="1299"/>
      <c r="K263" s="1299"/>
      <c r="L263" s="1301">
        <f t="shared" si="14"/>
        <v>0</v>
      </c>
    </row>
    <row r="264" spans="1:12" ht="31.5" x14ac:dyDescent="0.3">
      <c r="A264" s="1295"/>
      <c r="B264" s="1297"/>
      <c r="C264" s="1307" t="s">
        <v>1474</v>
      </c>
      <c r="D264" s="1299"/>
      <c r="E264" s="1299"/>
      <c r="F264" s="1299"/>
      <c r="G264" s="1299"/>
      <c r="H264" s="1299"/>
      <c r="I264" s="1299"/>
      <c r="J264" s="1299"/>
      <c r="K264" s="1299">
        <v>1700000</v>
      </c>
      <c r="L264" s="1301">
        <f t="shared" si="14"/>
        <v>1700000</v>
      </c>
    </row>
    <row r="265" spans="1:12" ht="31.5" x14ac:dyDescent="0.3">
      <c r="A265" s="1295"/>
      <c r="B265" s="1297"/>
      <c r="C265" s="1307" t="s">
        <v>1475</v>
      </c>
      <c r="D265" s="1299"/>
      <c r="E265" s="1299"/>
      <c r="F265" s="1299"/>
      <c r="G265" s="1299"/>
      <c r="H265" s="1299"/>
      <c r="I265" s="1299"/>
      <c r="J265" s="1299"/>
      <c r="K265" s="1299">
        <v>1000000</v>
      </c>
      <c r="L265" s="1301">
        <f t="shared" si="14"/>
        <v>1000000</v>
      </c>
    </row>
    <row r="266" spans="1:12" ht="16.5" x14ac:dyDescent="0.3">
      <c r="A266" s="1295"/>
      <c r="B266" s="1297"/>
      <c r="C266" s="1302" t="s">
        <v>1476</v>
      </c>
      <c r="D266" s="1299"/>
      <c r="E266" s="1299"/>
      <c r="F266" s="1299"/>
      <c r="G266" s="1299"/>
      <c r="H266" s="1299"/>
      <c r="I266" s="1299"/>
      <c r="J266" s="1299"/>
      <c r="K266" s="1299">
        <v>200000</v>
      </c>
      <c r="L266" s="1301">
        <f t="shared" si="14"/>
        <v>200000</v>
      </c>
    </row>
    <row r="267" spans="1:12" ht="16.5" x14ac:dyDescent="0.3">
      <c r="A267" s="1295"/>
      <c r="B267" s="1297"/>
      <c r="C267" s="1302" t="s">
        <v>1477</v>
      </c>
      <c r="D267" s="1299"/>
      <c r="E267" s="1299"/>
      <c r="F267" s="1299"/>
      <c r="G267" s="1299"/>
      <c r="H267" s="1299"/>
      <c r="I267" s="1299"/>
      <c r="J267" s="1299"/>
      <c r="K267" s="1299">
        <v>300000</v>
      </c>
      <c r="L267" s="1301">
        <f t="shared" si="14"/>
        <v>300000</v>
      </c>
    </row>
    <row r="268" spans="1:12" ht="16.5" x14ac:dyDescent="0.3">
      <c r="A268" s="1295"/>
      <c r="B268" s="1297"/>
      <c r="C268" s="1298" t="s">
        <v>572</v>
      </c>
      <c r="D268" s="1299"/>
      <c r="E268" s="1299"/>
      <c r="F268" s="1299"/>
      <c r="G268" s="1299"/>
      <c r="H268" s="1299"/>
      <c r="I268" s="1299"/>
      <c r="J268" s="1299"/>
      <c r="K268" s="1299"/>
      <c r="L268" s="1301">
        <f t="shared" si="14"/>
        <v>0</v>
      </c>
    </row>
    <row r="269" spans="1:12" ht="16.5" x14ac:dyDescent="0.3">
      <c r="A269" s="1295"/>
      <c r="B269" s="1297"/>
      <c r="C269" s="1302" t="s">
        <v>1478</v>
      </c>
      <c r="D269" s="1299"/>
      <c r="E269" s="1299">
        <v>1000000</v>
      </c>
      <c r="F269" s="1299"/>
      <c r="G269" s="1299"/>
      <c r="H269" s="1299"/>
      <c r="I269" s="1299"/>
      <c r="J269" s="1299"/>
      <c r="K269" s="1299"/>
      <c r="L269" s="1301">
        <f t="shared" si="14"/>
        <v>1000000</v>
      </c>
    </row>
    <row r="270" spans="1:12" ht="16.5" x14ac:dyDescent="0.3">
      <c r="A270" s="1295"/>
      <c r="B270" s="1297"/>
      <c r="C270" s="1298" t="s">
        <v>1092</v>
      </c>
      <c r="D270" s="1299"/>
      <c r="E270" s="1299"/>
      <c r="F270" s="1299"/>
      <c r="G270" s="1299"/>
      <c r="H270" s="1299"/>
      <c r="I270" s="1299"/>
      <c r="J270" s="1299"/>
      <c r="K270" s="1299"/>
      <c r="L270" s="1301">
        <f t="shared" si="14"/>
        <v>0</v>
      </c>
    </row>
    <row r="271" spans="1:12" ht="16.5" x14ac:dyDescent="0.3">
      <c r="A271" s="1295"/>
      <c r="B271" s="1297"/>
      <c r="C271" s="1302" t="s">
        <v>1479</v>
      </c>
      <c r="D271" s="1299"/>
      <c r="E271" s="1299"/>
      <c r="F271" s="1299"/>
      <c r="G271" s="1299">
        <v>600000</v>
      </c>
      <c r="H271" s="1299"/>
      <c r="I271" s="1299"/>
      <c r="J271" s="1299"/>
      <c r="K271" s="1299"/>
      <c r="L271" s="1301">
        <f t="shared" si="14"/>
        <v>600000</v>
      </c>
    </row>
    <row r="272" spans="1:12" ht="16.5" x14ac:dyDescent="0.3">
      <c r="A272" s="1295"/>
      <c r="B272" s="1297"/>
      <c r="C272" s="1302" t="s">
        <v>1480</v>
      </c>
      <c r="D272" s="1299"/>
      <c r="E272" s="1299"/>
      <c r="F272" s="1299"/>
      <c r="G272" s="1299">
        <v>400000</v>
      </c>
      <c r="H272" s="1299"/>
      <c r="I272" s="1299"/>
      <c r="J272" s="1299"/>
      <c r="K272" s="1299"/>
      <c r="L272" s="1301">
        <f t="shared" si="14"/>
        <v>400000</v>
      </c>
    </row>
    <row r="273" spans="1:12" ht="16.5" x14ac:dyDescent="0.3">
      <c r="A273" s="1295"/>
      <c r="B273" s="1297"/>
      <c r="C273" s="1298" t="s">
        <v>1007</v>
      </c>
      <c r="D273" s="1299"/>
      <c r="E273" s="1299"/>
      <c r="F273" s="1299"/>
      <c r="G273" s="1299"/>
      <c r="H273" s="1299"/>
      <c r="I273" s="1299"/>
      <c r="J273" s="1299"/>
      <c r="K273" s="1299"/>
      <c r="L273" s="1301">
        <f t="shared" si="14"/>
        <v>0</v>
      </c>
    </row>
    <row r="274" spans="1:12" ht="16.5" x14ac:dyDescent="0.3">
      <c r="A274" s="1295"/>
      <c r="B274" s="1297"/>
      <c r="C274" s="1302" t="s">
        <v>1481</v>
      </c>
      <c r="D274" s="1299">
        <v>500000</v>
      </c>
      <c r="E274" s="1299"/>
      <c r="F274" s="1299"/>
      <c r="G274" s="1299"/>
      <c r="H274" s="1299"/>
      <c r="I274" s="1299"/>
      <c r="J274" s="1299"/>
      <c r="K274" s="1299"/>
      <c r="L274" s="1301">
        <f t="shared" si="14"/>
        <v>500000</v>
      </c>
    </row>
    <row r="275" spans="1:12" ht="16.5" x14ac:dyDescent="0.3">
      <c r="A275" s="1295"/>
      <c r="B275" s="1297"/>
      <c r="C275" s="1302" t="s">
        <v>1482</v>
      </c>
      <c r="D275" s="1299">
        <v>1000000</v>
      </c>
      <c r="E275" s="1299"/>
      <c r="F275" s="1299"/>
      <c r="G275" s="1299"/>
      <c r="H275" s="1299"/>
      <c r="I275" s="1299"/>
      <c r="J275" s="1299"/>
      <c r="K275" s="1299"/>
      <c r="L275" s="1301">
        <f t="shared" si="14"/>
        <v>1000000</v>
      </c>
    </row>
    <row r="276" spans="1:12" ht="16.5" x14ac:dyDescent="0.3">
      <c r="A276" s="1295"/>
      <c r="B276" s="1297"/>
      <c r="C276" s="1302" t="s">
        <v>1483</v>
      </c>
      <c r="D276" s="1299">
        <v>400000</v>
      </c>
      <c r="E276" s="1299"/>
      <c r="F276" s="1299"/>
      <c r="G276" s="1299"/>
      <c r="H276" s="1299"/>
      <c r="I276" s="1299"/>
      <c r="J276" s="1299"/>
      <c r="K276" s="1299"/>
      <c r="L276" s="1301">
        <f t="shared" si="14"/>
        <v>400000</v>
      </c>
    </row>
    <row r="277" spans="1:12" ht="16.5" x14ac:dyDescent="0.3">
      <c r="A277" s="1295"/>
      <c r="B277" s="1297"/>
      <c r="C277" s="1302"/>
      <c r="D277" s="1299"/>
      <c r="E277" s="1299"/>
      <c r="F277" s="1299"/>
      <c r="G277" s="1299"/>
      <c r="H277" s="1299"/>
      <c r="I277" s="1299"/>
      <c r="J277" s="1299"/>
      <c r="K277" s="1299"/>
      <c r="L277" s="1301"/>
    </row>
    <row r="278" spans="1:12" ht="16.5" x14ac:dyDescent="0.3">
      <c r="A278" s="1295"/>
      <c r="B278" s="1297"/>
      <c r="C278" s="1304" t="s">
        <v>1346</v>
      </c>
      <c r="D278" s="1299"/>
      <c r="E278" s="1299"/>
      <c r="F278" s="1299"/>
      <c r="G278" s="1299"/>
      <c r="H278" s="1299"/>
      <c r="I278" s="1299"/>
      <c r="J278" s="1299"/>
      <c r="K278" s="1299"/>
      <c r="L278" s="1303">
        <f>SUM(L256:L276)</f>
        <v>15000000</v>
      </c>
    </row>
    <row r="279" spans="1:12" ht="16.5" x14ac:dyDescent="0.3">
      <c r="A279" s="1295"/>
      <c r="B279" s="1297"/>
      <c r="C279" s="1308"/>
      <c r="D279" s="1299"/>
      <c r="E279" s="1299"/>
      <c r="F279" s="1299"/>
      <c r="G279" s="1299"/>
      <c r="H279" s="1299"/>
      <c r="I279" s="1299"/>
      <c r="J279" s="1299"/>
      <c r="K279" s="1299"/>
      <c r="L279" s="1303"/>
    </row>
    <row r="280" spans="1:12" ht="16.5" x14ac:dyDescent="0.3">
      <c r="A280" s="1295">
        <v>20</v>
      </c>
      <c r="B280" s="1306" t="s">
        <v>1099</v>
      </c>
      <c r="C280" s="1298" t="s">
        <v>1062</v>
      </c>
      <c r="D280" s="1299"/>
      <c r="E280" s="1299"/>
      <c r="F280" s="1299"/>
      <c r="G280" s="1299"/>
      <c r="H280" s="1299"/>
      <c r="I280" s="1299"/>
      <c r="J280" s="1299"/>
      <c r="K280" s="1299"/>
      <c r="L280" s="1303"/>
    </row>
    <row r="281" spans="1:12" ht="16.5" x14ac:dyDescent="0.3">
      <c r="A281" s="1295"/>
      <c r="B281" s="1297"/>
      <c r="C281" s="1302" t="s">
        <v>1484</v>
      </c>
      <c r="D281" s="1299"/>
      <c r="E281" s="1299">
        <v>4000000</v>
      </c>
      <c r="F281" s="1299"/>
      <c r="G281" s="1299"/>
      <c r="H281" s="1299"/>
      <c r="I281" s="1299"/>
      <c r="J281" s="1299"/>
      <c r="K281" s="1299"/>
      <c r="L281" s="1301">
        <f t="shared" ref="L281:L286" si="15">D281+E281+F281+G281+H281+I281+J281+K281</f>
        <v>4000000</v>
      </c>
    </row>
    <row r="282" spans="1:12" ht="16.5" x14ac:dyDescent="0.3">
      <c r="A282" s="1295"/>
      <c r="B282" s="1297"/>
      <c r="C282" s="1298" t="s">
        <v>1065</v>
      </c>
      <c r="D282" s="1299"/>
      <c r="E282" s="1299"/>
      <c r="F282" s="1299"/>
      <c r="G282" s="1299"/>
      <c r="H282" s="1299"/>
      <c r="I282" s="1299"/>
      <c r="J282" s="1299"/>
      <c r="K282" s="1299"/>
      <c r="L282" s="1301">
        <f t="shared" si="15"/>
        <v>0</v>
      </c>
    </row>
    <row r="283" spans="1:12" ht="16.5" x14ac:dyDescent="0.3">
      <c r="A283" s="1295"/>
      <c r="B283" s="1297"/>
      <c r="C283" s="1302" t="s">
        <v>1485</v>
      </c>
      <c r="D283" s="1299"/>
      <c r="E283" s="1299"/>
      <c r="F283" s="1299"/>
      <c r="G283" s="1299"/>
      <c r="H283" s="1299"/>
      <c r="I283" s="1299">
        <v>3000000</v>
      </c>
      <c r="J283" s="1299"/>
      <c r="K283" s="1299"/>
      <c r="L283" s="1301">
        <f t="shared" si="15"/>
        <v>3000000</v>
      </c>
    </row>
    <row r="284" spans="1:12" ht="16.5" x14ac:dyDescent="0.3">
      <c r="A284" s="1295"/>
      <c r="B284" s="1297"/>
      <c r="C284" s="1302" t="s">
        <v>1486</v>
      </c>
      <c r="D284" s="1299"/>
      <c r="E284" s="1299"/>
      <c r="F284" s="1299"/>
      <c r="G284" s="1299"/>
      <c r="H284" s="1299"/>
      <c r="I284" s="1299">
        <v>1500000</v>
      </c>
      <c r="J284" s="1299"/>
      <c r="K284" s="1299"/>
      <c r="L284" s="1301">
        <f t="shared" si="15"/>
        <v>1500000</v>
      </c>
    </row>
    <row r="285" spans="1:12" ht="16.5" x14ac:dyDescent="0.3">
      <c r="A285" s="1295"/>
      <c r="B285" s="1297"/>
      <c r="C285" s="1302" t="s">
        <v>1487</v>
      </c>
      <c r="D285" s="1299"/>
      <c r="E285" s="1299"/>
      <c r="F285" s="1299"/>
      <c r="G285" s="1299"/>
      <c r="H285" s="1299"/>
      <c r="I285" s="1299">
        <v>3000000</v>
      </c>
      <c r="J285" s="1299"/>
      <c r="K285" s="1299"/>
      <c r="L285" s="1301">
        <f t="shared" si="15"/>
        <v>3000000</v>
      </c>
    </row>
    <row r="286" spans="1:12" ht="16.5" x14ac:dyDescent="0.3">
      <c r="A286" s="1295"/>
      <c r="B286" s="1297"/>
      <c r="C286" s="1302" t="s">
        <v>1488</v>
      </c>
      <c r="D286" s="1299"/>
      <c r="E286" s="1299"/>
      <c r="F286" s="1299"/>
      <c r="G286" s="1299"/>
      <c r="H286" s="1299"/>
      <c r="I286" s="1299">
        <v>1400000</v>
      </c>
      <c r="J286" s="1299"/>
      <c r="K286" s="1299"/>
      <c r="L286" s="1301">
        <f t="shared" si="15"/>
        <v>1400000</v>
      </c>
    </row>
    <row r="287" spans="1:12" ht="16.5" x14ac:dyDescent="0.3">
      <c r="A287" s="1295"/>
      <c r="B287" s="1297"/>
      <c r="C287" s="1298" t="s">
        <v>1007</v>
      </c>
      <c r="D287" s="1299"/>
      <c r="E287" s="1299"/>
      <c r="F287" s="1299"/>
      <c r="G287" s="1299"/>
      <c r="H287" s="1299"/>
      <c r="I287" s="1299"/>
      <c r="J287" s="1299"/>
      <c r="K287" s="1299"/>
      <c r="L287" s="1301"/>
    </row>
    <row r="288" spans="1:12" ht="31.5" x14ac:dyDescent="0.3">
      <c r="A288" s="1295"/>
      <c r="B288" s="1297"/>
      <c r="C288" s="1307" t="s">
        <v>1489</v>
      </c>
      <c r="D288" s="1299"/>
      <c r="E288" s="1299"/>
      <c r="F288" s="1299"/>
      <c r="G288" s="1299"/>
      <c r="H288" s="1299"/>
      <c r="I288" s="1299"/>
      <c r="J288" s="1299"/>
      <c r="K288" s="1299"/>
      <c r="L288" s="1301"/>
    </row>
    <row r="289" spans="1:12" ht="31.5" x14ac:dyDescent="0.3">
      <c r="A289" s="1295"/>
      <c r="B289" s="1297"/>
      <c r="C289" s="1307" t="s">
        <v>1490</v>
      </c>
      <c r="D289" s="1299"/>
      <c r="E289" s="1299"/>
      <c r="F289" s="1299"/>
      <c r="G289" s="1299"/>
      <c r="H289" s="1299"/>
      <c r="I289" s="1299"/>
      <c r="J289" s="1299"/>
      <c r="K289" s="1299"/>
      <c r="L289" s="1301"/>
    </row>
    <row r="290" spans="1:12" ht="16.5" x14ac:dyDescent="0.3">
      <c r="A290" s="1295"/>
      <c r="B290" s="1297"/>
      <c r="C290" s="1302" t="s">
        <v>1491</v>
      </c>
      <c r="D290" s="1299">
        <v>1500000</v>
      </c>
      <c r="E290" s="1299"/>
      <c r="F290" s="1299"/>
      <c r="G290" s="1299"/>
      <c r="H290" s="1299"/>
      <c r="I290" s="1299"/>
      <c r="J290" s="1299"/>
      <c r="K290" s="1299"/>
      <c r="L290" s="1301">
        <f t="shared" ref="L290:L292" si="16">D290+E290+F290+G290+H290+I290+J290+K290</f>
        <v>1500000</v>
      </c>
    </row>
    <row r="291" spans="1:12" ht="16.5" x14ac:dyDescent="0.3">
      <c r="A291" s="1295"/>
      <c r="B291" s="1297"/>
      <c r="C291" s="1298" t="s">
        <v>1061</v>
      </c>
      <c r="D291" s="1299"/>
      <c r="E291" s="1299"/>
      <c r="F291" s="1299"/>
      <c r="G291" s="1299"/>
      <c r="H291" s="1299"/>
      <c r="I291" s="1299"/>
      <c r="J291" s="1299"/>
      <c r="K291" s="1299"/>
      <c r="L291" s="1301">
        <f t="shared" si="16"/>
        <v>0</v>
      </c>
    </row>
    <row r="292" spans="1:12" ht="16.5" x14ac:dyDescent="0.3">
      <c r="A292" s="1295"/>
      <c r="B292" s="1297"/>
      <c r="C292" s="1302" t="s">
        <v>1492</v>
      </c>
      <c r="D292" s="1299"/>
      <c r="E292" s="1299"/>
      <c r="F292" s="1299"/>
      <c r="G292" s="1299"/>
      <c r="H292" s="1299"/>
      <c r="I292" s="1299"/>
      <c r="J292" s="1299"/>
      <c r="K292" s="1299">
        <v>600000</v>
      </c>
      <c r="L292" s="1301">
        <f t="shared" si="16"/>
        <v>600000</v>
      </c>
    </row>
    <row r="293" spans="1:12" ht="16.5" x14ac:dyDescent="0.3">
      <c r="A293" s="1295"/>
      <c r="B293" s="1297"/>
      <c r="C293" s="1308"/>
      <c r="D293" s="1299"/>
      <c r="E293" s="1299"/>
      <c r="F293" s="1299"/>
      <c r="G293" s="1299"/>
      <c r="H293" s="1299"/>
      <c r="I293" s="1299"/>
      <c r="J293" s="1299"/>
      <c r="K293" s="1299"/>
      <c r="L293" s="1301"/>
    </row>
    <row r="294" spans="1:12" ht="16.5" x14ac:dyDescent="0.3">
      <c r="A294" s="1295"/>
      <c r="B294" s="1297"/>
      <c r="C294" s="1304" t="s">
        <v>1346</v>
      </c>
      <c r="D294" s="1299"/>
      <c r="E294" s="1299"/>
      <c r="F294" s="1299"/>
      <c r="G294" s="1299"/>
      <c r="H294" s="1299"/>
      <c r="I294" s="1299"/>
      <c r="J294" s="1299"/>
      <c r="K294" s="1299"/>
      <c r="L294" s="1303">
        <f>SUM(L281:L293)</f>
        <v>15000000</v>
      </c>
    </row>
    <row r="295" spans="1:12" ht="16.5" x14ac:dyDescent="0.3">
      <c r="A295" s="1295"/>
      <c r="B295" s="1297"/>
      <c r="C295" s="1304"/>
      <c r="D295" s="1299"/>
      <c r="E295" s="1299"/>
      <c r="F295" s="1299"/>
      <c r="G295" s="1299"/>
      <c r="H295" s="1299"/>
      <c r="I295" s="1299"/>
      <c r="J295" s="1299"/>
      <c r="K295" s="1299"/>
      <c r="L295" s="1303"/>
    </row>
    <row r="296" spans="1:12" ht="32.25" x14ac:dyDescent="0.3">
      <c r="A296" s="1295">
        <v>21</v>
      </c>
      <c r="B296" s="1306" t="s">
        <v>1100</v>
      </c>
      <c r="C296" s="1298" t="s">
        <v>1065</v>
      </c>
      <c r="D296" s="1299"/>
      <c r="E296" s="1299"/>
      <c r="F296" s="1299"/>
      <c r="G296" s="1299"/>
      <c r="H296" s="1299"/>
      <c r="I296" s="1299"/>
      <c r="J296" s="1299"/>
      <c r="K296" s="1299"/>
      <c r="L296" s="1303"/>
    </row>
    <row r="297" spans="1:12" ht="16.5" x14ac:dyDescent="0.3">
      <c r="A297" s="1315"/>
      <c r="B297" s="1315"/>
      <c r="C297" s="1302" t="s">
        <v>1493</v>
      </c>
      <c r="D297" s="1299"/>
      <c r="E297" s="1299"/>
      <c r="F297" s="1299"/>
      <c r="G297" s="1299"/>
      <c r="H297" s="1299"/>
      <c r="I297" s="1299">
        <v>3500000</v>
      </c>
      <c r="J297" s="1299"/>
      <c r="K297" s="1299"/>
      <c r="L297" s="1301">
        <f>D297+E297+F297+G297+H297+I297+J297+K297</f>
        <v>3500000</v>
      </c>
    </row>
    <row r="298" spans="1:12" ht="16.5" x14ac:dyDescent="0.3">
      <c r="A298" s="1295"/>
      <c r="B298" s="1297"/>
      <c r="C298" s="1302" t="s">
        <v>1494</v>
      </c>
      <c r="D298" s="1299"/>
      <c r="E298" s="1299"/>
      <c r="F298" s="1299"/>
      <c r="G298" s="1299"/>
      <c r="H298" s="1299"/>
      <c r="I298" s="1299">
        <v>1000000</v>
      </c>
      <c r="J298" s="1299"/>
      <c r="K298" s="1299"/>
      <c r="L298" s="1301">
        <f>D298+E298+F298+G298+H298+I298+J298+K298</f>
        <v>1000000</v>
      </c>
    </row>
    <row r="299" spans="1:12" ht="16.5" x14ac:dyDescent="0.3">
      <c r="A299" s="1295"/>
      <c r="B299" s="1297"/>
      <c r="C299" s="1302" t="s">
        <v>1495</v>
      </c>
      <c r="D299" s="1299"/>
      <c r="E299" s="1299"/>
      <c r="F299" s="1299"/>
      <c r="G299" s="1299"/>
      <c r="H299" s="1299"/>
      <c r="I299" s="1299">
        <v>2500000</v>
      </c>
      <c r="J299" s="1299"/>
      <c r="K299" s="1299"/>
      <c r="L299" s="1301">
        <f>D299+E299+F299+G299+H299+I299+J299+K299</f>
        <v>2500000</v>
      </c>
    </row>
    <row r="300" spans="1:12" ht="16.5" x14ac:dyDescent="0.3">
      <c r="A300" s="1295"/>
      <c r="B300" s="1297"/>
      <c r="C300" s="1298" t="s">
        <v>1006</v>
      </c>
      <c r="D300" s="1299"/>
      <c r="E300" s="1299"/>
      <c r="F300" s="1299"/>
      <c r="G300" s="1299"/>
      <c r="H300" s="1299"/>
      <c r="I300" s="156"/>
      <c r="J300" s="1299"/>
      <c r="K300" s="1299"/>
      <c r="L300" s="1301"/>
    </row>
    <row r="301" spans="1:12" ht="16.5" x14ac:dyDescent="0.3">
      <c r="A301" s="1295"/>
      <c r="B301" s="1297"/>
      <c r="C301" s="1302" t="s">
        <v>1496</v>
      </c>
      <c r="D301" s="1299"/>
      <c r="E301" s="1299"/>
      <c r="F301" s="1299"/>
      <c r="G301" s="1299"/>
      <c r="H301" s="1299">
        <v>1500000</v>
      </c>
      <c r="I301" s="1299"/>
      <c r="J301" s="1299"/>
      <c r="K301" s="1299"/>
      <c r="L301" s="1301">
        <f t="shared" ref="L301:L305" si="17">D301+E301+F301+G301+H301+I301+J301+K301</f>
        <v>1500000</v>
      </c>
    </row>
    <row r="302" spans="1:12" ht="16.5" x14ac:dyDescent="0.3">
      <c r="A302" s="1295"/>
      <c r="B302" s="1297"/>
      <c r="C302" s="1302" t="s">
        <v>1497</v>
      </c>
      <c r="D302" s="1299"/>
      <c r="E302" s="1299"/>
      <c r="F302" s="1299"/>
      <c r="G302" s="1299"/>
      <c r="H302" s="1299">
        <v>1500000</v>
      </c>
      <c r="I302" s="1299"/>
      <c r="J302" s="1299"/>
      <c r="K302" s="1299"/>
      <c r="L302" s="1301">
        <f t="shared" si="17"/>
        <v>1500000</v>
      </c>
    </row>
    <row r="303" spans="1:12" ht="16.5" x14ac:dyDescent="0.3">
      <c r="A303" s="1295"/>
      <c r="B303" s="1297"/>
      <c r="C303" s="1298" t="s">
        <v>1062</v>
      </c>
      <c r="D303" s="1299"/>
      <c r="E303" s="1299"/>
      <c r="F303" s="1299"/>
      <c r="G303" s="1299"/>
      <c r="H303" s="1299"/>
      <c r="I303" s="1299"/>
      <c r="J303" s="1299"/>
      <c r="K303" s="1299"/>
      <c r="L303" s="1301">
        <f t="shared" si="17"/>
        <v>0</v>
      </c>
    </row>
    <row r="304" spans="1:12" ht="16.5" x14ac:dyDescent="0.3">
      <c r="A304" s="1295"/>
      <c r="B304" s="1297"/>
      <c r="C304" s="1302" t="s">
        <v>1498</v>
      </c>
      <c r="D304" s="1299"/>
      <c r="E304" s="1299">
        <v>2000000</v>
      </c>
      <c r="F304" s="1299"/>
      <c r="G304" s="1299"/>
      <c r="H304" s="1299"/>
      <c r="I304" s="1299"/>
      <c r="J304" s="1299"/>
      <c r="K304" s="1299"/>
      <c r="L304" s="1301">
        <f t="shared" si="17"/>
        <v>2000000</v>
      </c>
    </row>
    <row r="305" spans="1:12" ht="16.5" x14ac:dyDescent="0.3">
      <c r="A305" s="1295"/>
      <c r="B305" s="1297"/>
      <c r="C305" s="1302" t="s">
        <v>1499</v>
      </c>
      <c r="D305" s="1299"/>
      <c r="E305" s="1299">
        <v>3000000</v>
      </c>
      <c r="F305" s="1299"/>
      <c r="G305" s="1299"/>
      <c r="H305" s="1299"/>
      <c r="I305" s="1299"/>
      <c r="J305" s="1299"/>
      <c r="K305" s="1299"/>
      <c r="L305" s="1301">
        <f t="shared" si="17"/>
        <v>3000000</v>
      </c>
    </row>
    <row r="306" spans="1:12" ht="16.5" x14ac:dyDescent="0.3">
      <c r="A306" s="1295"/>
      <c r="B306" s="1297"/>
      <c r="C306" s="1302"/>
      <c r="D306" s="1299"/>
      <c r="E306" s="1299"/>
      <c r="F306" s="1299"/>
      <c r="G306" s="1299"/>
      <c r="H306" s="1299"/>
      <c r="I306" s="1299"/>
      <c r="J306" s="1299"/>
      <c r="K306" s="1299"/>
      <c r="L306" s="1301"/>
    </row>
    <row r="307" spans="1:12" ht="16.5" x14ac:dyDescent="0.3">
      <c r="A307" s="1295"/>
      <c r="B307" s="1297"/>
      <c r="C307" s="1304" t="s">
        <v>1346</v>
      </c>
      <c r="D307" s="1299"/>
      <c r="E307" s="1299"/>
      <c r="F307" s="1299"/>
      <c r="G307" s="1299"/>
      <c r="H307" s="1299"/>
      <c r="I307" s="1299"/>
      <c r="J307" s="1299"/>
      <c r="K307" s="1299"/>
      <c r="L307" s="1303">
        <f>SUM(L297:L305)</f>
        <v>15000000</v>
      </c>
    </row>
    <row r="308" spans="1:12" ht="16.5" x14ac:dyDescent="0.3">
      <c r="A308" s="1295"/>
      <c r="B308" s="1297"/>
      <c r="C308" s="1302"/>
      <c r="D308" s="1299"/>
      <c r="E308" s="1299"/>
      <c r="F308" s="1299"/>
      <c r="G308" s="1299"/>
      <c r="H308" s="1299"/>
      <c r="I308" s="1299"/>
      <c r="J308" s="1299"/>
      <c r="K308" s="1299"/>
      <c r="L308" s="156"/>
    </row>
    <row r="309" spans="1:12" ht="16.5" x14ac:dyDescent="0.3">
      <c r="A309" s="1295">
        <v>22</v>
      </c>
      <c r="B309" s="1297" t="s">
        <v>1101</v>
      </c>
      <c r="C309" s="1298" t="s">
        <v>1065</v>
      </c>
      <c r="D309" s="1299"/>
      <c r="E309" s="1299"/>
      <c r="F309" s="1299"/>
      <c r="G309" s="1299"/>
      <c r="H309" s="1299"/>
      <c r="I309" s="1299"/>
      <c r="J309" s="1299"/>
      <c r="K309" s="1299"/>
      <c r="L309" s="1303"/>
    </row>
    <row r="310" spans="1:12" ht="16.5" x14ac:dyDescent="0.3">
      <c r="A310" s="1315"/>
      <c r="B310" s="1315"/>
      <c r="C310" s="1302" t="s">
        <v>1500</v>
      </c>
      <c r="D310" s="1299"/>
      <c r="E310" s="1299"/>
      <c r="F310" s="1299"/>
      <c r="G310" s="1299"/>
      <c r="H310" s="1299"/>
      <c r="I310" s="1299">
        <v>4000000</v>
      </c>
      <c r="J310" s="1299"/>
      <c r="K310" s="1299"/>
      <c r="L310" s="1301">
        <f t="shared" ref="L310:L319" si="18">D310+E310+F310+G310+H310+I310+J310+K310</f>
        <v>4000000</v>
      </c>
    </row>
    <row r="311" spans="1:12" ht="16.5" x14ac:dyDescent="0.3">
      <c r="A311" s="1295"/>
      <c r="B311" s="1297"/>
      <c r="C311" s="1302" t="s">
        <v>1501</v>
      </c>
      <c r="D311" s="1299"/>
      <c r="E311" s="1299"/>
      <c r="F311" s="1299"/>
      <c r="G311" s="1299"/>
      <c r="H311" s="1299"/>
      <c r="I311" s="1299">
        <v>3000000</v>
      </c>
      <c r="J311" s="1299"/>
      <c r="K311" s="1299"/>
      <c r="L311" s="1301">
        <f t="shared" si="18"/>
        <v>3000000</v>
      </c>
    </row>
    <row r="312" spans="1:12" ht="16.5" x14ac:dyDescent="0.3">
      <c r="A312" s="1313"/>
      <c r="B312" s="1297"/>
      <c r="C312" s="1302" t="s">
        <v>1502</v>
      </c>
      <c r="D312" s="1299"/>
      <c r="E312" s="1299"/>
      <c r="F312" s="1299"/>
      <c r="G312" s="1299"/>
      <c r="H312" s="1299"/>
      <c r="I312" s="1299">
        <v>3900000</v>
      </c>
      <c r="J312" s="1299"/>
      <c r="K312" s="1299"/>
      <c r="L312" s="1301">
        <f t="shared" si="18"/>
        <v>3900000</v>
      </c>
    </row>
    <row r="313" spans="1:12" ht="16.5" x14ac:dyDescent="0.3">
      <c r="A313" s="1313"/>
      <c r="B313" s="1297"/>
      <c r="C313" s="1298" t="s">
        <v>1102</v>
      </c>
      <c r="D313" s="1299"/>
      <c r="E313" s="1299"/>
      <c r="F313" s="1299"/>
      <c r="G313" s="1299"/>
      <c r="H313" s="1299"/>
      <c r="I313" s="1299"/>
      <c r="J313" s="1299"/>
      <c r="K313" s="1299"/>
      <c r="L313" s="1301">
        <f t="shared" si="18"/>
        <v>0</v>
      </c>
    </row>
    <row r="314" spans="1:12" ht="16.5" x14ac:dyDescent="0.3">
      <c r="A314" s="1313"/>
      <c r="B314" s="1297"/>
      <c r="C314" s="1302" t="s">
        <v>1503</v>
      </c>
      <c r="D314" s="1299"/>
      <c r="E314" s="1299"/>
      <c r="F314" s="1299">
        <v>500000</v>
      </c>
      <c r="G314" s="1299"/>
      <c r="H314" s="1299"/>
      <c r="I314" s="1299"/>
      <c r="J314" s="1299"/>
      <c r="K314" s="1299"/>
      <c r="L314" s="1301">
        <f t="shared" si="18"/>
        <v>500000</v>
      </c>
    </row>
    <row r="315" spans="1:12" ht="16.5" x14ac:dyDescent="0.3">
      <c r="A315" s="1313"/>
      <c r="B315" s="1297"/>
      <c r="C315" s="1298" t="s">
        <v>1061</v>
      </c>
      <c r="D315" s="1299"/>
      <c r="E315" s="1299"/>
      <c r="F315" s="1299"/>
      <c r="G315" s="1299"/>
      <c r="H315" s="1299"/>
      <c r="I315" s="1299"/>
      <c r="J315" s="1299"/>
      <c r="K315" s="1299"/>
      <c r="L315" s="1301">
        <f t="shared" si="18"/>
        <v>0</v>
      </c>
    </row>
    <row r="316" spans="1:12" ht="16.5" x14ac:dyDescent="0.3">
      <c r="A316" s="1313"/>
      <c r="B316" s="1297"/>
      <c r="C316" s="1302" t="s">
        <v>1504</v>
      </c>
      <c r="D316" s="1299"/>
      <c r="E316" s="1299"/>
      <c r="F316" s="1299"/>
      <c r="G316" s="1299"/>
      <c r="H316" s="1299"/>
      <c r="I316" s="1299"/>
      <c r="J316" s="1299"/>
      <c r="K316" s="1299">
        <v>1000000</v>
      </c>
      <c r="L316" s="1301">
        <f t="shared" si="18"/>
        <v>1000000</v>
      </c>
    </row>
    <row r="317" spans="1:12" ht="16.5" x14ac:dyDescent="0.3">
      <c r="A317" s="1313"/>
      <c r="B317" s="1297"/>
      <c r="C317" s="1302" t="s">
        <v>1505</v>
      </c>
      <c r="D317" s="1299"/>
      <c r="E317" s="1299"/>
      <c r="F317" s="1299"/>
      <c r="G317" s="1299"/>
      <c r="H317" s="1299"/>
      <c r="I317" s="1299"/>
      <c r="J317" s="1299"/>
      <c r="K317" s="1299">
        <v>1000000</v>
      </c>
      <c r="L317" s="1301">
        <f t="shared" si="18"/>
        <v>1000000</v>
      </c>
    </row>
    <row r="318" spans="1:12" ht="16.5" x14ac:dyDescent="0.3">
      <c r="A318" s="1313"/>
      <c r="B318" s="1297"/>
      <c r="C318" s="1298" t="s">
        <v>1006</v>
      </c>
      <c r="D318" s="1299"/>
      <c r="E318" s="1299"/>
      <c r="F318" s="1299"/>
      <c r="G318" s="1299"/>
      <c r="H318" s="1299"/>
      <c r="I318" s="1299"/>
      <c r="J318" s="1299"/>
      <c r="K318" s="1299"/>
      <c r="L318" s="1301">
        <f t="shared" si="18"/>
        <v>0</v>
      </c>
    </row>
    <row r="319" spans="1:12" ht="16.5" x14ac:dyDescent="0.3">
      <c r="A319" s="1313"/>
      <c r="B319" s="1297"/>
      <c r="C319" s="1302" t="s">
        <v>1506</v>
      </c>
      <c r="D319" s="1299"/>
      <c r="E319" s="1299"/>
      <c r="F319" s="1299"/>
      <c r="G319" s="1299"/>
      <c r="H319" s="1299">
        <v>1600000</v>
      </c>
      <c r="I319" s="1299"/>
      <c r="J319" s="1299"/>
      <c r="K319" s="1299"/>
      <c r="L319" s="1301">
        <f t="shared" si="18"/>
        <v>1600000</v>
      </c>
    </row>
    <row r="320" spans="1:12" ht="16.5" x14ac:dyDescent="0.3">
      <c r="A320" s="1313"/>
      <c r="B320" s="1297"/>
      <c r="C320" s="1302"/>
      <c r="D320" s="1299"/>
      <c r="E320" s="1299"/>
      <c r="F320" s="1299"/>
      <c r="G320" s="1299"/>
      <c r="H320" s="1299"/>
      <c r="I320" s="1299"/>
      <c r="J320" s="1299"/>
      <c r="K320" s="1299"/>
      <c r="L320" s="1301"/>
    </row>
    <row r="321" spans="1:12" ht="16.5" x14ac:dyDescent="0.3">
      <c r="A321" s="1313"/>
      <c r="B321" s="1297"/>
      <c r="C321" s="1304" t="s">
        <v>1346</v>
      </c>
      <c r="D321" s="1299"/>
      <c r="E321" s="1299"/>
      <c r="F321" s="1299"/>
      <c r="G321" s="1299"/>
      <c r="H321" s="1299"/>
      <c r="I321" s="1299"/>
      <c r="J321" s="1299"/>
      <c r="K321" s="1299"/>
      <c r="L321" s="1303">
        <f>SUM(L310:L319)</f>
        <v>15000000</v>
      </c>
    </row>
    <row r="322" spans="1:12" ht="16.5" x14ac:dyDescent="0.3">
      <c r="A322" s="1313"/>
      <c r="B322" s="1297"/>
      <c r="C322" s="1308"/>
      <c r="D322" s="1299"/>
      <c r="E322" s="1299"/>
      <c r="F322" s="1299"/>
      <c r="G322" s="1299"/>
      <c r="H322" s="1299"/>
      <c r="I322" s="1299"/>
      <c r="J322" s="1299"/>
      <c r="K322" s="1299"/>
      <c r="L322" s="1303"/>
    </row>
    <row r="323" spans="1:12" ht="32.25" x14ac:dyDescent="0.3">
      <c r="A323" s="1316">
        <v>23</v>
      </c>
      <c r="B323" s="1306" t="s">
        <v>1103</v>
      </c>
      <c r="C323" s="1298" t="s">
        <v>1065</v>
      </c>
      <c r="D323" s="1299"/>
      <c r="E323" s="1299"/>
      <c r="F323" s="1299"/>
      <c r="G323" s="1299"/>
      <c r="H323" s="1299"/>
      <c r="I323" s="1299"/>
      <c r="J323" s="1299"/>
      <c r="K323" s="1299"/>
      <c r="L323" s="1303"/>
    </row>
    <row r="324" spans="1:12" ht="16.5" x14ac:dyDescent="0.3">
      <c r="A324" s="1315"/>
      <c r="B324" s="1315"/>
      <c r="C324" s="1302" t="s">
        <v>1507</v>
      </c>
      <c r="D324" s="1299"/>
      <c r="E324" s="1299"/>
      <c r="F324" s="1299"/>
      <c r="G324" s="1299"/>
      <c r="H324" s="1299"/>
      <c r="I324" s="1299">
        <v>2000000</v>
      </c>
      <c r="J324" s="1299"/>
      <c r="K324" s="1299"/>
      <c r="L324" s="1301">
        <f>D324+E324+F324+G324+H324+I324+J324+K324</f>
        <v>2000000</v>
      </c>
    </row>
    <row r="325" spans="1:12" ht="16.5" x14ac:dyDescent="0.3">
      <c r="A325" s="1313"/>
      <c r="B325" s="1297"/>
      <c r="C325" s="1302" t="s">
        <v>1508</v>
      </c>
      <c r="D325" s="1299"/>
      <c r="E325" s="1299"/>
      <c r="F325" s="1299"/>
      <c r="G325" s="1299"/>
      <c r="H325" s="1299"/>
      <c r="I325" s="1299">
        <v>1500000</v>
      </c>
      <c r="J325" s="1299"/>
      <c r="K325" s="1299"/>
      <c r="L325" s="1301">
        <f>D325+E325+F325+G325+H325+I325+J325+K325</f>
        <v>1500000</v>
      </c>
    </row>
    <row r="326" spans="1:12" ht="16.5" x14ac:dyDescent="0.3">
      <c r="A326" s="1313"/>
      <c r="B326" s="1297"/>
      <c r="C326" s="1302" t="s">
        <v>1509</v>
      </c>
      <c r="D326" s="1299"/>
      <c r="E326" s="1299"/>
      <c r="F326" s="1299"/>
      <c r="G326" s="1299"/>
      <c r="H326" s="1299"/>
      <c r="I326" s="1299">
        <v>1000000</v>
      </c>
      <c r="J326" s="1299"/>
      <c r="K326" s="1299"/>
      <c r="L326" s="1301">
        <f>D326+E326+F326+G326+H326+I326+J326+K326</f>
        <v>1000000</v>
      </c>
    </row>
    <row r="327" spans="1:12" ht="16.5" x14ac:dyDescent="0.3">
      <c r="A327" s="1313"/>
      <c r="B327" s="1297"/>
      <c r="C327" s="1298" t="s">
        <v>1006</v>
      </c>
      <c r="D327" s="1299"/>
      <c r="E327" s="1299"/>
      <c r="F327" s="1299"/>
      <c r="G327" s="1299"/>
      <c r="H327" s="1299"/>
      <c r="I327" s="1299"/>
      <c r="J327" s="1299"/>
      <c r="K327" s="1299"/>
      <c r="L327" s="1301"/>
    </row>
    <row r="328" spans="1:12" ht="16.5" x14ac:dyDescent="0.3">
      <c r="A328" s="1313"/>
      <c r="B328" s="1297"/>
      <c r="C328" s="1302" t="s">
        <v>1510</v>
      </c>
      <c r="D328" s="1299"/>
      <c r="E328" s="1299"/>
      <c r="F328" s="1299"/>
      <c r="G328" s="1299"/>
      <c r="H328" s="1299">
        <v>1500000</v>
      </c>
      <c r="I328" s="1299"/>
      <c r="J328" s="1299"/>
      <c r="K328" s="1299"/>
      <c r="L328" s="1301">
        <f>D328+E328+F328+G328+H328+I328+J328+K328</f>
        <v>1500000</v>
      </c>
    </row>
    <row r="329" spans="1:12" ht="16.5" x14ac:dyDescent="0.3">
      <c r="A329" s="1313"/>
      <c r="B329" s="1297"/>
      <c r="C329" s="1298" t="s">
        <v>1061</v>
      </c>
      <c r="D329" s="1299"/>
      <c r="E329" s="1299"/>
      <c r="F329" s="1299"/>
      <c r="G329" s="1299"/>
      <c r="H329" s="1299"/>
      <c r="I329" s="1299"/>
      <c r="J329" s="1299"/>
      <c r="K329" s="1299"/>
      <c r="L329" s="1301"/>
    </row>
    <row r="330" spans="1:12" ht="16.5" x14ac:dyDescent="0.3">
      <c r="A330" s="1313"/>
      <c r="B330" s="1297"/>
      <c r="C330" s="1302" t="s">
        <v>1511</v>
      </c>
      <c r="D330" s="1299"/>
      <c r="E330" s="1299"/>
      <c r="F330" s="1299"/>
      <c r="G330" s="1299"/>
      <c r="H330" s="1299"/>
      <c r="I330" s="1299"/>
      <c r="J330" s="1299"/>
      <c r="K330" s="1299">
        <v>8000000</v>
      </c>
      <c r="L330" s="1301">
        <f>D330+E330+F330+G330+H330+I330+J330+K330</f>
        <v>8000000</v>
      </c>
    </row>
    <row r="331" spans="1:12" ht="16.5" x14ac:dyDescent="0.3">
      <c r="A331" s="1313"/>
      <c r="B331" s="1297"/>
      <c r="C331" s="1298" t="s">
        <v>1007</v>
      </c>
      <c r="D331" s="1299"/>
      <c r="E331" s="1299"/>
      <c r="F331" s="1299"/>
      <c r="G331" s="1299"/>
      <c r="H331" s="1299"/>
      <c r="I331" s="1299"/>
      <c r="J331" s="1299"/>
      <c r="K331" s="1299"/>
      <c r="L331" s="1301"/>
    </row>
    <row r="332" spans="1:12" ht="16.5" x14ac:dyDescent="0.3">
      <c r="A332" s="1313"/>
      <c r="B332" s="1297"/>
      <c r="C332" s="1302" t="s">
        <v>1512</v>
      </c>
      <c r="D332" s="1299">
        <v>500000</v>
      </c>
      <c r="E332" s="1299"/>
      <c r="F332" s="1299"/>
      <c r="G332" s="1299"/>
      <c r="H332" s="1299"/>
      <c r="I332" s="1299"/>
      <c r="J332" s="1299"/>
      <c r="K332" s="1299"/>
      <c r="L332" s="1301">
        <f>D332+E332+F332+G332+H332+I332+J332+K332</f>
        <v>500000</v>
      </c>
    </row>
    <row r="333" spans="1:12" ht="16.5" x14ac:dyDescent="0.3">
      <c r="A333" s="1313"/>
      <c r="B333" s="1297"/>
      <c r="C333" s="1302" t="s">
        <v>1513</v>
      </c>
      <c r="D333" s="1299">
        <v>500000</v>
      </c>
      <c r="E333" s="1299"/>
      <c r="F333" s="1299"/>
      <c r="G333" s="1299"/>
      <c r="H333" s="1299"/>
      <c r="I333" s="1299"/>
      <c r="J333" s="1299"/>
      <c r="K333" s="1299"/>
      <c r="L333" s="1301">
        <f>D333+E333+F333+G333+H333+I333+J333+K333</f>
        <v>500000</v>
      </c>
    </row>
    <row r="334" spans="1:12" ht="16.5" x14ac:dyDescent="0.3">
      <c r="A334" s="1313"/>
      <c r="B334" s="1297"/>
      <c r="C334" s="1302"/>
      <c r="D334" s="1299"/>
      <c r="E334" s="1299"/>
      <c r="F334" s="1299"/>
      <c r="G334" s="1299"/>
      <c r="H334" s="1299"/>
      <c r="I334" s="1299"/>
      <c r="J334" s="1299"/>
      <c r="K334" s="1299"/>
      <c r="L334" s="1301"/>
    </row>
    <row r="335" spans="1:12" ht="16.5" x14ac:dyDescent="0.3">
      <c r="A335" s="1313"/>
      <c r="B335" s="1297"/>
      <c r="C335" s="1304" t="s">
        <v>1346</v>
      </c>
      <c r="D335" s="1299"/>
      <c r="E335" s="1299"/>
      <c r="F335" s="1299"/>
      <c r="G335" s="1299"/>
      <c r="H335" s="1299"/>
      <c r="I335" s="1299"/>
      <c r="J335" s="1299"/>
      <c r="K335" s="1299"/>
      <c r="L335" s="1303">
        <f>SUM(L324:L333)</f>
        <v>15000000</v>
      </c>
    </row>
    <row r="336" spans="1:12" ht="16.5" x14ac:dyDescent="0.3">
      <c r="A336" s="1313"/>
      <c r="B336" s="1297"/>
      <c r="C336" s="1304"/>
      <c r="D336" s="1299"/>
      <c r="E336" s="1299"/>
      <c r="F336" s="1299"/>
      <c r="G336" s="1299"/>
      <c r="H336" s="1299"/>
      <c r="I336" s="1299"/>
      <c r="J336" s="1299"/>
      <c r="K336" s="1299"/>
      <c r="L336" s="1303"/>
    </row>
    <row r="337" spans="1:12" ht="16.5" x14ac:dyDescent="0.3">
      <c r="A337" s="1295">
        <v>24</v>
      </c>
      <c r="B337" s="1297" t="s">
        <v>1104</v>
      </c>
      <c r="C337" s="1298" t="s">
        <v>1065</v>
      </c>
      <c r="D337" s="1299"/>
      <c r="E337" s="1299"/>
      <c r="F337" s="1299"/>
      <c r="G337" s="1299"/>
      <c r="H337" s="1299"/>
      <c r="I337" s="1299"/>
      <c r="J337" s="1299"/>
      <c r="K337" s="1299"/>
      <c r="L337" s="1317"/>
    </row>
    <row r="338" spans="1:12" ht="16.5" x14ac:dyDescent="0.3">
      <c r="A338" s="1315"/>
      <c r="B338" s="1315"/>
      <c r="C338" s="1302" t="s">
        <v>1514</v>
      </c>
      <c r="D338" s="1299"/>
      <c r="E338" s="1299"/>
      <c r="F338" s="1299"/>
      <c r="G338" s="1299"/>
      <c r="H338" s="1299"/>
      <c r="I338" s="1299">
        <v>2000000</v>
      </c>
      <c r="J338" s="1299"/>
      <c r="K338" s="1299"/>
      <c r="L338" s="1301">
        <f t="shared" ref="L338:L347" si="19">D338+E338+F338+G338+H338+I338+J338+K338</f>
        <v>2000000</v>
      </c>
    </row>
    <row r="339" spans="1:12" ht="16.5" x14ac:dyDescent="0.3">
      <c r="A339" s="1315"/>
      <c r="B339" s="1297"/>
      <c r="C339" s="1302" t="s">
        <v>1515</v>
      </c>
      <c r="D339" s="1299"/>
      <c r="E339" s="1299"/>
      <c r="F339" s="1299"/>
      <c r="G339" s="1299"/>
      <c r="H339" s="1299"/>
      <c r="I339" s="1299">
        <v>2500000</v>
      </c>
      <c r="J339" s="1299"/>
      <c r="K339" s="1299"/>
      <c r="L339" s="1301">
        <f t="shared" si="19"/>
        <v>2500000</v>
      </c>
    </row>
    <row r="340" spans="1:12" ht="16.5" x14ac:dyDescent="0.3">
      <c r="A340" s="1315"/>
      <c r="B340" s="1297"/>
      <c r="C340" s="1298" t="s">
        <v>1006</v>
      </c>
      <c r="D340" s="1299"/>
      <c r="E340" s="1299"/>
      <c r="F340" s="1299"/>
      <c r="G340" s="1299"/>
      <c r="H340" s="1299"/>
      <c r="I340" s="1299"/>
      <c r="J340" s="1299"/>
      <c r="K340" s="1299"/>
      <c r="L340" s="1301">
        <f t="shared" si="19"/>
        <v>0</v>
      </c>
    </row>
    <row r="341" spans="1:12" ht="16.5" x14ac:dyDescent="0.3">
      <c r="A341" s="1315"/>
      <c r="B341" s="1297"/>
      <c r="C341" s="1302" t="s">
        <v>1516</v>
      </c>
      <c r="D341" s="1299"/>
      <c r="E341" s="1299"/>
      <c r="F341" s="1299"/>
      <c r="G341" s="1299"/>
      <c r="H341" s="1299">
        <v>1000000</v>
      </c>
      <c r="I341" s="156"/>
      <c r="J341" s="1299"/>
      <c r="K341" s="1299"/>
      <c r="L341" s="1301">
        <f t="shared" si="19"/>
        <v>1000000</v>
      </c>
    </row>
    <row r="342" spans="1:12" ht="16.5" x14ac:dyDescent="0.3">
      <c r="A342" s="1315"/>
      <c r="B342" s="1297"/>
      <c r="C342" s="1302" t="s">
        <v>1517</v>
      </c>
      <c r="D342" s="1299"/>
      <c r="E342" s="1299"/>
      <c r="F342" s="1299"/>
      <c r="G342" s="1299"/>
      <c r="H342" s="1299">
        <v>1500000</v>
      </c>
      <c r="I342" s="156"/>
      <c r="J342" s="1299"/>
      <c r="K342" s="1299"/>
      <c r="L342" s="1301">
        <f t="shared" si="19"/>
        <v>1500000</v>
      </c>
    </row>
    <row r="343" spans="1:12" ht="16.5" x14ac:dyDescent="0.3">
      <c r="A343" s="1315"/>
      <c r="B343" s="1297"/>
      <c r="C343" s="1302" t="s">
        <v>1105</v>
      </c>
      <c r="D343" s="1299"/>
      <c r="E343" s="1299"/>
      <c r="F343" s="1299"/>
      <c r="G343" s="1299"/>
      <c r="H343" s="1299">
        <v>4000000</v>
      </c>
      <c r="I343" s="156"/>
      <c r="J343" s="1299"/>
      <c r="K343" s="1299"/>
      <c r="L343" s="1301">
        <f t="shared" si="19"/>
        <v>4000000</v>
      </c>
    </row>
    <row r="344" spans="1:12" ht="16.5" x14ac:dyDescent="0.3">
      <c r="A344" s="1315"/>
      <c r="B344" s="1297"/>
      <c r="C344" s="1298" t="s">
        <v>1061</v>
      </c>
      <c r="D344" s="1299"/>
      <c r="E344" s="1299"/>
      <c r="F344" s="1299"/>
      <c r="G344" s="1299"/>
      <c r="H344" s="1299"/>
      <c r="I344" s="1299"/>
      <c r="J344" s="1299"/>
      <c r="K344" s="1299"/>
      <c r="L344" s="1301">
        <f t="shared" si="19"/>
        <v>0</v>
      </c>
    </row>
    <row r="345" spans="1:12" ht="16.5" x14ac:dyDescent="0.3">
      <c r="A345" s="1315"/>
      <c r="B345" s="1297"/>
      <c r="C345" s="1302" t="s">
        <v>1518</v>
      </c>
      <c r="D345" s="1299"/>
      <c r="E345" s="1299"/>
      <c r="F345" s="1299"/>
      <c r="G345" s="1299"/>
      <c r="H345" s="1299"/>
      <c r="I345" s="1299"/>
      <c r="J345" s="1299"/>
      <c r="K345" s="1299">
        <v>1000000</v>
      </c>
      <c r="L345" s="1301">
        <f t="shared" si="19"/>
        <v>1000000</v>
      </c>
    </row>
    <row r="346" spans="1:12" ht="16.5" x14ac:dyDescent="0.3">
      <c r="A346" s="1315"/>
      <c r="B346" s="1297"/>
      <c r="C346" s="1298" t="s">
        <v>1062</v>
      </c>
      <c r="D346" s="1299"/>
      <c r="E346" s="1299"/>
      <c r="F346" s="1299"/>
      <c r="G346" s="1299"/>
      <c r="H346" s="1299"/>
      <c r="I346" s="1299"/>
      <c r="J346" s="1299"/>
      <c r="K346" s="1299"/>
      <c r="L346" s="1301">
        <f t="shared" si="19"/>
        <v>0</v>
      </c>
    </row>
    <row r="347" spans="1:12" ht="16.5" x14ac:dyDescent="0.3">
      <c r="A347" s="1315"/>
      <c r="B347" s="1297"/>
      <c r="C347" s="1302" t="s">
        <v>1519</v>
      </c>
      <c r="D347" s="1299"/>
      <c r="E347" s="1299">
        <v>3000000</v>
      </c>
      <c r="F347" s="1299"/>
      <c r="G347" s="1299"/>
      <c r="H347" s="1299"/>
      <c r="I347" s="1299"/>
      <c r="J347" s="1299"/>
      <c r="K347" s="1299"/>
      <c r="L347" s="1301">
        <f t="shared" si="19"/>
        <v>3000000</v>
      </c>
    </row>
    <row r="348" spans="1:12" ht="16.5" x14ac:dyDescent="0.3">
      <c r="A348" s="1315"/>
      <c r="B348" s="1297"/>
      <c r="C348" s="1302"/>
      <c r="D348" s="1299"/>
      <c r="E348" s="1299"/>
      <c r="F348" s="1299"/>
      <c r="G348" s="1299"/>
      <c r="H348" s="1299"/>
      <c r="I348" s="1299"/>
      <c r="J348" s="1299"/>
      <c r="K348" s="1299"/>
      <c r="L348" s="1301"/>
    </row>
    <row r="349" spans="1:12" ht="16.5" x14ac:dyDescent="0.3">
      <c r="A349" s="1315"/>
      <c r="B349" s="1297"/>
      <c r="C349" s="1304" t="s">
        <v>1346</v>
      </c>
      <c r="D349" s="1299"/>
      <c r="E349" s="1299"/>
      <c r="F349" s="1299"/>
      <c r="G349" s="1299"/>
      <c r="H349" s="1299"/>
      <c r="I349" s="1299"/>
      <c r="J349" s="1299"/>
      <c r="K349" s="1299"/>
      <c r="L349" s="1303">
        <f>SUM(L338:L348)</f>
        <v>15000000</v>
      </c>
    </row>
    <row r="350" spans="1:12" ht="16.5" x14ac:dyDescent="0.3">
      <c r="A350" s="1315"/>
      <c r="B350" s="1297"/>
      <c r="C350" s="1304"/>
      <c r="D350" s="1299"/>
      <c r="E350" s="1299"/>
      <c r="F350" s="1299"/>
      <c r="G350" s="1299"/>
      <c r="H350" s="1299"/>
      <c r="I350" s="1299"/>
      <c r="J350" s="1299"/>
      <c r="K350" s="1299"/>
      <c r="L350" s="1317"/>
    </row>
    <row r="351" spans="1:12" ht="16.5" x14ac:dyDescent="0.3">
      <c r="A351" s="1295">
        <v>25</v>
      </c>
      <c r="B351" s="1297" t="s">
        <v>1106</v>
      </c>
      <c r="C351" s="1298" t="s">
        <v>1065</v>
      </c>
      <c r="D351" s="1299"/>
      <c r="E351" s="1299"/>
      <c r="F351" s="1299"/>
      <c r="G351" s="1299"/>
      <c r="H351" s="1299"/>
      <c r="I351" s="1299"/>
      <c r="J351" s="1299"/>
      <c r="K351" s="1299"/>
      <c r="L351" s="1317"/>
    </row>
    <row r="352" spans="1:12" ht="16.5" x14ac:dyDescent="0.3">
      <c r="A352" s="1312"/>
      <c r="B352" s="1315" t="s">
        <v>1107</v>
      </c>
      <c r="C352" s="1302" t="s">
        <v>1520</v>
      </c>
      <c r="D352" s="1299"/>
      <c r="E352" s="1299"/>
      <c r="F352" s="1299"/>
      <c r="G352" s="1299"/>
      <c r="H352" s="1299"/>
      <c r="I352" s="1299">
        <v>950000</v>
      </c>
      <c r="J352" s="1299"/>
      <c r="K352" s="1299"/>
      <c r="L352" s="1301">
        <f t="shared" ref="L352:L365" si="20">D352+E352+F352+G352+H352+I352+J352+K352</f>
        <v>950000</v>
      </c>
    </row>
    <row r="353" spans="1:12" ht="16.5" x14ac:dyDescent="0.3">
      <c r="A353" s="1312"/>
      <c r="B353" s="1297"/>
      <c r="C353" s="1302" t="s">
        <v>1521</v>
      </c>
      <c r="D353" s="1299"/>
      <c r="E353" s="1299"/>
      <c r="F353" s="1299"/>
      <c r="G353" s="1299"/>
      <c r="H353" s="1299"/>
      <c r="I353" s="1299">
        <v>850000</v>
      </c>
      <c r="J353" s="1299"/>
      <c r="K353" s="1299"/>
      <c r="L353" s="1301">
        <f t="shared" si="20"/>
        <v>850000</v>
      </c>
    </row>
    <row r="354" spans="1:12" ht="16.5" x14ac:dyDescent="0.3">
      <c r="A354" s="1312"/>
      <c r="B354" s="1297"/>
      <c r="C354" s="1302" t="s">
        <v>1522</v>
      </c>
      <c r="D354" s="1299"/>
      <c r="E354" s="1299"/>
      <c r="F354" s="1299"/>
      <c r="G354" s="1299"/>
      <c r="H354" s="1299"/>
      <c r="I354" s="1299">
        <v>1150000</v>
      </c>
      <c r="J354" s="1299"/>
      <c r="K354" s="1299"/>
      <c r="L354" s="1301">
        <f t="shared" si="20"/>
        <v>1150000</v>
      </c>
    </row>
    <row r="355" spans="1:12" ht="16.5" x14ac:dyDescent="0.3">
      <c r="A355" s="1312"/>
      <c r="B355" s="1297"/>
      <c r="C355" s="1302" t="s">
        <v>1523</v>
      </c>
      <c r="D355" s="1299"/>
      <c r="E355" s="1299"/>
      <c r="F355" s="1299"/>
      <c r="G355" s="1299"/>
      <c r="H355" s="1299"/>
      <c r="I355" s="1299">
        <v>1000000</v>
      </c>
      <c r="J355" s="1299"/>
      <c r="K355" s="1299"/>
      <c r="L355" s="1301">
        <f t="shared" si="20"/>
        <v>1000000</v>
      </c>
    </row>
    <row r="356" spans="1:12" ht="16.5" x14ac:dyDescent="0.3">
      <c r="A356" s="1312"/>
      <c r="B356" s="1297"/>
      <c r="C356" s="1302" t="s">
        <v>1524</v>
      </c>
      <c r="D356" s="1299"/>
      <c r="E356" s="1299"/>
      <c r="F356" s="1299"/>
      <c r="G356" s="1299"/>
      <c r="H356" s="1299"/>
      <c r="I356" s="1299">
        <v>900000</v>
      </c>
      <c r="J356" s="1299"/>
      <c r="K356" s="1299"/>
      <c r="L356" s="1301">
        <f t="shared" si="20"/>
        <v>900000</v>
      </c>
    </row>
    <row r="357" spans="1:12" ht="16.5" x14ac:dyDescent="0.3">
      <c r="A357" s="1312"/>
      <c r="B357" s="1297"/>
      <c r="C357" s="1302" t="s">
        <v>1108</v>
      </c>
      <c r="D357" s="1299"/>
      <c r="E357" s="1299"/>
      <c r="F357" s="1299"/>
      <c r="G357" s="1299"/>
      <c r="H357" s="1299"/>
      <c r="I357" s="1299">
        <v>1500000</v>
      </c>
      <c r="J357" s="1299"/>
      <c r="K357" s="1299"/>
      <c r="L357" s="1301">
        <f t="shared" si="20"/>
        <v>1500000</v>
      </c>
    </row>
    <row r="358" spans="1:12" ht="16.5" x14ac:dyDescent="0.3">
      <c r="A358" s="1312"/>
      <c r="B358" s="1297"/>
      <c r="C358" s="1302" t="s">
        <v>1109</v>
      </c>
      <c r="D358" s="1299"/>
      <c r="E358" s="1299"/>
      <c r="F358" s="1299"/>
      <c r="G358" s="1299"/>
      <c r="H358" s="1299"/>
      <c r="I358" s="1299">
        <v>1600000</v>
      </c>
      <c r="J358" s="1299"/>
      <c r="K358" s="1299"/>
      <c r="L358" s="1301">
        <f t="shared" si="20"/>
        <v>1600000</v>
      </c>
    </row>
    <row r="359" spans="1:12" ht="16.5" x14ac:dyDescent="0.3">
      <c r="A359" s="1312"/>
      <c r="B359" s="1297"/>
      <c r="C359" s="1298" t="s">
        <v>1006</v>
      </c>
      <c r="D359" s="1299"/>
      <c r="E359" s="1299"/>
      <c r="F359" s="1299"/>
      <c r="G359" s="1299"/>
      <c r="H359" s="1299"/>
      <c r="I359" s="1299"/>
      <c r="J359" s="1299"/>
      <c r="K359" s="1299"/>
      <c r="L359" s="1301">
        <f t="shared" si="20"/>
        <v>0</v>
      </c>
    </row>
    <row r="360" spans="1:12" ht="16.5" x14ac:dyDescent="0.3">
      <c r="A360" s="1312"/>
      <c r="B360" s="1297"/>
      <c r="C360" s="1302" t="s">
        <v>1525</v>
      </c>
      <c r="D360" s="1299"/>
      <c r="E360" s="1299"/>
      <c r="F360" s="1299"/>
      <c r="G360" s="1299"/>
      <c r="H360" s="1299">
        <v>1500000</v>
      </c>
      <c r="I360" s="1299"/>
      <c r="J360" s="1299"/>
      <c r="K360" s="1299"/>
      <c r="L360" s="1301">
        <f t="shared" si="20"/>
        <v>1500000</v>
      </c>
    </row>
    <row r="361" spans="1:12" ht="16.5" x14ac:dyDescent="0.3">
      <c r="A361" s="1312"/>
      <c r="B361" s="1297"/>
      <c r="C361" s="1302" t="s">
        <v>1526</v>
      </c>
      <c r="D361" s="1299"/>
      <c r="E361" s="1299"/>
      <c r="F361" s="1299"/>
      <c r="G361" s="1299"/>
      <c r="H361" s="1299">
        <v>1500000</v>
      </c>
      <c r="I361" s="1299"/>
      <c r="J361" s="1299"/>
      <c r="K361" s="1299"/>
      <c r="L361" s="1301">
        <f t="shared" si="20"/>
        <v>1500000</v>
      </c>
    </row>
    <row r="362" spans="1:12" ht="31.5" x14ac:dyDescent="0.3">
      <c r="A362" s="1312"/>
      <c r="B362" s="1297"/>
      <c r="C362" s="1307" t="s">
        <v>1527</v>
      </c>
      <c r="D362" s="1299"/>
      <c r="E362" s="1299"/>
      <c r="F362" s="1299"/>
      <c r="G362" s="1299"/>
      <c r="H362" s="1299">
        <v>1500000</v>
      </c>
      <c r="I362" s="1299"/>
      <c r="J362" s="1299"/>
      <c r="K362" s="1299"/>
      <c r="L362" s="1301">
        <f t="shared" si="20"/>
        <v>1500000</v>
      </c>
    </row>
    <row r="363" spans="1:12" ht="31.5" x14ac:dyDescent="0.3">
      <c r="A363" s="1312"/>
      <c r="B363" s="1297"/>
      <c r="C363" s="1307" t="s">
        <v>1528</v>
      </c>
      <c r="D363" s="1299"/>
      <c r="E363" s="1299"/>
      <c r="F363" s="1299"/>
      <c r="G363" s="1299"/>
      <c r="H363" s="1299">
        <v>2000000</v>
      </c>
      <c r="I363" s="1299"/>
      <c r="J363" s="1299"/>
      <c r="K363" s="1299"/>
      <c r="L363" s="1301">
        <f t="shared" si="20"/>
        <v>2000000</v>
      </c>
    </row>
    <row r="364" spans="1:12" ht="16.5" x14ac:dyDescent="0.3">
      <c r="A364" s="1312"/>
      <c r="B364" s="1297"/>
      <c r="C364" s="1298" t="s">
        <v>1072</v>
      </c>
      <c r="D364" s="1299"/>
      <c r="E364" s="1299"/>
      <c r="F364" s="1299"/>
      <c r="G364" s="1299"/>
      <c r="H364" s="1299"/>
      <c r="I364" s="1299"/>
      <c r="J364" s="1299"/>
      <c r="K364" s="1299"/>
      <c r="L364" s="1301">
        <f t="shared" si="20"/>
        <v>0</v>
      </c>
    </row>
    <row r="365" spans="1:12" ht="16.5" x14ac:dyDescent="0.3">
      <c r="A365" s="1312"/>
      <c r="B365" s="1297"/>
      <c r="C365" s="1302" t="s">
        <v>1529</v>
      </c>
      <c r="D365" s="1299"/>
      <c r="E365" s="1299"/>
      <c r="F365" s="1299"/>
      <c r="G365" s="1299"/>
      <c r="H365" s="1299"/>
      <c r="I365" s="1299"/>
      <c r="J365" s="1299">
        <v>550000</v>
      </c>
      <c r="K365" s="1299"/>
      <c r="L365" s="1301">
        <f t="shared" si="20"/>
        <v>550000</v>
      </c>
    </row>
    <row r="366" spans="1:12" ht="16.5" x14ac:dyDescent="0.3">
      <c r="A366" s="1312"/>
      <c r="B366" s="1297"/>
      <c r="C366" s="1318"/>
      <c r="D366" s="1299"/>
      <c r="E366" s="1299"/>
      <c r="F366" s="1299"/>
      <c r="G366" s="1299"/>
      <c r="H366" s="1299"/>
      <c r="I366" s="1299"/>
      <c r="J366" s="1299"/>
      <c r="K366" s="1299"/>
      <c r="L366" s="1301"/>
    </row>
    <row r="367" spans="1:12" ht="16.5" x14ac:dyDescent="0.3">
      <c r="A367" s="1312"/>
      <c r="B367" s="1297"/>
      <c r="C367" s="1304" t="s">
        <v>1346</v>
      </c>
      <c r="D367" s="1299"/>
      <c r="E367" s="1299"/>
      <c r="F367" s="1299"/>
      <c r="G367" s="1299"/>
      <c r="H367" s="1299"/>
      <c r="I367" s="1299"/>
      <c r="J367" s="1299"/>
      <c r="K367" s="1301"/>
      <c r="L367" s="1303">
        <f>SUM(L352:L365)</f>
        <v>15000000</v>
      </c>
    </row>
    <row r="368" spans="1:12" ht="16.5" x14ac:dyDescent="0.3">
      <c r="A368" s="1312"/>
      <c r="B368" s="1314"/>
      <c r="C368" s="1312"/>
      <c r="D368" s="1299"/>
      <c r="E368" s="1299"/>
      <c r="F368" s="1299"/>
      <c r="G368" s="1299"/>
      <c r="H368" s="1299"/>
      <c r="I368" s="1299"/>
      <c r="J368" s="1299"/>
      <c r="K368" s="1299"/>
      <c r="L368" s="1317"/>
    </row>
    <row r="369" spans="1:12" s="193" customFormat="1" ht="12.75" x14ac:dyDescent="0.2">
      <c r="A369" s="1319"/>
      <c r="B369" s="1320"/>
      <c r="C369" s="1321" t="s">
        <v>1110</v>
      </c>
      <c r="D369" s="1322">
        <f t="shared" ref="D369:K369" si="21">SUM(D5:D367)</f>
        <v>17550000</v>
      </c>
      <c r="E369" s="1322">
        <f t="shared" si="21"/>
        <v>37650000</v>
      </c>
      <c r="F369" s="1322">
        <f t="shared" si="21"/>
        <v>2500000</v>
      </c>
      <c r="G369" s="1322">
        <f t="shared" si="21"/>
        <v>4400000</v>
      </c>
      <c r="H369" s="1322">
        <f t="shared" si="21"/>
        <v>58700000</v>
      </c>
      <c r="I369" s="1322">
        <f t="shared" si="21"/>
        <v>202650000</v>
      </c>
      <c r="J369" s="1322">
        <f t="shared" si="21"/>
        <v>3050000</v>
      </c>
      <c r="K369" s="1322">
        <f t="shared" si="21"/>
        <v>48500000</v>
      </c>
      <c r="L369" s="1322">
        <f>D369+E369+F369+G369+H369+I369+J369+K369</f>
        <v>375000000</v>
      </c>
    </row>
    <row r="370" spans="1:12" x14ac:dyDescent="0.25">
      <c r="A370" s="1323"/>
      <c r="B370" s="1324"/>
      <c r="C370" s="1323"/>
      <c r="D370" s="1325"/>
      <c r="E370" s="1325"/>
      <c r="F370" s="1325"/>
      <c r="G370" s="1325"/>
      <c r="H370" s="1325"/>
      <c r="I370" s="1325"/>
      <c r="J370" s="157"/>
      <c r="K370" s="157"/>
      <c r="L370" s="157"/>
    </row>
    <row r="371" spans="1:12" x14ac:dyDescent="0.25">
      <c r="A371" s="1323"/>
      <c r="B371" s="1324"/>
      <c r="C371" s="1323"/>
      <c r="D371" s="1325"/>
      <c r="E371" s="1325"/>
      <c r="F371" s="1325"/>
      <c r="G371" s="1325"/>
      <c r="H371" s="1325"/>
      <c r="I371" s="1325"/>
      <c r="J371" s="157"/>
      <c r="K371" s="157"/>
      <c r="L371" s="157"/>
    </row>
    <row r="372" spans="1:12" ht="20.25" x14ac:dyDescent="0.3">
      <c r="A372" s="168"/>
      <c r="B372" s="987"/>
      <c r="C372" s="1326"/>
      <c r="D372" s="146"/>
      <c r="E372" s="146"/>
      <c r="F372" s="146"/>
      <c r="G372" s="146"/>
      <c r="H372" s="146"/>
      <c r="I372" s="146"/>
    </row>
    <row r="373" spans="1:12" ht="20.25" x14ac:dyDescent="0.3">
      <c r="A373" s="168"/>
      <c r="B373" s="987"/>
      <c r="C373" s="1326"/>
      <c r="D373" s="146"/>
      <c r="E373" s="146"/>
      <c r="F373" s="146"/>
      <c r="G373" s="146"/>
      <c r="H373" s="146"/>
      <c r="I373" s="146"/>
    </row>
    <row r="374" spans="1:12" ht="20.25" x14ac:dyDescent="0.3">
      <c r="A374" s="168"/>
      <c r="B374" s="987"/>
      <c r="C374" s="1326"/>
      <c r="D374" s="146"/>
      <c r="E374" s="146"/>
      <c r="F374" s="146"/>
      <c r="G374" s="146"/>
      <c r="H374" s="146"/>
      <c r="I374" s="146"/>
    </row>
    <row r="375" spans="1:12" ht="20.25" x14ac:dyDescent="0.3">
      <c r="A375" s="168"/>
      <c r="B375" s="987"/>
      <c r="C375" s="1326"/>
      <c r="D375" s="146"/>
      <c r="E375" s="146"/>
      <c r="F375" s="146"/>
      <c r="G375" s="146"/>
      <c r="H375" s="146"/>
      <c r="I375" s="146"/>
    </row>
    <row r="376" spans="1:12" ht="20.25" x14ac:dyDescent="0.3">
      <c r="A376" s="168"/>
      <c r="B376" s="987"/>
      <c r="C376" s="1326"/>
      <c r="D376" s="1327"/>
      <c r="E376" s="1327"/>
      <c r="F376" s="1327"/>
      <c r="G376" s="1327"/>
      <c r="H376" s="146"/>
      <c r="I376" s="146"/>
    </row>
    <row r="377" spans="1:12" ht="20.25" x14ac:dyDescent="0.3">
      <c r="A377" s="168"/>
      <c r="B377" s="987"/>
      <c r="C377" s="1326"/>
      <c r="D377" s="146"/>
      <c r="E377" s="146"/>
      <c r="F377" s="146"/>
      <c r="G377" s="146"/>
      <c r="H377" s="146"/>
      <c r="I377" s="146"/>
    </row>
    <row r="378" spans="1:12" ht="20.25" x14ac:dyDescent="0.3">
      <c r="A378" s="168"/>
      <c r="B378" s="987"/>
      <c r="C378" s="1326"/>
      <c r="D378" s="146"/>
      <c r="E378" s="146"/>
      <c r="F378" s="146"/>
      <c r="G378" s="146"/>
      <c r="H378" s="146"/>
      <c r="I378" s="146"/>
    </row>
    <row r="379" spans="1:12" ht="20.25" x14ac:dyDescent="0.3">
      <c r="A379" s="168"/>
      <c r="B379" s="987"/>
      <c r="C379" s="1326"/>
      <c r="D379" s="146"/>
      <c r="E379" s="146"/>
      <c r="F379" s="146"/>
      <c r="G379" s="146"/>
      <c r="H379" s="146"/>
      <c r="I379" s="146"/>
    </row>
    <row r="380" spans="1:12" x14ac:dyDescent="0.25">
      <c r="A380" s="168"/>
      <c r="B380" s="987"/>
      <c r="C380" s="168"/>
      <c r="D380" s="146"/>
      <c r="E380" s="146"/>
      <c r="F380" s="146"/>
      <c r="G380" s="146"/>
      <c r="H380" s="146"/>
      <c r="I380" s="146"/>
    </row>
    <row r="381" spans="1:12" x14ac:dyDescent="0.25">
      <c r="A381" s="168"/>
      <c r="B381" s="987"/>
      <c r="C381" s="168"/>
      <c r="D381" s="146"/>
      <c r="E381" s="146"/>
      <c r="F381" s="146"/>
      <c r="G381" s="146"/>
      <c r="H381" s="146"/>
      <c r="I381" s="146"/>
    </row>
    <row r="382" spans="1:12" x14ac:dyDescent="0.25">
      <c r="A382" s="168"/>
      <c r="B382" s="987"/>
      <c r="C382" s="168"/>
      <c r="D382" s="146"/>
      <c r="E382" s="146"/>
      <c r="F382" s="146"/>
      <c r="G382" s="146"/>
      <c r="H382" s="146"/>
      <c r="I382" s="146"/>
    </row>
    <row r="383" spans="1:12" x14ac:dyDescent="0.25">
      <c r="A383" s="168"/>
      <c r="B383" s="987"/>
      <c r="C383" s="168"/>
      <c r="D383" s="146"/>
      <c r="E383" s="146"/>
      <c r="F383" s="146"/>
      <c r="G383" s="146"/>
      <c r="H383" s="146"/>
      <c r="I383" s="146"/>
    </row>
    <row r="384" spans="1:12" x14ac:dyDescent="0.25">
      <c r="A384" s="168"/>
      <c r="B384" s="987"/>
      <c r="C384" s="168"/>
      <c r="D384" s="146"/>
      <c r="E384" s="146"/>
      <c r="F384" s="146"/>
      <c r="G384" s="146"/>
      <c r="H384" s="146"/>
      <c r="I384" s="146"/>
    </row>
    <row r="385" spans="1:9" x14ac:dyDescent="0.25">
      <c r="A385" s="168"/>
      <c r="B385" s="987"/>
      <c r="C385" s="168"/>
      <c r="D385" s="146"/>
      <c r="E385" s="146"/>
      <c r="F385" s="146"/>
      <c r="G385" s="146"/>
      <c r="H385" s="146"/>
      <c r="I385" s="146"/>
    </row>
    <row r="386" spans="1:9" x14ac:dyDescent="0.25">
      <c r="A386" s="168"/>
      <c r="B386" s="987"/>
      <c r="C386" s="168"/>
      <c r="D386" s="146"/>
      <c r="E386" s="146"/>
      <c r="F386" s="146"/>
      <c r="G386" s="146"/>
      <c r="H386" s="146"/>
      <c r="I386" s="146"/>
    </row>
    <row r="387" spans="1:9" x14ac:dyDescent="0.25">
      <c r="A387" s="168"/>
      <c r="B387" s="987"/>
      <c r="C387" s="168"/>
      <c r="D387" s="146"/>
      <c r="E387" s="146"/>
      <c r="F387" s="146"/>
      <c r="G387" s="146"/>
      <c r="H387" s="146"/>
      <c r="I387" s="146"/>
    </row>
    <row r="388" spans="1:9" x14ac:dyDescent="0.25">
      <c r="A388" s="168"/>
      <c r="B388" s="987"/>
      <c r="D388" s="146"/>
      <c r="E388" s="146"/>
      <c r="F388" s="146"/>
      <c r="G388" s="146"/>
      <c r="H388" s="146"/>
      <c r="I388" s="146"/>
    </row>
  </sheetData>
  <pageMargins left="0.7" right="0.7" top="0.75" bottom="0.75" header="0.3" footer="0.3"/>
  <pageSetup scale="45" orientation="landscape" r:id="rId1"/>
  <colBreaks count="1" manualBreakCount="1">
    <brk id="12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L82"/>
  <sheetViews>
    <sheetView workbookViewId="0">
      <pane ySplit="1" topLeftCell="A53" activePane="bottomLeft" state="frozen"/>
      <selection pane="bottomLeft" activeCell="K63" sqref="K63"/>
    </sheetView>
  </sheetViews>
  <sheetFormatPr defaultRowHeight="15" x14ac:dyDescent="0.25"/>
  <cols>
    <col min="1" max="1" width="20.85546875" style="991" customWidth="1"/>
    <col min="2" max="2" width="9.7109375" style="991" customWidth="1"/>
    <col min="3" max="3" width="25.140625" style="991" customWidth="1"/>
    <col min="4" max="4" width="13.5703125" style="41" customWidth="1"/>
    <col min="5" max="5" width="14.140625" style="41" customWidth="1"/>
    <col min="6" max="6" width="14.5703125" style="155" customWidth="1"/>
    <col min="7" max="7" width="12" style="41" customWidth="1"/>
    <col min="8" max="8" width="13.42578125" style="41" customWidth="1"/>
    <col min="9" max="9" width="15" style="41" customWidth="1"/>
    <col min="10" max="10" width="11.42578125" style="41" customWidth="1"/>
    <col min="11" max="11" width="9.7109375" style="41" customWidth="1"/>
    <col min="12" max="12" width="12.85546875" style="1" customWidth="1"/>
  </cols>
  <sheetData>
    <row r="1" spans="1:12" ht="15.75" x14ac:dyDescent="0.25">
      <c r="A1" s="995" t="s">
        <v>1118</v>
      </c>
      <c r="B1" s="995" t="s">
        <v>1183</v>
      </c>
      <c r="C1" s="995" t="s">
        <v>1119</v>
      </c>
      <c r="D1" s="988" t="s">
        <v>878</v>
      </c>
      <c r="E1" s="988" t="s">
        <v>879</v>
      </c>
      <c r="F1" s="988" t="s">
        <v>880</v>
      </c>
      <c r="G1" s="988" t="s">
        <v>881</v>
      </c>
      <c r="H1" s="989" t="s">
        <v>882</v>
      </c>
      <c r="I1" s="989" t="s">
        <v>883</v>
      </c>
      <c r="J1" s="989" t="s">
        <v>884</v>
      </c>
      <c r="K1" s="139" t="s">
        <v>1053</v>
      </c>
      <c r="L1" s="999" t="s">
        <v>1171</v>
      </c>
    </row>
    <row r="2" spans="1:12" x14ac:dyDescent="0.25">
      <c r="A2" s="995" t="s">
        <v>1120</v>
      </c>
      <c r="B2" s="995">
        <v>1</v>
      </c>
      <c r="C2" s="859" t="s">
        <v>1121</v>
      </c>
      <c r="D2" s="126"/>
      <c r="E2" s="126"/>
      <c r="F2" s="154"/>
      <c r="G2" s="126"/>
      <c r="H2" s="126">
        <v>2000000</v>
      </c>
      <c r="I2" s="126"/>
      <c r="J2" s="126"/>
      <c r="K2" s="126"/>
      <c r="L2" s="578"/>
    </row>
    <row r="3" spans="1:12" s="1005" customFormat="1" x14ac:dyDescent="0.25">
      <c r="A3" s="1003" t="s">
        <v>408</v>
      </c>
      <c r="B3" s="1003"/>
      <c r="C3" s="1003"/>
      <c r="D3" s="1004">
        <f>SUM(D2)</f>
        <v>0</v>
      </c>
      <c r="E3" s="1004">
        <f t="shared" ref="E3:K3" si="0">SUM(E2)</f>
        <v>0</v>
      </c>
      <c r="F3" s="1010">
        <f t="shared" si="0"/>
        <v>0</v>
      </c>
      <c r="G3" s="1004">
        <f t="shared" si="0"/>
        <v>0</v>
      </c>
      <c r="H3" s="1004">
        <f t="shared" si="0"/>
        <v>2000000</v>
      </c>
      <c r="I3" s="1004">
        <f t="shared" si="0"/>
        <v>0</v>
      </c>
      <c r="J3" s="1004">
        <f t="shared" si="0"/>
        <v>0</v>
      </c>
      <c r="K3" s="1004">
        <f t="shared" si="0"/>
        <v>0</v>
      </c>
      <c r="L3" s="1004">
        <f>SUM(D3:K3)</f>
        <v>2000000</v>
      </c>
    </row>
    <row r="4" spans="1:12" x14ac:dyDescent="0.25">
      <c r="A4" s="995" t="s">
        <v>1122</v>
      </c>
      <c r="B4" s="995">
        <v>2</v>
      </c>
      <c r="C4" s="859" t="s">
        <v>1123</v>
      </c>
      <c r="D4" s="126"/>
      <c r="E4" s="126">
        <v>1500000</v>
      </c>
      <c r="F4" s="154"/>
      <c r="G4" s="126"/>
      <c r="H4" s="126"/>
      <c r="I4" s="126"/>
      <c r="J4" s="126"/>
      <c r="K4" s="126"/>
      <c r="L4" s="1004"/>
    </row>
    <row r="5" spans="1:12" x14ac:dyDescent="0.25">
      <c r="A5" s="859"/>
      <c r="B5" s="859"/>
      <c r="C5" s="859" t="s">
        <v>1124</v>
      </c>
      <c r="D5" s="126"/>
      <c r="E5" s="126">
        <v>500000</v>
      </c>
      <c r="F5" s="154"/>
      <c r="G5" s="126"/>
      <c r="H5" s="126"/>
      <c r="I5" s="126"/>
      <c r="J5" s="126"/>
      <c r="K5" s="126"/>
      <c r="L5" s="1004"/>
    </row>
    <row r="6" spans="1:12" s="1002" customFormat="1" x14ac:dyDescent="0.25">
      <c r="A6" s="1001" t="s">
        <v>408</v>
      </c>
      <c r="B6" s="1001"/>
      <c r="C6" s="1001"/>
      <c r="D6" s="990">
        <f>SUM(D4:D5)</f>
        <v>0</v>
      </c>
      <c r="E6" s="990">
        <f t="shared" ref="E6:K6" si="1">SUM(E4:E5)</f>
        <v>2000000</v>
      </c>
      <c r="F6" s="1011">
        <f t="shared" si="1"/>
        <v>0</v>
      </c>
      <c r="G6" s="990">
        <f t="shared" si="1"/>
        <v>0</v>
      </c>
      <c r="H6" s="990">
        <f t="shared" si="1"/>
        <v>0</v>
      </c>
      <c r="I6" s="990">
        <f t="shared" si="1"/>
        <v>0</v>
      </c>
      <c r="J6" s="990">
        <f t="shared" si="1"/>
        <v>0</v>
      </c>
      <c r="K6" s="990">
        <f t="shared" si="1"/>
        <v>0</v>
      </c>
      <c r="L6" s="1004">
        <f t="shared" ref="L6:L14" si="2">SUM(D6:K6)</f>
        <v>2000000</v>
      </c>
    </row>
    <row r="7" spans="1:12" x14ac:dyDescent="0.25">
      <c r="A7" s="995" t="s">
        <v>1125</v>
      </c>
      <c r="B7" s="995">
        <v>3</v>
      </c>
      <c r="C7" s="859" t="s">
        <v>1126</v>
      </c>
      <c r="D7" s="126"/>
      <c r="E7" s="126">
        <v>2000000</v>
      </c>
      <c r="F7" s="154"/>
      <c r="G7" s="126"/>
      <c r="H7" s="126"/>
      <c r="I7" s="126"/>
      <c r="J7" s="126"/>
      <c r="K7" s="126"/>
      <c r="L7" s="578"/>
    </row>
    <row r="8" spans="1:12" s="1002" customFormat="1" x14ac:dyDescent="0.25">
      <c r="A8" s="1003"/>
      <c r="B8" s="1003"/>
      <c r="C8" s="1001"/>
      <c r="D8" s="990"/>
      <c r="E8" s="990">
        <f>SUM(E7)</f>
        <v>2000000</v>
      </c>
      <c r="F8" s="1011">
        <f t="shared" ref="F8:K8" si="3">SUM(F7)</f>
        <v>0</v>
      </c>
      <c r="G8" s="990">
        <f t="shared" si="3"/>
        <v>0</v>
      </c>
      <c r="H8" s="990">
        <f t="shared" si="3"/>
        <v>0</v>
      </c>
      <c r="I8" s="990">
        <f t="shared" si="3"/>
        <v>0</v>
      </c>
      <c r="J8" s="990">
        <f t="shared" si="3"/>
        <v>0</v>
      </c>
      <c r="K8" s="990">
        <f t="shared" si="3"/>
        <v>0</v>
      </c>
      <c r="L8" s="1004">
        <f t="shared" si="2"/>
        <v>2000000</v>
      </c>
    </row>
    <row r="9" spans="1:12" x14ac:dyDescent="0.25">
      <c r="A9" s="995" t="s">
        <v>1127</v>
      </c>
      <c r="B9" s="995">
        <v>4</v>
      </c>
      <c r="C9" s="859" t="s">
        <v>1128</v>
      </c>
      <c r="D9" s="126"/>
      <c r="E9" s="126">
        <v>2000000</v>
      </c>
      <c r="F9" s="154"/>
      <c r="G9" s="126"/>
      <c r="H9" s="126">
        <v>0</v>
      </c>
      <c r="I9" s="126"/>
      <c r="J9" s="126"/>
      <c r="K9" s="126"/>
      <c r="L9" s="578"/>
    </row>
    <row r="10" spans="1:12" s="1002" customFormat="1" x14ac:dyDescent="0.25">
      <c r="A10" s="1003"/>
      <c r="B10" s="1003"/>
      <c r="C10" s="1001"/>
      <c r="D10" s="990">
        <f>SUM(D9)</f>
        <v>0</v>
      </c>
      <c r="E10" s="990">
        <f t="shared" ref="E10:K10" si="4">SUM(E9)</f>
        <v>2000000</v>
      </c>
      <c r="F10" s="1011">
        <f t="shared" si="4"/>
        <v>0</v>
      </c>
      <c r="G10" s="990">
        <f t="shared" si="4"/>
        <v>0</v>
      </c>
      <c r="H10" s="990">
        <f t="shared" si="4"/>
        <v>0</v>
      </c>
      <c r="I10" s="990">
        <f t="shared" si="4"/>
        <v>0</v>
      </c>
      <c r="J10" s="990">
        <f t="shared" si="4"/>
        <v>0</v>
      </c>
      <c r="K10" s="990">
        <f t="shared" si="4"/>
        <v>0</v>
      </c>
      <c r="L10" s="1004">
        <f t="shared" si="2"/>
        <v>2000000</v>
      </c>
    </row>
    <row r="11" spans="1:12" x14ac:dyDescent="0.25">
      <c r="A11" s="995" t="s">
        <v>1129</v>
      </c>
      <c r="B11" s="995">
        <v>5</v>
      </c>
      <c r="C11" s="859" t="s">
        <v>1130</v>
      </c>
      <c r="D11" s="126"/>
      <c r="E11" s="126"/>
      <c r="F11" s="154"/>
      <c r="G11" s="126">
        <v>2000000</v>
      </c>
      <c r="H11" s="126"/>
      <c r="I11" s="126"/>
      <c r="J11" s="126"/>
      <c r="K11" s="126"/>
      <c r="L11" s="578"/>
    </row>
    <row r="12" spans="1:12" s="1002" customFormat="1" x14ac:dyDescent="0.25">
      <c r="A12" s="1003"/>
      <c r="B12" s="1003"/>
      <c r="C12" s="1001"/>
      <c r="D12" s="990">
        <f>SUM(D11)</f>
        <v>0</v>
      </c>
      <c r="E12" s="990">
        <f t="shared" ref="E12:K12" si="5">SUM(E11)</f>
        <v>0</v>
      </c>
      <c r="F12" s="1011">
        <f t="shared" si="5"/>
        <v>0</v>
      </c>
      <c r="G12" s="990">
        <f t="shared" si="5"/>
        <v>2000000</v>
      </c>
      <c r="H12" s="990">
        <f t="shared" si="5"/>
        <v>0</v>
      </c>
      <c r="I12" s="990">
        <f t="shared" si="5"/>
        <v>0</v>
      </c>
      <c r="J12" s="990">
        <f t="shared" si="5"/>
        <v>0</v>
      </c>
      <c r="K12" s="990">
        <f t="shared" si="5"/>
        <v>0</v>
      </c>
      <c r="L12" s="1004">
        <f t="shared" si="2"/>
        <v>2000000</v>
      </c>
    </row>
    <row r="13" spans="1:12" ht="30" x14ac:dyDescent="0.25">
      <c r="A13" s="995" t="s">
        <v>1131</v>
      </c>
      <c r="B13" s="995">
        <v>6</v>
      </c>
      <c r="C13" s="996" t="s">
        <v>1132</v>
      </c>
      <c r="D13" s="126"/>
      <c r="E13" s="126"/>
      <c r="F13" s="154"/>
      <c r="G13" s="126">
        <v>2000000</v>
      </c>
      <c r="H13" s="126"/>
      <c r="I13" s="126"/>
      <c r="J13" s="126"/>
      <c r="K13" s="126"/>
      <c r="L13" s="578"/>
    </row>
    <row r="14" spans="1:12" s="1002" customFormat="1" x14ac:dyDescent="0.25">
      <c r="A14" s="1003"/>
      <c r="B14" s="1003"/>
      <c r="C14" s="1006"/>
      <c r="D14" s="990">
        <f>SUM(D13)</f>
        <v>0</v>
      </c>
      <c r="E14" s="990">
        <f t="shared" ref="E14:K14" si="6">SUM(E13)</f>
        <v>0</v>
      </c>
      <c r="F14" s="1011">
        <f t="shared" si="6"/>
        <v>0</v>
      </c>
      <c r="G14" s="990">
        <f t="shared" si="6"/>
        <v>2000000</v>
      </c>
      <c r="H14" s="990">
        <f t="shared" si="6"/>
        <v>0</v>
      </c>
      <c r="I14" s="990">
        <f t="shared" si="6"/>
        <v>0</v>
      </c>
      <c r="J14" s="990">
        <f t="shared" si="6"/>
        <v>0</v>
      </c>
      <c r="K14" s="990">
        <f t="shared" si="6"/>
        <v>0</v>
      </c>
      <c r="L14" s="1004">
        <f t="shared" si="2"/>
        <v>2000000</v>
      </c>
    </row>
    <row r="15" spans="1:12" x14ac:dyDescent="0.25">
      <c r="A15" s="995" t="s">
        <v>1133</v>
      </c>
      <c r="B15" s="995">
        <v>7</v>
      </c>
      <c r="C15" s="859" t="s">
        <v>1134</v>
      </c>
      <c r="D15" s="126"/>
      <c r="E15" s="126"/>
      <c r="F15" s="154"/>
      <c r="G15" s="126"/>
      <c r="H15" s="126">
        <v>1500000</v>
      </c>
      <c r="I15" s="126"/>
      <c r="J15" s="126"/>
      <c r="K15" s="126"/>
      <c r="L15" s="578"/>
    </row>
    <row r="16" spans="1:12" x14ac:dyDescent="0.25">
      <c r="A16" s="859"/>
      <c r="B16" s="859"/>
      <c r="C16" s="859" t="s">
        <v>1135</v>
      </c>
      <c r="D16" s="126">
        <v>500000</v>
      </c>
      <c r="E16" s="126"/>
      <c r="F16" s="154"/>
      <c r="G16" s="126"/>
      <c r="H16" s="126"/>
      <c r="I16" s="126"/>
      <c r="J16" s="126"/>
      <c r="K16" s="126"/>
      <c r="L16" s="578"/>
    </row>
    <row r="17" spans="1:12" s="1002" customFormat="1" x14ac:dyDescent="0.25">
      <c r="A17" s="1001"/>
      <c r="B17" s="1001"/>
      <c r="C17" s="1001"/>
      <c r="D17" s="990">
        <f>SUM(D15:D16)</f>
        <v>500000</v>
      </c>
      <c r="E17" s="990">
        <f t="shared" ref="E17:K17" si="7">SUM(E15:E16)</f>
        <v>0</v>
      </c>
      <c r="F17" s="1011">
        <f t="shared" si="7"/>
        <v>0</v>
      </c>
      <c r="G17" s="990">
        <f t="shared" si="7"/>
        <v>0</v>
      </c>
      <c r="H17" s="990">
        <f t="shared" si="7"/>
        <v>1500000</v>
      </c>
      <c r="I17" s="990">
        <f t="shared" si="7"/>
        <v>0</v>
      </c>
      <c r="J17" s="990">
        <f t="shared" si="7"/>
        <v>0</v>
      </c>
      <c r="K17" s="990">
        <f t="shared" si="7"/>
        <v>0</v>
      </c>
      <c r="L17" s="1004">
        <f>SUM(D17:K17)</f>
        <v>2000000</v>
      </c>
    </row>
    <row r="18" spans="1:12" x14ac:dyDescent="0.25">
      <c r="A18" s="995" t="s">
        <v>1136</v>
      </c>
      <c r="B18" s="995">
        <v>8</v>
      </c>
      <c r="C18" s="859" t="s">
        <v>1137</v>
      </c>
      <c r="D18" s="126"/>
      <c r="E18" s="126"/>
      <c r="F18" s="154"/>
      <c r="G18" s="126"/>
      <c r="H18" s="126">
        <v>1500000</v>
      </c>
      <c r="I18" s="126"/>
      <c r="J18" s="126"/>
      <c r="K18" s="126"/>
      <c r="L18" s="578"/>
    </row>
    <row r="19" spans="1:12" x14ac:dyDescent="0.25">
      <c r="A19" s="859"/>
      <c r="B19" s="859"/>
      <c r="C19" s="859" t="s">
        <v>1138</v>
      </c>
      <c r="D19" s="126"/>
      <c r="E19" s="126">
        <v>500000</v>
      </c>
      <c r="F19" s="154"/>
      <c r="G19" s="126"/>
      <c r="H19" s="126"/>
      <c r="I19" s="126"/>
      <c r="J19" s="126"/>
      <c r="K19" s="126"/>
      <c r="L19" s="578"/>
    </row>
    <row r="20" spans="1:12" s="1002" customFormat="1" x14ac:dyDescent="0.25">
      <c r="A20" s="1001"/>
      <c r="B20" s="1001"/>
      <c r="C20" s="1001"/>
      <c r="D20" s="990">
        <f>SUM(D18:D19)</f>
        <v>0</v>
      </c>
      <c r="E20" s="990">
        <f t="shared" ref="E20:K20" si="8">SUM(E18:E19)</f>
        <v>500000</v>
      </c>
      <c r="F20" s="1011">
        <f t="shared" si="8"/>
        <v>0</v>
      </c>
      <c r="G20" s="990">
        <f t="shared" si="8"/>
        <v>0</v>
      </c>
      <c r="H20" s="990">
        <f t="shared" si="8"/>
        <v>1500000</v>
      </c>
      <c r="I20" s="990">
        <f t="shared" si="8"/>
        <v>0</v>
      </c>
      <c r="J20" s="990">
        <f t="shared" si="8"/>
        <v>0</v>
      </c>
      <c r="K20" s="990">
        <f t="shared" si="8"/>
        <v>0</v>
      </c>
      <c r="L20" s="1004">
        <f>SUM(D20:K20)</f>
        <v>2000000</v>
      </c>
    </row>
    <row r="21" spans="1:12" ht="30" x14ac:dyDescent="0.25">
      <c r="A21" s="995" t="s">
        <v>1139</v>
      </c>
      <c r="B21" s="995">
        <v>9</v>
      </c>
      <c r="C21" s="996" t="s">
        <v>1140</v>
      </c>
      <c r="D21" s="126"/>
      <c r="E21" s="126">
        <v>2000000</v>
      </c>
      <c r="F21" s="154"/>
      <c r="G21" s="126"/>
      <c r="H21" s="126"/>
      <c r="I21" s="126"/>
      <c r="J21" s="126"/>
      <c r="K21" s="126"/>
      <c r="L21" s="578"/>
    </row>
    <row r="22" spans="1:12" s="1002" customFormat="1" x14ac:dyDescent="0.25">
      <c r="A22" s="1003"/>
      <c r="B22" s="1003"/>
      <c r="C22" s="1006"/>
      <c r="D22" s="990">
        <f>SUM(D21)</f>
        <v>0</v>
      </c>
      <c r="E22" s="990">
        <f t="shared" ref="E22:K22" si="9">SUM(E21)</f>
        <v>2000000</v>
      </c>
      <c r="F22" s="1011">
        <f t="shared" si="9"/>
        <v>0</v>
      </c>
      <c r="G22" s="990">
        <f t="shared" si="9"/>
        <v>0</v>
      </c>
      <c r="H22" s="990">
        <f t="shared" si="9"/>
        <v>0</v>
      </c>
      <c r="I22" s="990">
        <f t="shared" si="9"/>
        <v>0</v>
      </c>
      <c r="J22" s="990">
        <f t="shared" si="9"/>
        <v>0</v>
      </c>
      <c r="K22" s="990">
        <f t="shared" si="9"/>
        <v>0</v>
      </c>
      <c r="L22" s="1004">
        <f>SUM(D22:K22)</f>
        <v>2000000</v>
      </c>
    </row>
    <row r="23" spans="1:12" x14ac:dyDescent="0.25">
      <c r="A23" s="995" t="s">
        <v>1141</v>
      </c>
      <c r="B23" s="995">
        <v>10</v>
      </c>
      <c r="C23" s="859" t="s">
        <v>1142</v>
      </c>
      <c r="D23" s="126"/>
      <c r="E23" s="126"/>
      <c r="F23" s="154">
        <v>500000</v>
      </c>
      <c r="G23" s="126"/>
      <c r="H23" s="126"/>
      <c r="I23" s="126"/>
      <c r="J23" s="126"/>
      <c r="K23" s="126"/>
      <c r="L23" s="578"/>
    </row>
    <row r="24" spans="1:12" x14ac:dyDescent="0.25">
      <c r="A24" s="859"/>
      <c r="B24" s="859"/>
      <c r="C24" s="859" t="s">
        <v>1143</v>
      </c>
      <c r="D24" s="126"/>
      <c r="E24" s="126"/>
      <c r="F24" s="154">
        <v>1000000</v>
      </c>
      <c r="G24" s="126"/>
      <c r="H24" s="126"/>
      <c r="I24" s="126"/>
      <c r="J24" s="126"/>
      <c r="K24" s="126"/>
      <c r="L24" s="578"/>
    </row>
    <row r="25" spans="1:12" x14ac:dyDescent="0.25">
      <c r="A25" s="859"/>
      <c r="B25" s="859"/>
      <c r="C25" s="859" t="s">
        <v>1144</v>
      </c>
      <c r="D25" s="126"/>
      <c r="E25" s="126">
        <v>500000</v>
      </c>
      <c r="F25" s="154"/>
      <c r="G25" s="126"/>
      <c r="H25" s="126"/>
      <c r="I25" s="126"/>
      <c r="J25" s="126"/>
      <c r="K25" s="126"/>
      <c r="L25" s="578"/>
    </row>
    <row r="26" spans="1:12" s="1002" customFormat="1" x14ac:dyDescent="0.25">
      <c r="A26" s="1001"/>
      <c r="B26" s="1001"/>
      <c r="C26" s="1001"/>
      <c r="D26" s="990">
        <f>SUM(D23:D25)</f>
        <v>0</v>
      </c>
      <c r="E26" s="990">
        <f t="shared" ref="E26:K26" si="10">SUM(E23:E25)</f>
        <v>500000</v>
      </c>
      <c r="F26" s="1011">
        <f t="shared" si="10"/>
        <v>1500000</v>
      </c>
      <c r="G26" s="990">
        <f t="shared" si="10"/>
        <v>0</v>
      </c>
      <c r="H26" s="990">
        <f t="shared" si="10"/>
        <v>0</v>
      </c>
      <c r="I26" s="990">
        <f t="shared" si="10"/>
        <v>0</v>
      </c>
      <c r="J26" s="990">
        <f t="shared" si="10"/>
        <v>0</v>
      </c>
      <c r="K26" s="990">
        <f t="shared" si="10"/>
        <v>0</v>
      </c>
      <c r="L26" s="1004">
        <f>SUM(D26:K26)</f>
        <v>2000000</v>
      </c>
    </row>
    <row r="27" spans="1:12" ht="30" x14ac:dyDescent="0.25">
      <c r="A27" s="995" t="s">
        <v>1145</v>
      </c>
      <c r="B27" s="995">
        <v>11</v>
      </c>
      <c r="C27" s="996" t="s">
        <v>1146</v>
      </c>
      <c r="D27" s="126"/>
      <c r="E27" s="126">
        <v>2000000</v>
      </c>
      <c r="F27" s="154"/>
      <c r="G27" s="126"/>
      <c r="H27" s="126"/>
      <c r="I27" s="126"/>
      <c r="J27" s="126"/>
      <c r="K27" s="126"/>
      <c r="L27" s="578"/>
    </row>
    <row r="28" spans="1:12" s="1002" customFormat="1" x14ac:dyDescent="0.25">
      <c r="A28" s="1003"/>
      <c r="B28" s="1003"/>
      <c r="C28" s="1001"/>
      <c r="D28" s="990">
        <f>SUM(D27)</f>
        <v>0</v>
      </c>
      <c r="E28" s="990">
        <f t="shared" ref="E28:K28" si="11">SUM(E27)</f>
        <v>2000000</v>
      </c>
      <c r="F28" s="1011">
        <f t="shared" si="11"/>
        <v>0</v>
      </c>
      <c r="G28" s="990">
        <f t="shared" si="11"/>
        <v>0</v>
      </c>
      <c r="H28" s="990">
        <f t="shared" si="11"/>
        <v>0</v>
      </c>
      <c r="I28" s="990">
        <f t="shared" si="11"/>
        <v>0</v>
      </c>
      <c r="J28" s="990">
        <f t="shared" si="11"/>
        <v>0</v>
      </c>
      <c r="K28" s="990">
        <f t="shared" si="11"/>
        <v>0</v>
      </c>
      <c r="L28" s="1004">
        <f>SUM(D28:K28)</f>
        <v>2000000</v>
      </c>
    </row>
    <row r="29" spans="1:12" ht="30" x14ac:dyDescent="0.25">
      <c r="A29" s="1000" t="s">
        <v>1147</v>
      </c>
      <c r="B29" s="1000">
        <v>12</v>
      </c>
      <c r="C29" s="998" t="s">
        <v>1148</v>
      </c>
      <c r="D29" s="126"/>
      <c r="E29" s="126">
        <v>2000000</v>
      </c>
      <c r="F29" s="154"/>
      <c r="G29" s="126"/>
      <c r="H29" s="126"/>
      <c r="I29" s="126"/>
      <c r="J29" s="126"/>
      <c r="K29" s="126"/>
      <c r="L29" s="578"/>
    </row>
    <row r="30" spans="1:12" s="1002" customFormat="1" x14ac:dyDescent="0.25">
      <c r="A30" s="1003"/>
      <c r="B30" s="1003"/>
      <c r="C30" s="1006"/>
      <c r="D30" s="990">
        <f>SUM(D29)</f>
        <v>0</v>
      </c>
      <c r="E30" s="990">
        <f t="shared" ref="E30:K30" si="12">SUM(E29)</f>
        <v>2000000</v>
      </c>
      <c r="F30" s="1011">
        <f t="shared" si="12"/>
        <v>0</v>
      </c>
      <c r="G30" s="990">
        <f t="shared" si="12"/>
        <v>0</v>
      </c>
      <c r="H30" s="990">
        <f t="shared" si="12"/>
        <v>0</v>
      </c>
      <c r="I30" s="990">
        <f t="shared" si="12"/>
        <v>0</v>
      </c>
      <c r="J30" s="990">
        <f t="shared" si="12"/>
        <v>0</v>
      </c>
      <c r="K30" s="990">
        <f t="shared" si="12"/>
        <v>0</v>
      </c>
      <c r="L30" s="1004">
        <f>SUM(D30:K30)</f>
        <v>2000000</v>
      </c>
    </row>
    <row r="31" spans="1:12" x14ac:dyDescent="0.25">
      <c r="A31" s="995" t="s">
        <v>1173</v>
      </c>
      <c r="B31" s="995">
        <v>13</v>
      </c>
      <c r="C31" s="859" t="s">
        <v>1174</v>
      </c>
      <c r="D31" s="126"/>
      <c r="E31" s="126"/>
      <c r="F31" s="154">
        <v>500000</v>
      </c>
      <c r="G31" s="126"/>
      <c r="H31" s="126"/>
      <c r="I31" s="126"/>
      <c r="J31" s="126"/>
      <c r="K31" s="126"/>
      <c r="L31" s="578"/>
    </row>
    <row r="32" spans="1:12" s="991" customFormat="1" x14ac:dyDescent="0.25">
      <c r="A32" s="859"/>
      <c r="B32" s="859"/>
      <c r="C32" s="859" t="s">
        <v>1175</v>
      </c>
      <c r="D32" s="126"/>
      <c r="E32" s="126"/>
      <c r="F32" s="154"/>
      <c r="G32" s="126"/>
      <c r="H32" s="126">
        <v>1500000</v>
      </c>
      <c r="I32" s="126"/>
      <c r="J32" s="126"/>
      <c r="K32" s="126"/>
      <c r="L32" s="578"/>
    </row>
    <row r="33" spans="1:12" s="1002" customFormat="1" x14ac:dyDescent="0.25">
      <c r="A33" s="1001"/>
      <c r="B33" s="1001"/>
      <c r="C33" s="1001"/>
      <c r="D33" s="990">
        <f>SUM(D31:D32)</f>
        <v>0</v>
      </c>
      <c r="E33" s="990">
        <f t="shared" ref="E33:K33" si="13">SUM(E31:E32)</f>
        <v>0</v>
      </c>
      <c r="F33" s="1011">
        <f t="shared" si="13"/>
        <v>500000</v>
      </c>
      <c r="G33" s="990">
        <f t="shared" si="13"/>
        <v>0</v>
      </c>
      <c r="H33" s="990">
        <f t="shared" si="13"/>
        <v>1500000</v>
      </c>
      <c r="I33" s="990">
        <f t="shared" si="13"/>
        <v>0</v>
      </c>
      <c r="J33" s="990">
        <f t="shared" si="13"/>
        <v>0</v>
      </c>
      <c r="K33" s="990">
        <f t="shared" si="13"/>
        <v>0</v>
      </c>
      <c r="L33" s="1004">
        <f>SUM(D33:K33)</f>
        <v>2000000</v>
      </c>
    </row>
    <row r="34" spans="1:12" x14ac:dyDescent="0.25">
      <c r="A34" s="995" t="s">
        <v>1149</v>
      </c>
      <c r="B34" s="995">
        <v>14</v>
      </c>
      <c r="C34" s="859" t="s">
        <v>1150</v>
      </c>
      <c r="D34" s="126"/>
      <c r="E34" s="126"/>
      <c r="F34" s="154"/>
      <c r="G34" s="126">
        <v>1200000</v>
      </c>
      <c r="H34" s="126"/>
      <c r="I34" s="126"/>
      <c r="J34" s="126"/>
      <c r="K34" s="126"/>
      <c r="L34" s="578"/>
    </row>
    <row r="35" spans="1:12" x14ac:dyDescent="0.25">
      <c r="A35" s="859"/>
      <c r="B35" s="859"/>
      <c r="C35" s="859" t="s">
        <v>1176</v>
      </c>
      <c r="D35" s="126"/>
      <c r="E35" s="126">
        <v>800000</v>
      </c>
      <c r="F35" s="154"/>
      <c r="G35" s="126"/>
      <c r="H35" s="126"/>
      <c r="I35" s="126"/>
      <c r="J35" s="126"/>
      <c r="K35" s="126"/>
      <c r="L35" s="578">
        <v>0</v>
      </c>
    </row>
    <row r="36" spans="1:12" s="1002" customFormat="1" x14ac:dyDescent="0.25">
      <c r="A36" s="1001"/>
      <c r="B36" s="1001"/>
      <c r="C36" s="1001"/>
      <c r="D36" s="990">
        <f>SUM(D34:D35)</f>
        <v>0</v>
      </c>
      <c r="E36" s="990">
        <f t="shared" ref="E36:K36" si="14">SUM(E34:E35)</f>
        <v>800000</v>
      </c>
      <c r="F36" s="1011">
        <f t="shared" si="14"/>
        <v>0</v>
      </c>
      <c r="G36" s="990">
        <f t="shared" si="14"/>
        <v>1200000</v>
      </c>
      <c r="H36" s="990">
        <f t="shared" si="14"/>
        <v>0</v>
      </c>
      <c r="I36" s="990">
        <f t="shared" si="14"/>
        <v>0</v>
      </c>
      <c r="J36" s="990">
        <f t="shared" si="14"/>
        <v>0</v>
      </c>
      <c r="K36" s="990">
        <f t="shared" si="14"/>
        <v>0</v>
      </c>
      <c r="L36" s="1004">
        <f>SUM(D36:K36)</f>
        <v>2000000</v>
      </c>
    </row>
    <row r="37" spans="1:12" x14ac:dyDescent="0.25">
      <c r="A37" s="995" t="s">
        <v>1151</v>
      </c>
      <c r="B37" s="995">
        <v>15</v>
      </c>
      <c r="C37" s="859" t="s">
        <v>1152</v>
      </c>
      <c r="D37" s="126">
        <v>500000</v>
      </c>
      <c r="E37" s="126"/>
      <c r="F37" s="154"/>
      <c r="G37" s="126"/>
      <c r="H37" s="126"/>
      <c r="I37" s="126"/>
      <c r="J37" s="126"/>
      <c r="K37" s="126"/>
      <c r="L37" s="578"/>
    </row>
    <row r="38" spans="1:12" x14ac:dyDescent="0.25">
      <c r="A38" s="859"/>
      <c r="B38" s="859"/>
      <c r="C38" s="859" t="s">
        <v>1153</v>
      </c>
      <c r="D38" s="126"/>
      <c r="E38" s="126"/>
      <c r="F38" s="154">
        <v>1000000</v>
      </c>
      <c r="G38" s="126"/>
      <c r="H38" s="126"/>
      <c r="I38" s="126"/>
      <c r="J38" s="126"/>
      <c r="K38" s="126"/>
      <c r="L38" s="578"/>
    </row>
    <row r="39" spans="1:12" x14ac:dyDescent="0.25">
      <c r="A39" s="859"/>
      <c r="B39" s="859"/>
      <c r="C39" s="859" t="s">
        <v>1154</v>
      </c>
      <c r="D39" s="126"/>
      <c r="E39" s="126">
        <v>500000</v>
      </c>
      <c r="F39" s="154"/>
      <c r="G39" s="126"/>
      <c r="H39" s="126"/>
      <c r="I39" s="126"/>
      <c r="J39" s="126"/>
      <c r="K39" s="126"/>
      <c r="L39" s="578"/>
    </row>
    <row r="40" spans="1:12" s="1002" customFormat="1" x14ac:dyDescent="0.25">
      <c r="A40" s="1001"/>
      <c r="B40" s="1001"/>
      <c r="C40" s="1001"/>
      <c r="D40" s="990">
        <f>SUM(D37:D39)</f>
        <v>500000</v>
      </c>
      <c r="E40" s="990">
        <f t="shared" ref="E40:K40" si="15">SUM(E37:E39)</f>
        <v>500000</v>
      </c>
      <c r="F40" s="1011">
        <f t="shared" si="15"/>
        <v>1000000</v>
      </c>
      <c r="G40" s="990">
        <f t="shared" si="15"/>
        <v>0</v>
      </c>
      <c r="H40" s="990">
        <f t="shared" si="15"/>
        <v>0</v>
      </c>
      <c r="I40" s="990">
        <f t="shared" si="15"/>
        <v>0</v>
      </c>
      <c r="J40" s="990">
        <f t="shared" si="15"/>
        <v>0</v>
      </c>
      <c r="K40" s="990">
        <f t="shared" si="15"/>
        <v>0</v>
      </c>
      <c r="L40" s="1004">
        <f>SUM(D40:K40)</f>
        <v>2000000</v>
      </c>
    </row>
    <row r="41" spans="1:12" x14ac:dyDescent="0.25">
      <c r="A41" s="995" t="s">
        <v>1182</v>
      </c>
      <c r="B41" s="995">
        <v>16</v>
      </c>
      <c r="C41" s="859" t="s">
        <v>1155</v>
      </c>
      <c r="D41" s="126"/>
      <c r="E41" s="126"/>
      <c r="F41" s="154">
        <v>1500000</v>
      </c>
      <c r="G41" s="126"/>
      <c r="H41" s="126"/>
      <c r="I41" s="126"/>
      <c r="J41" s="126"/>
      <c r="K41" s="126"/>
      <c r="L41" s="578"/>
    </row>
    <row r="42" spans="1:12" x14ac:dyDescent="0.25">
      <c r="A42" s="859"/>
      <c r="B42" s="859"/>
      <c r="C42" s="997" t="s">
        <v>1142</v>
      </c>
      <c r="D42" s="126"/>
      <c r="E42" s="126"/>
      <c r="F42" s="154">
        <v>400000</v>
      </c>
      <c r="G42" s="126"/>
      <c r="H42" s="126"/>
      <c r="I42" s="126"/>
      <c r="J42" s="126"/>
      <c r="K42" s="126"/>
      <c r="L42" s="578"/>
    </row>
    <row r="43" spans="1:12" x14ac:dyDescent="0.25">
      <c r="A43" s="859"/>
      <c r="B43" s="859"/>
      <c r="C43" s="997" t="s">
        <v>1156</v>
      </c>
      <c r="D43" s="126"/>
      <c r="E43" s="126"/>
      <c r="F43" s="154"/>
      <c r="G43" s="126">
        <v>50000</v>
      </c>
      <c r="H43" s="126"/>
      <c r="I43" s="126"/>
      <c r="J43" s="126"/>
      <c r="K43" s="126"/>
      <c r="L43" s="578"/>
    </row>
    <row r="44" spans="1:12" x14ac:dyDescent="0.25">
      <c r="A44" s="859"/>
      <c r="B44" s="859"/>
      <c r="C44" s="997" t="s">
        <v>1157</v>
      </c>
      <c r="D44" s="126"/>
      <c r="E44" s="126"/>
      <c r="F44" s="154"/>
      <c r="G44" s="126">
        <v>50000</v>
      </c>
      <c r="H44" s="126"/>
      <c r="I44" s="126"/>
      <c r="J44" s="126"/>
      <c r="K44" s="126"/>
      <c r="L44" s="578"/>
    </row>
    <row r="45" spans="1:12" s="1002" customFormat="1" x14ac:dyDescent="0.25">
      <c r="A45" s="1001"/>
      <c r="B45" s="1001"/>
      <c r="C45" s="1001"/>
      <c r="D45" s="990">
        <f>SUM(D41:D44)</f>
        <v>0</v>
      </c>
      <c r="E45" s="990">
        <f t="shared" ref="E45:K45" si="16">SUM(E41:E44)</f>
        <v>0</v>
      </c>
      <c r="F45" s="1011">
        <f t="shared" si="16"/>
        <v>1900000</v>
      </c>
      <c r="G45" s="990">
        <f t="shared" si="16"/>
        <v>100000</v>
      </c>
      <c r="H45" s="990">
        <f t="shared" si="16"/>
        <v>0</v>
      </c>
      <c r="I45" s="990">
        <f t="shared" si="16"/>
        <v>0</v>
      </c>
      <c r="J45" s="990">
        <f t="shared" si="16"/>
        <v>0</v>
      </c>
      <c r="K45" s="990">
        <f t="shared" si="16"/>
        <v>0</v>
      </c>
      <c r="L45" s="1004">
        <f>SUM(D45:K45)</f>
        <v>2000000</v>
      </c>
    </row>
    <row r="46" spans="1:12" x14ac:dyDescent="0.25">
      <c r="A46" s="995" t="s">
        <v>1158</v>
      </c>
      <c r="B46" s="995">
        <v>17</v>
      </c>
      <c r="C46" s="859" t="s">
        <v>1150</v>
      </c>
      <c r="D46" s="126"/>
      <c r="E46" s="126"/>
      <c r="F46" s="154"/>
      <c r="G46" s="126">
        <v>1000000</v>
      </c>
      <c r="H46" s="126"/>
      <c r="I46" s="126"/>
      <c r="J46" s="126"/>
      <c r="K46" s="126"/>
      <c r="L46" s="578"/>
    </row>
    <row r="47" spans="1:12" x14ac:dyDescent="0.25">
      <c r="A47" s="859"/>
      <c r="B47" s="859"/>
      <c r="C47" s="859" t="s">
        <v>1159</v>
      </c>
      <c r="D47" s="126">
        <v>1000000</v>
      </c>
      <c r="E47" s="126"/>
      <c r="F47" s="154"/>
      <c r="G47" s="126"/>
      <c r="H47" s="126"/>
      <c r="I47" s="126"/>
      <c r="J47" s="126"/>
      <c r="K47" s="126"/>
      <c r="L47" s="578"/>
    </row>
    <row r="48" spans="1:12" s="1002" customFormat="1" x14ac:dyDescent="0.25">
      <c r="A48" s="1001"/>
      <c r="B48" s="1001"/>
      <c r="C48" s="1001"/>
      <c r="D48" s="990">
        <f>SUM(D46:D47)</f>
        <v>1000000</v>
      </c>
      <c r="E48" s="990">
        <f t="shared" ref="E48:K48" si="17">SUM(E46:E47)</f>
        <v>0</v>
      </c>
      <c r="F48" s="1011">
        <f t="shared" si="17"/>
        <v>0</v>
      </c>
      <c r="G48" s="990">
        <f t="shared" si="17"/>
        <v>1000000</v>
      </c>
      <c r="H48" s="990">
        <f t="shared" si="17"/>
        <v>0</v>
      </c>
      <c r="I48" s="990">
        <f t="shared" si="17"/>
        <v>0</v>
      </c>
      <c r="J48" s="990">
        <f t="shared" si="17"/>
        <v>0</v>
      </c>
      <c r="K48" s="990">
        <f t="shared" si="17"/>
        <v>0</v>
      </c>
      <c r="L48" s="1004">
        <f>SUM(D48:K48)</f>
        <v>2000000</v>
      </c>
    </row>
    <row r="49" spans="1:12" x14ac:dyDescent="0.25">
      <c r="A49" s="995" t="s">
        <v>1160</v>
      </c>
      <c r="B49" s="995">
        <v>18</v>
      </c>
      <c r="C49" s="859" t="s">
        <v>1142</v>
      </c>
      <c r="D49" s="126"/>
      <c r="E49" s="126"/>
      <c r="F49" s="154">
        <v>750000</v>
      </c>
      <c r="G49" s="126"/>
      <c r="H49" s="126"/>
      <c r="I49" s="126"/>
      <c r="J49" s="126"/>
      <c r="K49" s="126"/>
      <c r="L49" s="578"/>
    </row>
    <row r="50" spans="1:12" x14ac:dyDescent="0.25">
      <c r="A50" s="859"/>
      <c r="B50" s="859"/>
      <c r="C50" s="859" t="s">
        <v>1161</v>
      </c>
      <c r="D50" s="126">
        <v>1250000</v>
      </c>
      <c r="E50" s="126"/>
      <c r="F50" s="154"/>
      <c r="G50" s="126"/>
      <c r="H50" s="126"/>
      <c r="I50" s="126"/>
      <c r="J50" s="126"/>
      <c r="K50" s="126"/>
      <c r="L50" s="578"/>
    </row>
    <row r="51" spans="1:12" s="1002" customFormat="1" x14ac:dyDescent="0.25">
      <c r="A51" s="1001"/>
      <c r="B51" s="1001"/>
      <c r="C51" s="1001"/>
      <c r="D51" s="990">
        <f>SUM(D49:D50)</f>
        <v>1250000</v>
      </c>
      <c r="E51" s="990">
        <f t="shared" ref="E51:K51" si="18">SUM(E49:E50)</f>
        <v>0</v>
      </c>
      <c r="F51" s="1011">
        <f t="shared" si="18"/>
        <v>750000</v>
      </c>
      <c r="G51" s="990">
        <f t="shared" si="18"/>
        <v>0</v>
      </c>
      <c r="H51" s="990">
        <f t="shared" si="18"/>
        <v>0</v>
      </c>
      <c r="I51" s="990">
        <f t="shared" si="18"/>
        <v>0</v>
      </c>
      <c r="J51" s="990">
        <f t="shared" si="18"/>
        <v>0</v>
      </c>
      <c r="K51" s="990">
        <f t="shared" si="18"/>
        <v>0</v>
      </c>
      <c r="L51" s="1004">
        <f>SUM(D51:K51)</f>
        <v>2000000</v>
      </c>
    </row>
    <row r="52" spans="1:12" x14ac:dyDescent="0.25">
      <c r="A52" s="995" t="s">
        <v>1162</v>
      </c>
      <c r="B52" s="995">
        <v>19</v>
      </c>
      <c r="C52" s="859" t="s">
        <v>1163</v>
      </c>
      <c r="D52" s="126"/>
      <c r="E52" s="126">
        <v>500000</v>
      </c>
      <c r="F52" s="154"/>
      <c r="G52" s="126"/>
      <c r="H52" s="126"/>
      <c r="I52" s="126"/>
      <c r="J52" s="126"/>
      <c r="K52" s="126"/>
      <c r="L52" s="578"/>
    </row>
    <row r="53" spans="1:12" x14ac:dyDescent="0.25">
      <c r="A53" s="859"/>
      <c r="B53" s="859"/>
      <c r="C53" s="859" t="s">
        <v>1164</v>
      </c>
      <c r="D53" s="126"/>
      <c r="E53" s="126">
        <v>100000</v>
      </c>
      <c r="F53" s="154"/>
      <c r="G53" s="126"/>
      <c r="H53" s="126"/>
      <c r="I53" s="126"/>
      <c r="J53" s="126"/>
      <c r="K53" s="126"/>
      <c r="L53" s="578"/>
    </row>
    <row r="54" spans="1:12" x14ac:dyDescent="0.25">
      <c r="A54" s="859"/>
      <c r="B54" s="859"/>
      <c r="C54" s="859" t="s">
        <v>1165</v>
      </c>
      <c r="D54" s="126"/>
      <c r="E54" s="126">
        <v>500000</v>
      </c>
      <c r="F54" s="154"/>
      <c r="G54" s="126"/>
      <c r="H54" s="126"/>
      <c r="I54" s="126"/>
      <c r="J54" s="126"/>
      <c r="K54" s="126"/>
      <c r="L54" s="578"/>
    </row>
    <row r="55" spans="1:12" x14ac:dyDescent="0.25">
      <c r="A55" s="859"/>
      <c r="B55" s="859"/>
      <c r="C55" s="859" t="s">
        <v>1166</v>
      </c>
      <c r="D55" s="126">
        <v>900000</v>
      </c>
      <c r="E55" s="126"/>
      <c r="F55" s="154"/>
      <c r="G55" s="126"/>
      <c r="H55" s="126"/>
      <c r="I55" s="126"/>
      <c r="J55" s="126"/>
      <c r="K55" s="126"/>
      <c r="L55" s="578"/>
    </row>
    <row r="56" spans="1:12" s="1002" customFormat="1" x14ac:dyDescent="0.25">
      <c r="A56" s="1001"/>
      <c r="B56" s="1001"/>
      <c r="C56" s="1001"/>
      <c r="D56" s="990">
        <f>SUM(D52:D55)</f>
        <v>900000</v>
      </c>
      <c r="E56" s="990">
        <f t="shared" ref="E56:K56" si="19">SUM(E52:E55)</f>
        <v>1100000</v>
      </c>
      <c r="F56" s="1011">
        <f t="shared" si="19"/>
        <v>0</v>
      </c>
      <c r="G56" s="990">
        <f t="shared" si="19"/>
        <v>0</v>
      </c>
      <c r="H56" s="990">
        <f t="shared" si="19"/>
        <v>0</v>
      </c>
      <c r="I56" s="990">
        <f t="shared" si="19"/>
        <v>0</v>
      </c>
      <c r="J56" s="990">
        <f t="shared" si="19"/>
        <v>0</v>
      </c>
      <c r="K56" s="990">
        <f t="shared" si="19"/>
        <v>0</v>
      </c>
      <c r="L56" s="1004">
        <f>SUM(D56:K56)</f>
        <v>2000000</v>
      </c>
    </row>
    <row r="57" spans="1:12" x14ac:dyDescent="0.25">
      <c r="A57" s="995" t="s">
        <v>1167</v>
      </c>
      <c r="B57" s="995">
        <v>20</v>
      </c>
      <c r="C57" s="859" t="s">
        <v>1172</v>
      </c>
      <c r="D57" s="126"/>
      <c r="E57" s="126"/>
      <c r="F57" s="154">
        <v>2000000</v>
      </c>
      <c r="G57" s="126"/>
      <c r="H57" s="126"/>
      <c r="I57" s="126"/>
      <c r="J57" s="126"/>
      <c r="K57" s="126"/>
      <c r="L57" s="578"/>
    </row>
    <row r="58" spans="1:12" s="1002" customFormat="1" x14ac:dyDescent="0.25">
      <c r="A58" s="1003"/>
      <c r="B58" s="1003"/>
      <c r="C58" s="1001"/>
      <c r="D58" s="990">
        <f>SUM(D57)</f>
        <v>0</v>
      </c>
      <c r="E58" s="990">
        <f t="shared" ref="E58:K58" si="20">SUM(E57)</f>
        <v>0</v>
      </c>
      <c r="F58" s="1011">
        <f t="shared" si="20"/>
        <v>2000000</v>
      </c>
      <c r="G58" s="990">
        <f t="shared" si="20"/>
        <v>0</v>
      </c>
      <c r="H58" s="990">
        <f t="shared" si="20"/>
        <v>0</v>
      </c>
      <c r="I58" s="990">
        <f t="shared" si="20"/>
        <v>0</v>
      </c>
      <c r="J58" s="990">
        <f t="shared" si="20"/>
        <v>0</v>
      </c>
      <c r="K58" s="990">
        <f t="shared" si="20"/>
        <v>0</v>
      </c>
      <c r="L58" s="1004">
        <f>SUM(D58:K58)</f>
        <v>2000000</v>
      </c>
    </row>
    <row r="59" spans="1:12" ht="30" x14ac:dyDescent="0.25">
      <c r="A59" s="859" t="s">
        <v>1168</v>
      </c>
      <c r="B59" s="859">
        <v>21</v>
      </c>
      <c r="C59" s="996" t="s">
        <v>1189</v>
      </c>
      <c r="D59" s="159">
        <v>0</v>
      </c>
      <c r="E59" s="126"/>
      <c r="F59" s="154"/>
      <c r="G59" s="126"/>
      <c r="H59" s="126">
        <v>200000</v>
      </c>
      <c r="I59" s="126"/>
      <c r="J59" s="126"/>
      <c r="K59" s="126"/>
      <c r="L59" s="578">
        <f>SUM(D59:K59)</f>
        <v>200000</v>
      </c>
    </row>
    <row r="60" spans="1:12" s="991" customFormat="1" x14ac:dyDescent="0.25">
      <c r="A60" s="859"/>
      <c r="B60" s="859"/>
      <c r="C60" s="996" t="s">
        <v>1190</v>
      </c>
      <c r="D60" s="159"/>
      <c r="E60" s="126">
        <v>50000</v>
      </c>
      <c r="F60" s="154"/>
      <c r="G60" s="126"/>
      <c r="H60" s="126"/>
      <c r="I60" s="126"/>
      <c r="J60" s="126"/>
      <c r="K60" s="126"/>
      <c r="L60" s="578"/>
    </row>
    <row r="61" spans="1:12" s="991" customFormat="1" x14ac:dyDescent="0.25">
      <c r="A61" s="859"/>
      <c r="B61" s="859"/>
      <c r="C61" s="996" t="s">
        <v>1191</v>
      </c>
      <c r="D61" s="159"/>
      <c r="E61" s="126">
        <v>150000</v>
      </c>
      <c r="F61" s="154"/>
      <c r="G61" s="126"/>
      <c r="H61" s="126"/>
      <c r="I61" s="126"/>
      <c r="J61" s="126"/>
      <c r="K61" s="126"/>
      <c r="L61" s="578"/>
    </row>
    <row r="62" spans="1:12" s="991" customFormat="1" ht="30" x14ac:dyDescent="0.25">
      <c r="A62" s="859"/>
      <c r="B62" s="859"/>
      <c r="C62" s="996" t="s">
        <v>1192</v>
      </c>
      <c r="D62" s="159"/>
      <c r="E62" s="126">
        <v>50000</v>
      </c>
      <c r="F62" s="154"/>
      <c r="G62" s="126"/>
      <c r="H62" s="126"/>
      <c r="I62" s="126"/>
      <c r="J62" s="126"/>
      <c r="K62" s="126"/>
      <c r="L62" s="578"/>
    </row>
    <row r="63" spans="1:12" s="991" customFormat="1" x14ac:dyDescent="0.25">
      <c r="A63" s="859"/>
      <c r="B63" s="859"/>
      <c r="C63" s="996" t="s">
        <v>1193</v>
      </c>
      <c r="D63" s="159"/>
      <c r="E63" s="126">
        <v>100000</v>
      </c>
      <c r="F63" s="154"/>
      <c r="G63" s="126"/>
      <c r="H63" s="126"/>
      <c r="I63" s="126"/>
      <c r="J63" s="126"/>
      <c r="K63" s="126"/>
      <c r="L63" s="578"/>
    </row>
    <row r="64" spans="1:12" s="991" customFormat="1" x14ac:dyDescent="0.25">
      <c r="A64" s="859"/>
      <c r="B64" s="859"/>
      <c r="C64" s="996" t="s">
        <v>1194</v>
      </c>
      <c r="D64" s="159"/>
      <c r="E64" s="126">
        <v>100000</v>
      </c>
      <c r="F64" s="154"/>
      <c r="G64" s="126"/>
      <c r="H64" s="126"/>
      <c r="I64" s="126"/>
      <c r="J64" s="126"/>
      <c r="K64" s="126"/>
      <c r="L64" s="578"/>
    </row>
    <row r="65" spans="1:12" s="991" customFormat="1" x14ac:dyDescent="0.25">
      <c r="A65" s="859"/>
      <c r="B65" s="859"/>
      <c r="C65" s="996" t="s">
        <v>1195</v>
      </c>
      <c r="D65" s="159"/>
      <c r="E65" s="126"/>
      <c r="F65" s="154"/>
      <c r="G65" s="126"/>
      <c r="H65" s="126">
        <v>500000</v>
      </c>
      <c r="I65" s="126"/>
      <c r="J65" s="126"/>
      <c r="K65" s="126"/>
      <c r="L65" s="578"/>
    </row>
    <row r="66" spans="1:12" s="991" customFormat="1" ht="30" x14ac:dyDescent="0.25">
      <c r="A66" s="859"/>
      <c r="B66" s="859"/>
      <c r="C66" s="996" t="s">
        <v>1196</v>
      </c>
      <c r="D66" s="159"/>
      <c r="E66" s="126"/>
      <c r="F66" s="154"/>
      <c r="G66" s="126"/>
      <c r="H66" s="126"/>
      <c r="I66" s="126"/>
      <c r="J66" s="126"/>
      <c r="K66" s="126">
        <v>850000</v>
      </c>
      <c r="L66" s="578"/>
    </row>
    <row r="67" spans="1:12" s="1002" customFormat="1" x14ac:dyDescent="0.25">
      <c r="A67" s="1001"/>
      <c r="B67" s="1001"/>
      <c r="C67" s="1001"/>
      <c r="D67" s="990">
        <f>SUM(D59:D66)</f>
        <v>0</v>
      </c>
      <c r="E67" s="990">
        <f t="shared" ref="E67:K67" si="21">SUM(E59:E66)</f>
        <v>450000</v>
      </c>
      <c r="F67" s="1011">
        <f t="shared" si="21"/>
        <v>0</v>
      </c>
      <c r="G67" s="990">
        <f t="shared" si="21"/>
        <v>0</v>
      </c>
      <c r="H67" s="990">
        <f t="shared" si="21"/>
        <v>700000</v>
      </c>
      <c r="I67" s="990">
        <f t="shared" si="21"/>
        <v>0</v>
      </c>
      <c r="J67" s="990">
        <f t="shared" si="21"/>
        <v>0</v>
      </c>
      <c r="K67" s="990">
        <f t="shared" si="21"/>
        <v>850000</v>
      </c>
      <c r="L67" s="1004">
        <f>SUM(D67:K67)</f>
        <v>2000000</v>
      </c>
    </row>
    <row r="68" spans="1:12" s="991" customFormat="1" ht="30" x14ac:dyDescent="0.25">
      <c r="A68" s="859" t="s">
        <v>1170</v>
      </c>
      <c r="B68" s="859">
        <v>22</v>
      </c>
      <c r="C68" s="996" t="s">
        <v>1177</v>
      </c>
      <c r="D68" s="126"/>
      <c r="E68" s="126"/>
      <c r="F68" s="154">
        <v>2000000</v>
      </c>
      <c r="G68" s="126"/>
      <c r="H68" s="126"/>
      <c r="I68" s="126"/>
      <c r="J68" s="126"/>
      <c r="K68" s="126"/>
      <c r="L68" s="578"/>
    </row>
    <row r="69" spans="1:12" s="1002" customFormat="1" x14ac:dyDescent="0.25">
      <c r="A69" s="1001"/>
      <c r="B69" s="1001"/>
      <c r="C69" s="1001"/>
      <c r="D69" s="990">
        <f>SUM(D68)</f>
        <v>0</v>
      </c>
      <c r="E69" s="990">
        <f t="shared" ref="E69:K69" si="22">SUM(E68)</f>
        <v>0</v>
      </c>
      <c r="F69" s="1011">
        <f t="shared" si="22"/>
        <v>2000000</v>
      </c>
      <c r="G69" s="990">
        <f t="shared" si="22"/>
        <v>0</v>
      </c>
      <c r="H69" s="990">
        <f t="shared" si="22"/>
        <v>0</v>
      </c>
      <c r="I69" s="990">
        <f t="shared" si="22"/>
        <v>0</v>
      </c>
      <c r="J69" s="990">
        <f t="shared" si="22"/>
        <v>0</v>
      </c>
      <c r="K69" s="990">
        <f t="shared" si="22"/>
        <v>0</v>
      </c>
      <c r="L69" s="1004">
        <f>SUM(D69:K69)</f>
        <v>2000000</v>
      </c>
    </row>
    <row r="70" spans="1:12" x14ac:dyDescent="0.25">
      <c r="A70" s="859" t="s">
        <v>1169</v>
      </c>
      <c r="B70" s="859">
        <v>23</v>
      </c>
      <c r="C70" s="859" t="s">
        <v>1178</v>
      </c>
      <c r="D70" s="126"/>
      <c r="E70" s="126">
        <v>600000</v>
      </c>
      <c r="F70" s="154"/>
      <c r="G70" s="126"/>
      <c r="H70" s="126"/>
      <c r="I70" s="126"/>
      <c r="J70" s="126"/>
      <c r="K70" s="126"/>
      <c r="L70" s="578">
        <f>SUM(D70:K70)</f>
        <v>600000</v>
      </c>
    </row>
    <row r="71" spans="1:12" s="991" customFormat="1" x14ac:dyDescent="0.25">
      <c r="A71" s="859"/>
      <c r="B71" s="859"/>
      <c r="C71" s="859" t="s">
        <v>1179</v>
      </c>
      <c r="D71" s="126"/>
      <c r="E71" s="126">
        <v>200000</v>
      </c>
      <c r="F71" s="154"/>
      <c r="G71" s="126"/>
      <c r="H71" s="126"/>
      <c r="I71" s="126"/>
      <c r="J71" s="126"/>
      <c r="K71" s="126"/>
      <c r="L71" s="578"/>
    </row>
    <row r="72" spans="1:12" s="991" customFormat="1" x14ac:dyDescent="0.25">
      <c r="A72" s="859"/>
      <c r="B72" s="859"/>
      <c r="C72" s="859" t="s">
        <v>1180</v>
      </c>
      <c r="D72" s="126"/>
      <c r="E72" s="126"/>
      <c r="F72" s="154"/>
      <c r="G72" s="126"/>
      <c r="H72" s="126">
        <v>200000</v>
      </c>
      <c r="I72" s="126"/>
      <c r="J72" s="126"/>
      <c r="K72" s="126"/>
      <c r="L72" s="578"/>
    </row>
    <row r="73" spans="1:12" s="991" customFormat="1" x14ac:dyDescent="0.25">
      <c r="A73" s="859"/>
      <c r="B73" s="859"/>
      <c r="C73" s="859" t="s">
        <v>1142</v>
      </c>
      <c r="D73" s="126"/>
      <c r="E73" s="126"/>
      <c r="F73" s="154">
        <v>600000</v>
      </c>
      <c r="G73" s="126"/>
      <c r="H73" s="126"/>
      <c r="I73" s="126"/>
      <c r="J73" s="126"/>
      <c r="K73" s="126"/>
      <c r="L73" s="578"/>
    </row>
    <row r="74" spans="1:12" s="991" customFormat="1" x14ac:dyDescent="0.25">
      <c r="A74" s="859"/>
      <c r="B74" s="859"/>
      <c r="C74" s="859" t="s">
        <v>1181</v>
      </c>
      <c r="D74" s="126"/>
      <c r="E74" s="126"/>
      <c r="F74" s="154"/>
      <c r="G74" s="126"/>
      <c r="H74" s="126"/>
      <c r="I74" s="126"/>
      <c r="J74" s="126">
        <v>400000</v>
      </c>
      <c r="K74" s="126"/>
      <c r="L74" s="578"/>
    </row>
    <row r="75" spans="1:12" s="1002" customFormat="1" x14ac:dyDescent="0.25">
      <c r="A75" s="1001"/>
      <c r="B75" s="1001"/>
      <c r="C75" s="1001"/>
      <c r="D75" s="990">
        <f>SUM(D70:D74)</f>
        <v>0</v>
      </c>
      <c r="E75" s="990">
        <f t="shared" ref="E75:K75" si="23">SUM(E70:E74)</f>
        <v>800000</v>
      </c>
      <c r="F75" s="1011">
        <f t="shared" si="23"/>
        <v>600000</v>
      </c>
      <c r="G75" s="990">
        <f t="shared" si="23"/>
        <v>0</v>
      </c>
      <c r="H75" s="990">
        <f t="shared" si="23"/>
        <v>200000</v>
      </c>
      <c r="I75" s="990">
        <f t="shared" si="23"/>
        <v>0</v>
      </c>
      <c r="J75" s="990">
        <f t="shared" si="23"/>
        <v>400000</v>
      </c>
      <c r="K75" s="990">
        <f t="shared" si="23"/>
        <v>0</v>
      </c>
      <c r="L75" s="1004">
        <f>SUM(D75:K75)</f>
        <v>2000000</v>
      </c>
    </row>
    <row r="76" spans="1:12" s="51" customFormat="1" x14ac:dyDescent="0.25">
      <c r="A76" s="1007" t="s">
        <v>1184</v>
      </c>
      <c r="B76" s="1007">
        <v>24</v>
      </c>
      <c r="C76" s="1007" t="s">
        <v>1185</v>
      </c>
      <c r="D76" s="141"/>
      <c r="E76" s="141"/>
      <c r="F76" s="156">
        <v>1000000</v>
      </c>
      <c r="G76" s="141"/>
      <c r="H76" s="141"/>
      <c r="I76" s="141"/>
      <c r="J76" s="141"/>
      <c r="K76" s="141"/>
      <c r="L76" s="143"/>
    </row>
    <row r="77" spans="1:12" s="51" customFormat="1" x14ac:dyDescent="0.25">
      <c r="A77" s="1007"/>
      <c r="B77" s="1007"/>
      <c r="C77" s="1007" t="s">
        <v>1186</v>
      </c>
      <c r="D77" s="141"/>
      <c r="E77" s="141"/>
      <c r="F77" s="156">
        <v>1000000</v>
      </c>
      <c r="G77" s="141"/>
      <c r="H77" s="141"/>
      <c r="I77" s="141"/>
      <c r="J77" s="141"/>
      <c r="K77" s="141"/>
      <c r="L77" s="143"/>
    </row>
    <row r="78" spans="1:12" s="1002" customFormat="1" x14ac:dyDescent="0.25">
      <c r="A78" s="1001"/>
      <c r="B78" s="1001"/>
      <c r="C78" s="1001"/>
      <c r="D78" s="990">
        <f>SUM(D76:D77)</f>
        <v>0</v>
      </c>
      <c r="E78" s="990">
        <f t="shared" ref="E78:K78" si="24">SUM(E76:E77)</f>
        <v>0</v>
      </c>
      <c r="F78" s="1011">
        <f t="shared" si="24"/>
        <v>2000000</v>
      </c>
      <c r="G78" s="990">
        <f t="shared" si="24"/>
        <v>0</v>
      </c>
      <c r="H78" s="990">
        <f t="shared" si="24"/>
        <v>0</v>
      </c>
      <c r="I78" s="990">
        <f t="shared" si="24"/>
        <v>0</v>
      </c>
      <c r="J78" s="990">
        <f t="shared" si="24"/>
        <v>0</v>
      </c>
      <c r="K78" s="990">
        <f t="shared" si="24"/>
        <v>0</v>
      </c>
      <c r="L78" s="1004">
        <f>SUM(D78:K78)</f>
        <v>2000000</v>
      </c>
    </row>
    <row r="79" spans="1:12" s="51" customFormat="1" ht="30" x14ac:dyDescent="0.25">
      <c r="A79" s="1007" t="s">
        <v>1187</v>
      </c>
      <c r="B79" s="1007">
        <v>25</v>
      </c>
      <c r="C79" s="1008" t="s">
        <v>1188</v>
      </c>
      <c r="D79" s="141"/>
      <c r="E79" s="141"/>
      <c r="F79" s="156">
        <v>2000000</v>
      </c>
      <c r="G79" s="141"/>
      <c r="H79" s="141"/>
      <c r="I79" s="141"/>
      <c r="J79" s="141"/>
      <c r="K79" s="141"/>
      <c r="L79" s="143"/>
    </row>
    <row r="80" spans="1:12" s="1002" customFormat="1" x14ac:dyDescent="0.25">
      <c r="A80" s="1001"/>
      <c r="B80" s="1001"/>
      <c r="C80" s="1001"/>
      <c r="D80" s="990">
        <f>SUM(D79)</f>
        <v>0</v>
      </c>
      <c r="E80" s="990">
        <f t="shared" ref="E80:K80" si="25">SUM(E79)</f>
        <v>0</v>
      </c>
      <c r="F80" s="1011">
        <f t="shared" si="25"/>
        <v>2000000</v>
      </c>
      <c r="G80" s="990">
        <f t="shared" si="25"/>
        <v>0</v>
      </c>
      <c r="H80" s="990">
        <f t="shared" si="25"/>
        <v>0</v>
      </c>
      <c r="I80" s="990">
        <f t="shared" si="25"/>
        <v>0</v>
      </c>
      <c r="J80" s="990">
        <f t="shared" si="25"/>
        <v>0</v>
      </c>
      <c r="K80" s="990">
        <f t="shared" si="25"/>
        <v>0</v>
      </c>
      <c r="L80" s="1004">
        <f>SUM(D80:K80)</f>
        <v>2000000</v>
      </c>
    </row>
    <row r="81" spans="1:12" s="51" customFormat="1" x14ac:dyDescent="0.25">
      <c r="A81" s="1007"/>
      <c r="B81" s="1007"/>
      <c r="C81" s="1007"/>
      <c r="D81" s="141"/>
      <c r="E81" s="141"/>
      <c r="F81" s="156"/>
      <c r="G81" s="141"/>
      <c r="H81" s="141"/>
      <c r="I81" s="141"/>
      <c r="J81" s="141"/>
      <c r="K81" s="141"/>
      <c r="L81" s="143"/>
    </row>
    <row r="82" spans="1:12" s="32" customFormat="1" x14ac:dyDescent="0.25">
      <c r="A82" s="995" t="s">
        <v>1171</v>
      </c>
      <c r="B82" s="995"/>
      <c r="C82" s="995"/>
      <c r="D82" s="139">
        <f t="shared" ref="D82:J82" si="26">SUM(D80+D78+D75+D69+D67+D58+D56+D51+D48+D45+D40+D36+D33+D30+D28+D26+D22+D20+D17+D14+D12+D10+D8+D6+D3)</f>
        <v>4150000</v>
      </c>
      <c r="E82" s="139">
        <f t="shared" si="26"/>
        <v>16650000</v>
      </c>
      <c r="F82" s="1009">
        <f t="shared" si="26"/>
        <v>14250000</v>
      </c>
      <c r="G82" s="139">
        <f t="shared" si="26"/>
        <v>6300000</v>
      </c>
      <c r="H82" s="139">
        <f t="shared" si="26"/>
        <v>7400000</v>
      </c>
      <c r="I82" s="139">
        <f t="shared" si="26"/>
        <v>0</v>
      </c>
      <c r="J82" s="139">
        <f t="shared" si="26"/>
        <v>400000</v>
      </c>
      <c r="K82" s="139">
        <f>SUM(K75+K69+K67+K58+K56+K51+K48+K45+K40+K36+K33+K30+K28+K26+K22+K20+K17+K14+K12+K10+K8+K6+K3)</f>
        <v>850000</v>
      </c>
      <c r="L82" s="139">
        <f>SUM(D82:K82)</f>
        <v>50000000</v>
      </c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N99"/>
  <sheetViews>
    <sheetView topLeftCell="C90" workbookViewId="0">
      <selection sqref="A1:XFD1048576"/>
    </sheetView>
  </sheetViews>
  <sheetFormatPr defaultColWidth="15.42578125" defaultRowHeight="15" x14ac:dyDescent="0.25"/>
  <cols>
    <col min="1" max="1" width="11.140625" style="41" customWidth="1"/>
    <col min="2" max="2" width="18.140625" style="41" customWidth="1"/>
    <col min="3" max="3" width="45.7109375" style="41" customWidth="1"/>
    <col min="4" max="4" width="15.140625" style="41" customWidth="1"/>
    <col min="5" max="5" width="16.5703125" style="41" customWidth="1"/>
    <col min="6" max="6" width="15.42578125" style="41"/>
    <col min="7" max="7" width="13" style="41" customWidth="1"/>
    <col min="8" max="11" width="15.42578125" style="41"/>
    <col min="12" max="12" width="15.42578125" style="134"/>
    <col min="13" max="16384" width="15.42578125" style="41"/>
  </cols>
  <sheetData>
    <row r="1" spans="1:14" s="134" customFormat="1" x14ac:dyDescent="0.25">
      <c r="A1" s="139" t="s">
        <v>1183</v>
      </c>
      <c r="B1" s="139" t="s">
        <v>1118</v>
      </c>
      <c r="C1" s="139" t="s">
        <v>1119</v>
      </c>
      <c r="D1" s="139" t="s">
        <v>878</v>
      </c>
      <c r="E1" s="139" t="s">
        <v>1202</v>
      </c>
      <c r="F1" s="139" t="s">
        <v>1198</v>
      </c>
      <c r="G1" s="139" t="s">
        <v>1199</v>
      </c>
      <c r="H1" s="139" t="s">
        <v>1006</v>
      </c>
      <c r="I1" s="139" t="s">
        <v>1200</v>
      </c>
      <c r="J1" s="139" t="s">
        <v>883</v>
      </c>
      <c r="K1" s="139" t="s">
        <v>1201</v>
      </c>
      <c r="L1" s="139" t="s">
        <v>1171</v>
      </c>
    </row>
    <row r="2" spans="1:14" x14ac:dyDescent="0.25">
      <c r="A2" s="126">
        <v>1</v>
      </c>
      <c r="B2" s="126" t="s">
        <v>1149</v>
      </c>
      <c r="C2" s="126" t="s">
        <v>1203</v>
      </c>
      <c r="D2" s="126"/>
      <c r="E2" s="126"/>
      <c r="F2" s="126"/>
      <c r="G2" s="126"/>
      <c r="H2" s="126">
        <v>1500000</v>
      </c>
      <c r="I2" s="126"/>
      <c r="J2" s="126"/>
      <c r="K2" s="126"/>
      <c r="L2" s="139"/>
    </row>
    <row r="3" spans="1:14" x14ac:dyDescent="0.25">
      <c r="A3" s="126"/>
      <c r="B3" s="126"/>
      <c r="C3" s="126" t="s">
        <v>1204</v>
      </c>
      <c r="D3" s="126"/>
      <c r="E3" s="126"/>
      <c r="F3" s="126"/>
      <c r="G3" s="126"/>
      <c r="H3" s="126">
        <v>1500000</v>
      </c>
      <c r="I3" s="126"/>
      <c r="J3" s="126"/>
      <c r="K3" s="126"/>
      <c r="L3" s="139"/>
    </row>
    <row r="4" spans="1:14" s="1014" customFormat="1" x14ac:dyDescent="0.25">
      <c r="A4" s="1012"/>
      <c r="B4" s="1012"/>
      <c r="C4" s="1012"/>
      <c r="D4" s="1012">
        <f>SUM(D2:D3)</f>
        <v>0</v>
      </c>
      <c r="E4" s="1012"/>
      <c r="F4" s="1012">
        <f t="shared" ref="F4:K4" si="0">SUM(F2:F3)</f>
        <v>0</v>
      </c>
      <c r="G4" s="1012">
        <f t="shared" si="0"/>
        <v>0</v>
      </c>
      <c r="H4" s="1012">
        <f t="shared" si="0"/>
        <v>3000000</v>
      </c>
      <c r="I4" s="1012">
        <f t="shared" si="0"/>
        <v>0</v>
      </c>
      <c r="J4" s="1012"/>
      <c r="K4" s="1012">
        <f t="shared" si="0"/>
        <v>0</v>
      </c>
      <c r="L4" s="1013">
        <f>SUM(D4:K4)</f>
        <v>3000000</v>
      </c>
    </row>
    <row r="5" spans="1:14" x14ac:dyDescent="0.25">
      <c r="A5" s="126">
        <v>2</v>
      </c>
      <c r="B5" s="126" t="s">
        <v>1205</v>
      </c>
      <c r="C5" s="126" t="s">
        <v>1206</v>
      </c>
      <c r="D5" s="126">
        <v>1000000</v>
      </c>
      <c r="E5" s="126"/>
      <c r="F5" s="126"/>
      <c r="G5" s="126"/>
      <c r="H5" s="126"/>
      <c r="I5" s="126"/>
      <c r="J5" s="126"/>
      <c r="K5" s="126"/>
      <c r="L5" s="139"/>
    </row>
    <row r="6" spans="1:14" x14ac:dyDescent="0.25">
      <c r="A6" s="126"/>
      <c r="B6" s="126"/>
      <c r="C6" s="126" t="s">
        <v>1207</v>
      </c>
      <c r="D6" s="126">
        <v>2000000</v>
      </c>
      <c r="E6" s="126"/>
      <c r="F6" s="126"/>
      <c r="G6" s="126"/>
      <c r="H6" s="126"/>
      <c r="I6" s="126"/>
      <c r="J6" s="126"/>
      <c r="K6" s="126"/>
      <c r="L6" s="139"/>
    </row>
    <row r="7" spans="1:14" s="1014" customFormat="1" x14ac:dyDescent="0.25">
      <c r="A7" s="1012"/>
      <c r="B7" s="1012"/>
      <c r="C7" s="1012"/>
      <c r="D7" s="1012">
        <f>SUM(D5:D6)</f>
        <v>3000000</v>
      </c>
      <c r="E7" s="1012"/>
      <c r="F7" s="1012">
        <f t="shared" ref="F7:K7" si="1">SUM(F5:F6)</f>
        <v>0</v>
      </c>
      <c r="G7" s="1012">
        <f t="shared" si="1"/>
        <v>0</v>
      </c>
      <c r="H7" s="1012">
        <f t="shared" si="1"/>
        <v>0</v>
      </c>
      <c r="I7" s="1012">
        <f t="shared" si="1"/>
        <v>0</v>
      </c>
      <c r="J7" s="1012"/>
      <c r="K7" s="1012">
        <f t="shared" si="1"/>
        <v>0</v>
      </c>
      <c r="L7" s="1013">
        <f>SUM(D7:K7)</f>
        <v>3000000</v>
      </c>
    </row>
    <row r="8" spans="1:14" x14ac:dyDescent="0.25">
      <c r="A8" s="126">
        <v>3</v>
      </c>
      <c r="B8" s="126" t="s">
        <v>1127</v>
      </c>
      <c r="C8" s="126" t="s">
        <v>1208</v>
      </c>
      <c r="D8" s="126"/>
      <c r="E8" s="126"/>
      <c r="F8" s="126"/>
      <c r="G8" s="126"/>
      <c r="H8" s="126">
        <v>1500000</v>
      </c>
      <c r="I8" s="126"/>
      <c r="J8" s="126"/>
      <c r="K8" s="126"/>
      <c r="L8" s="139"/>
      <c r="N8" s="41">
        <v>1</v>
      </c>
    </row>
    <row r="9" spans="1:14" x14ac:dyDescent="0.25">
      <c r="A9" s="126"/>
      <c r="B9" s="126"/>
      <c r="C9" s="126" t="s">
        <v>1209</v>
      </c>
      <c r="D9" s="126"/>
      <c r="E9" s="126">
        <v>1500000</v>
      </c>
      <c r="F9" s="126"/>
      <c r="G9" s="126"/>
      <c r="H9" s="126"/>
      <c r="I9" s="126"/>
      <c r="J9" s="126"/>
      <c r="K9" s="126"/>
      <c r="L9" s="139"/>
    </row>
    <row r="10" spans="1:14" s="1014" customFormat="1" x14ac:dyDescent="0.25">
      <c r="A10" s="1012"/>
      <c r="B10" s="1012"/>
      <c r="C10" s="1012"/>
      <c r="D10" s="1012">
        <f>SUM(D8:D9)</f>
        <v>0</v>
      </c>
      <c r="E10" s="1012">
        <f t="shared" ref="E10:K10" si="2">SUM(E8:E9)</f>
        <v>1500000</v>
      </c>
      <c r="F10" s="1012">
        <f t="shared" si="2"/>
        <v>0</v>
      </c>
      <c r="G10" s="1012">
        <f t="shared" si="2"/>
        <v>0</v>
      </c>
      <c r="H10" s="1012">
        <f t="shared" si="2"/>
        <v>1500000</v>
      </c>
      <c r="I10" s="1012">
        <f t="shared" si="2"/>
        <v>0</v>
      </c>
      <c r="J10" s="1012"/>
      <c r="K10" s="1012">
        <f t="shared" si="2"/>
        <v>0</v>
      </c>
      <c r="L10" s="1013">
        <f>SUM(D10:K10)</f>
        <v>3000000</v>
      </c>
    </row>
    <row r="11" spans="1:14" x14ac:dyDescent="0.25">
      <c r="A11" s="126">
        <v>4</v>
      </c>
      <c r="B11" s="126" t="s">
        <v>1187</v>
      </c>
      <c r="C11" s="126" t="s">
        <v>1210</v>
      </c>
      <c r="D11" s="126"/>
      <c r="E11" s="126"/>
      <c r="F11" s="126">
        <v>1000000</v>
      </c>
      <c r="G11" s="126"/>
      <c r="H11" s="126"/>
      <c r="I11" s="126"/>
      <c r="J11" s="126"/>
      <c r="K11" s="126"/>
      <c r="L11" s="139"/>
    </row>
    <row r="12" spans="1:14" x14ac:dyDescent="0.25">
      <c r="A12" s="126"/>
      <c r="B12" s="126"/>
      <c r="C12" s="126" t="s">
        <v>1211</v>
      </c>
      <c r="D12" s="126">
        <v>2000000</v>
      </c>
      <c r="E12" s="126"/>
      <c r="F12" s="126"/>
      <c r="G12" s="126"/>
      <c r="H12" s="126"/>
      <c r="I12" s="126"/>
      <c r="J12" s="126"/>
      <c r="K12" s="126"/>
      <c r="L12" s="139"/>
    </row>
    <row r="13" spans="1:14" s="1014" customFormat="1" x14ac:dyDescent="0.25">
      <c r="A13" s="1012"/>
      <c r="B13" s="1012"/>
      <c r="C13" s="1012"/>
      <c r="D13" s="1012">
        <f>SUM(D11:D12)</f>
        <v>2000000</v>
      </c>
      <c r="E13" s="1012">
        <f t="shared" ref="E13:K13" si="3">SUM(E11:E12)</f>
        <v>0</v>
      </c>
      <c r="F13" s="1012">
        <f t="shared" si="3"/>
        <v>1000000</v>
      </c>
      <c r="G13" s="1012">
        <f t="shared" si="3"/>
        <v>0</v>
      </c>
      <c r="H13" s="1012">
        <f t="shared" si="3"/>
        <v>0</v>
      </c>
      <c r="I13" s="1012">
        <f t="shared" si="3"/>
        <v>0</v>
      </c>
      <c r="J13" s="1012"/>
      <c r="K13" s="1012">
        <f t="shared" si="3"/>
        <v>0</v>
      </c>
      <c r="L13" s="1013">
        <f>SUM(D13:K13)</f>
        <v>3000000</v>
      </c>
    </row>
    <row r="14" spans="1:14" x14ac:dyDescent="0.25">
      <c r="A14" s="126">
        <v>5</v>
      </c>
      <c r="B14" s="126" t="s">
        <v>1212</v>
      </c>
      <c r="C14" s="126" t="s">
        <v>1213</v>
      </c>
      <c r="D14" s="126"/>
      <c r="E14" s="126">
        <v>400000</v>
      </c>
      <c r="F14" s="126"/>
      <c r="G14" s="126"/>
      <c r="H14" s="126"/>
      <c r="I14" s="126"/>
      <c r="J14" s="126"/>
      <c r="K14" s="126"/>
      <c r="L14" s="139"/>
    </row>
    <row r="15" spans="1:14" x14ac:dyDescent="0.25">
      <c r="A15" s="126"/>
      <c r="B15" s="126"/>
      <c r="C15" s="126" t="s">
        <v>1214</v>
      </c>
      <c r="D15" s="126"/>
      <c r="E15" s="126">
        <v>500000</v>
      </c>
      <c r="F15" s="126"/>
      <c r="G15" s="126"/>
      <c r="H15" s="126"/>
      <c r="I15" s="126"/>
      <c r="J15" s="126"/>
      <c r="K15" s="126"/>
      <c r="L15" s="139"/>
    </row>
    <row r="16" spans="1:14" x14ac:dyDescent="0.25">
      <c r="A16" s="126"/>
      <c r="B16" s="126"/>
      <c r="C16" s="126" t="s">
        <v>1215</v>
      </c>
      <c r="D16" s="126"/>
      <c r="E16" s="126">
        <v>500000</v>
      </c>
      <c r="F16" s="126"/>
      <c r="G16" s="126"/>
      <c r="H16" s="126"/>
      <c r="I16" s="126"/>
      <c r="J16" s="126"/>
      <c r="K16" s="126"/>
      <c r="L16" s="139"/>
    </row>
    <row r="17" spans="1:12" x14ac:dyDescent="0.25">
      <c r="A17" s="126"/>
      <c r="B17" s="126"/>
      <c r="C17" s="126" t="s">
        <v>1216</v>
      </c>
      <c r="D17" s="126">
        <v>300000</v>
      </c>
      <c r="E17" s="126"/>
      <c r="F17" s="126"/>
      <c r="G17" s="126"/>
      <c r="H17" s="126"/>
      <c r="I17" s="126"/>
      <c r="J17" s="126"/>
      <c r="K17" s="126"/>
      <c r="L17" s="139"/>
    </row>
    <row r="18" spans="1:12" x14ac:dyDescent="0.25">
      <c r="A18" s="126"/>
      <c r="B18" s="126"/>
      <c r="C18" s="126" t="s">
        <v>1217</v>
      </c>
      <c r="D18" s="126">
        <v>900000</v>
      </c>
      <c r="E18" s="126"/>
      <c r="F18" s="126"/>
      <c r="G18" s="126"/>
      <c r="H18" s="126"/>
      <c r="I18" s="126"/>
      <c r="J18" s="126"/>
      <c r="K18" s="126"/>
      <c r="L18" s="139"/>
    </row>
    <row r="19" spans="1:12" x14ac:dyDescent="0.25">
      <c r="A19" s="126"/>
      <c r="B19" s="126"/>
      <c r="C19" s="126" t="s">
        <v>1218</v>
      </c>
      <c r="D19" s="126">
        <v>400000</v>
      </c>
      <c r="E19" s="126"/>
      <c r="F19" s="126"/>
      <c r="G19" s="126"/>
      <c r="H19" s="126"/>
      <c r="I19" s="126"/>
      <c r="J19" s="126"/>
      <c r="K19" s="126"/>
      <c r="L19" s="139"/>
    </row>
    <row r="20" spans="1:12" s="1014" customFormat="1" x14ac:dyDescent="0.25">
      <c r="A20" s="1012"/>
      <c r="B20" s="1012"/>
      <c r="C20" s="1012"/>
      <c r="D20" s="1012">
        <f>SUM(D14:D19)</f>
        <v>1600000</v>
      </c>
      <c r="E20" s="1012">
        <f t="shared" ref="E20:K20" si="4">SUM(E14:E19)</f>
        <v>1400000</v>
      </c>
      <c r="F20" s="1012">
        <f t="shared" si="4"/>
        <v>0</v>
      </c>
      <c r="G20" s="1012">
        <f t="shared" si="4"/>
        <v>0</v>
      </c>
      <c r="H20" s="1012">
        <f t="shared" si="4"/>
        <v>0</v>
      </c>
      <c r="I20" s="1012">
        <f t="shared" si="4"/>
        <v>0</v>
      </c>
      <c r="J20" s="1012"/>
      <c r="K20" s="1012">
        <f t="shared" si="4"/>
        <v>0</v>
      </c>
      <c r="L20" s="1013">
        <f>SUM(D20:K20)</f>
        <v>3000000</v>
      </c>
    </row>
    <row r="21" spans="1:12" x14ac:dyDescent="0.25">
      <c r="A21" s="126">
        <v>6</v>
      </c>
      <c r="B21" s="126" t="s">
        <v>1170</v>
      </c>
      <c r="C21" s="126" t="s">
        <v>1219</v>
      </c>
      <c r="D21" s="126"/>
      <c r="E21" s="126"/>
      <c r="F21" s="126"/>
      <c r="G21" s="126"/>
      <c r="H21" s="126"/>
      <c r="I21" s="126"/>
      <c r="J21" s="126"/>
      <c r="K21" s="126">
        <v>200000</v>
      </c>
      <c r="L21" s="139"/>
    </row>
    <row r="22" spans="1:12" x14ac:dyDescent="0.25">
      <c r="A22" s="126"/>
      <c r="B22" s="126"/>
      <c r="C22" s="126" t="s">
        <v>1220</v>
      </c>
      <c r="D22" s="126"/>
      <c r="E22" s="126"/>
      <c r="F22" s="126"/>
      <c r="G22" s="126">
        <v>800000</v>
      </c>
      <c r="H22" s="126"/>
      <c r="I22" s="126"/>
      <c r="J22" s="126"/>
      <c r="K22" s="126"/>
      <c r="L22" s="139"/>
    </row>
    <row r="23" spans="1:12" x14ac:dyDescent="0.25">
      <c r="A23" s="126"/>
      <c r="B23" s="126"/>
      <c r="C23" s="126" t="s">
        <v>1221</v>
      </c>
      <c r="D23" s="126"/>
      <c r="E23" s="126"/>
      <c r="F23" s="126">
        <v>800000</v>
      </c>
      <c r="G23" s="126"/>
      <c r="H23" s="126"/>
      <c r="I23" s="126"/>
      <c r="J23" s="126"/>
      <c r="K23" s="126"/>
      <c r="L23" s="139"/>
    </row>
    <row r="24" spans="1:12" x14ac:dyDescent="0.25">
      <c r="A24" s="126"/>
      <c r="B24" s="126"/>
      <c r="C24" s="126" t="s">
        <v>1222</v>
      </c>
      <c r="D24" s="126"/>
      <c r="E24" s="126">
        <v>1000000</v>
      </c>
      <c r="F24" s="126"/>
      <c r="G24" s="126"/>
      <c r="H24" s="126"/>
      <c r="I24" s="126"/>
      <c r="J24" s="126"/>
      <c r="K24" s="126"/>
      <c r="L24" s="139"/>
    </row>
    <row r="25" spans="1:12" x14ac:dyDescent="0.25">
      <c r="A25" s="126"/>
      <c r="B25" s="126"/>
      <c r="C25" s="126" t="s">
        <v>1223</v>
      </c>
      <c r="D25" s="126"/>
      <c r="E25" s="126">
        <v>200000</v>
      </c>
      <c r="F25" s="126"/>
      <c r="G25" s="126"/>
      <c r="H25" s="126"/>
      <c r="I25" s="126"/>
      <c r="J25" s="126"/>
      <c r="K25" s="126"/>
      <c r="L25" s="139"/>
    </row>
    <row r="26" spans="1:12" s="1016" customFormat="1" x14ac:dyDescent="0.25">
      <c r="A26" s="1015"/>
      <c r="B26" s="1015"/>
      <c r="C26" s="1015"/>
      <c r="D26" s="1015">
        <f>SUM(D21:D25)</f>
        <v>0</v>
      </c>
      <c r="E26" s="1015">
        <f t="shared" ref="E26:K26" si="5">SUM(E21:E25)</f>
        <v>1200000</v>
      </c>
      <c r="F26" s="1015">
        <f t="shared" si="5"/>
        <v>800000</v>
      </c>
      <c r="G26" s="1015">
        <f t="shared" si="5"/>
        <v>800000</v>
      </c>
      <c r="H26" s="1015">
        <f t="shared" si="5"/>
        <v>0</v>
      </c>
      <c r="I26" s="1015">
        <f t="shared" si="5"/>
        <v>0</v>
      </c>
      <c r="J26" s="1015"/>
      <c r="K26" s="1015">
        <f t="shared" si="5"/>
        <v>200000</v>
      </c>
      <c r="L26" s="1013">
        <f>SUM(D26:K26)</f>
        <v>3000000</v>
      </c>
    </row>
    <row r="27" spans="1:12" x14ac:dyDescent="0.25">
      <c r="A27" s="1017">
        <v>7</v>
      </c>
      <c r="B27" s="1017" t="s">
        <v>1158</v>
      </c>
      <c r="C27" s="1017" t="s">
        <v>1224</v>
      </c>
      <c r="D27" s="1017"/>
      <c r="E27" s="1017"/>
      <c r="F27" s="1017"/>
      <c r="G27" s="1017"/>
      <c r="H27" s="1017"/>
      <c r="I27" s="1017"/>
      <c r="J27" s="1017"/>
      <c r="K27" s="1017"/>
      <c r="L27" s="1018"/>
    </row>
    <row r="28" spans="1:12" x14ac:dyDescent="0.25">
      <c r="A28" s="126"/>
      <c r="B28" s="126"/>
      <c r="C28" s="126" t="s">
        <v>1225</v>
      </c>
      <c r="D28" s="126"/>
      <c r="E28" s="126">
        <v>2000000</v>
      </c>
      <c r="F28" s="126"/>
      <c r="G28" s="126"/>
      <c r="H28" s="126"/>
      <c r="I28" s="126"/>
      <c r="J28" s="126"/>
      <c r="K28" s="126"/>
      <c r="L28" s="139"/>
    </row>
    <row r="29" spans="1:12" x14ac:dyDescent="0.25">
      <c r="A29" s="126"/>
      <c r="B29" s="126"/>
      <c r="C29" s="126" t="s">
        <v>1226</v>
      </c>
      <c r="D29" s="126"/>
      <c r="E29" s="126"/>
      <c r="F29" s="126">
        <v>1000000</v>
      </c>
      <c r="G29" s="126"/>
      <c r="H29" s="126"/>
      <c r="I29" s="126"/>
      <c r="J29" s="126"/>
      <c r="K29" s="126"/>
      <c r="L29" s="139"/>
    </row>
    <row r="30" spans="1:12" s="1016" customFormat="1" x14ac:dyDescent="0.25">
      <c r="A30" s="1015"/>
      <c r="B30" s="1015"/>
      <c r="C30" s="1015"/>
      <c r="D30" s="1015">
        <f>SUM(D28:D29)</f>
        <v>0</v>
      </c>
      <c r="E30" s="1015">
        <f t="shared" ref="E30:K30" si="6">SUM(E28:E29)</f>
        <v>2000000</v>
      </c>
      <c r="F30" s="1015">
        <f t="shared" si="6"/>
        <v>1000000</v>
      </c>
      <c r="G30" s="1015">
        <f t="shared" si="6"/>
        <v>0</v>
      </c>
      <c r="H30" s="1015">
        <f t="shared" si="6"/>
        <v>0</v>
      </c>
      <c r="I30" s="1015">
        <f t="shared" si="6"/>
        <v>0</v>
      </c>
      <c r="J30" s="1015"/>
      <c r="K30" s="1015">
        <f t="shared" si="6"/>
        <v>0</v>
      </c>
      <c r="L30" s="1019">
        <f>SUM(D30:K30)</f>
        <v>3000000</v>
      </c>
    </row>
    <row r="31" spans="1:12" x14ac:dyDescent="0.25">
      <c r="A31" s="126">
        <v>8</v>
      </c>
      <c r="B31" s="126" t="s">
        <v>1133</v>
      </c>
      <c r="C31" s="126" t="s">
        <v>1227</v>
      </c>
      <c r="D31" s="126"/>
      <c r="E31" s="126">
        <v>1000000</v>
      </c>
      <c r="F31" s="126"/>
      <c r="G31" s="126"/>
      <c r="H31" s="126"/>
      <c r="I31" s="126"/>
      <c r="J31" s="126"/>
      <c r="K31" s="126"/>
      <c r="L31" s="139"/>
    </row>
    <row r="32" spans="1:12" x14ac:dyDescent="0.25">
      <c r="A32" s="126"/>
      <c r="B32" s="126"/>
      <c r="C32" s="126" t="s">
        <v>1228</v>
      </c>
      <c r="D32" s="126"/>
      <c r="E32" s="126"/>
      <c r="F32" s="126">
        <v>2000000</v>
      </c>
      <c r="G32" s="126"/>
      <c r="H32" s="126"/>
      <c r="I32" s="126"/>
      <c r="J32" s="126"/>
      <c r="K32" s="126"/>
      <c r="L32" s="139"/>
    </row>
    <row r="33" spans="1:12" s="1016" customFormat="1" x14ac:dyDescent="0.25">
      <c r="A33" s="1015"/>
      <c r="B33" s="1015"/>
      <c r="C33" s="1015"/>
      <c r="D33" s="1015">
        <f>SUM(D31:D32)</f>
        <v>0</v>
      </c>
      <c r="E33" s="1015">
        <f t="shared" ref="E33:K33" si="7">SUM(E31:E32)</f>
        <v>1000000</v>
      </c>
      <c r="F33" s="1015">
        <f t="shared" si="7"/>
        <v>2000000</v>
      </c>
      <c r="G33" s="1015">
        <f t="shared" si="7"/>
        <v>0</v>
      </c>
      <c r="H33" s="1015">
        <f t="shared" si="7"/>
        <v>0</v>
      </c>
      <c r="I33" s="1015">
        <f t="shared" si="7"/>
        <v>0</v>
      </c>
      <c r="J33" s="1015"/>
      <c r="K33" s="1015">
        <f t="shared" si="7"/>
        <v>0</v>
      </c>
      <c r="L33" s="1019">
        <f>SUM(D33:K33)</f>
        <v>3000000</v>
      </c>
    </row>
    <row r="34" spans="1:12" x14ac:dyDescent="0.25">
      <c r="A34" s="126">
        <v>9</v>
      </c>
      <c r="B34" s="126" t="s">
        <v>1229</v>
      </c>
      <c r="C34" s="126" t="s">
        <v>1230</v>
      </c>
      <c r="D34" s="126"/>
      <c r="E34" s="126">
        <v>500000</v>
      </c>
      <c r="F34" s="126"/>
      <c r="G34" s="126"/>
      <c r="H34" s="126"/>
      <c r="I34" s="126"/>
      <c r="J34" s="126"/>
      <c r="K34" s="126"/>
      <c r="L34" s="139"/>
    </row>
    <row r="35" spans="1:12" x14ac:dyDescent="0.25">
      <c r="A35" s="126"/>
      <c r="B35" s="126"/>
      <c r="C35" s="126" t="s">
        <v>1231</v>
      </c>
      <c r="D35" s="126"/>
      <c r="E35" s="126">
        <v>500000</v>
      </c>
      <c r="F35" s="126"/>
      <c r="G35" s="126"/>
      <c r="H35" s="126"/>
      <c r="I35" s="126"/>
      <c r="J35" s="126"/>
      <c r="K35" s="126"/>
      <c r="L35" s="139"/>
    </row>
    <row r="36" spans="1:12" x14ac:dyDescent="0.25">
      <c r="A36" s="126"/>
      <c r="B36" s="126"/>
      <c r="C36" s="126" t="s">
        <v>1232</v>
      </c>
      <c r="D36" s="126"/>
      <c r="E36" s="126">
        <v>500000</v>
      </c>
      <c r="F36" s="126"/>
      <c r="G36" s="126"/>
      <c r="H36" s="126"/>
      <c r="I36" s="126"/>
      <c r="J36" s="126"/>
      <c r="K36" s="126"/>
      <c r="L36" s="139"/>
    </row>
    <row r="37" spans="1:12" x14ac:dyDescent="0.25">
      <c r="A37" s="126"/>
      <c r="B37" s="126"/>
      <c r="C37" s="126" t="s">
        <v>1233</v>
      </c>
      <c r="D37" s="126"/>
      <c r="E37" s="126"/>
      <c r="F37" s="126"/>
      <c r="G37" s="126"/>
      <c r="H37" s="126"/>
      <c r="I37" s="126"/>
      <c r="J37" s="126"/>
      <c r="K37" s="126">
        <v>1000000</v>
      </c>
      <c r="L37" s="139"/>
    </row>
    <row r="38" spans="1:12" x14ac:dyDescent="0.25">
      <c r="A38" s="126"/>
      <c r="B38" s="126"/>
      <c r="C38" s="126" t="s">
        <v>1234</v>
      </c>
      <c r="D38" s="126"/>
      <c r="E38" s="126"/>
      <c r="F38" s="126">
        <v>500000</v>
      </c>
      <c r="G38" s="126"/>
      <c r="H38" s="126"/>
      <c r="I38" s="126"/>
      <c r="J38" s="126"/>
      <c r="K38" s="126"/>
      <c r="L38" s="139"/>
    </row>
    <row r="39" spans="1:12" s="1016" customFormat="1" x14ac:dyDescent="0.25">
      <c r="A39" s="1015"/>
      <c r="B39" s="1015"/>
      <c r="C39" s="1015"/>
      <c r="D39" s="1015">
        <f>SUM(D34:D38)</f>
        <v>0</v>
      </c>
      <c r="E39" s="1015">
        <f t="shared" ref="E39:K39" si="8">SUM(E34:E38)</f>
        <v>1500000</v>
      </c>
      <c r="F39" s="1015">
        <f t="shared" si="8"/>
        <v>500000</v>
      </c>
      <c r="G39" s="1015">
        <f t="shared" si="8"/>
        <v>0</v>
      </c>
      <c r="H39" s="1015">
        <f t="shared" si="8"/>
        <v>0</v>
      </c>
      <c r="I39" s="1015">
        <f t="shared" si="8"/>
        <v>0</v>
      </c>
      <c r="J39" s="1015"/>
      <c r="K39" s="1015">
        <f t="shared" si="8"/>
        <v>1000000</v>
      </c>
      <c r="L39" s="1019">
        <f>SUM(D39:K39)</f>
        <v>3000000</v>
      </c>
    </row>
    <row r="40" spans="1:12" x14ac:dyDescent="0.25">
      <c r="A40" s="126">
        <v>10</v>
      </c>
      <c r="B40" s="126" t="s">
        <v>1235</v>
      </c>
      <c r="C40" s="126" t="s">
        <v>1236</v>
      </c>
      <c r="D40" s="126"/>
      <c r="E40" s="126"/>
      <c r="F40" s="126">
        <v>1500000</v>
      </c>
      <c r="G40" s="126"/>
      <c r="H40" s="126"/>
      <c r="I40" s="126"/>
      <c r="J40" s="126"/>
      <c r="K40" s="126"/>
      <c r="L40" s="139"/>
    </row>
    <row r="41" spans="1:12" x14ac:dyDescent="0.25">
      <c r="A41" s="126"/>
      <c r="B41" s="126"/>
      <c r="C41" s="126" t="s">
        <v>1237</v>
      </c>
      <c r="D41" s="126"/>
      <c r="E41" s="126"/>
      <c r="F41" s="126"/>
      <c r="G41" s="126">
        <v>1500000</v>
      </c>
      <c r="H41" s="126"/>
      <c r="I41" s="126"/>
      <c r="J41" s="126"/>
      <c r="K41" s="126"/>
      <c r="L41" s="139"/>
    </row>
    <row r="42" spans="1:12" s="1016" customFormat="1" x14ac:dyDescent="0.25">
      <c r="A42" s="1015"/>
      <c r="B42" s="1015"/>
      <c r="C42" s="1015"/>
      <c r="D42" s="1015">
        <f>SUM(D40:D41)</f>
        <v>0</v>
      </c>
      <c r="E42" s="1015">
        <f t="shared" ref="E42:K42" si="9">SUM(E40:E41)</f>
        <v>0</v>
      </c>
      <c r="F42" s="1015">
        <f t="shared" si="9"/>
        <v>1500000</v>
      </c>
      <c r="G42" s="1015">
        <f t="shared" si="9"/>
        <v>1500000</v>
      </c>
      <c r="H42" s="1015">
        <f t="shared" si="9"/>
        <v>0</v>
      </c>
      <c r="I42" s="1015">
        <f t="shared" si="9"/>
        <v>0</v>
      </c>
      <c r="J42" s="1015"/>
      <c r="K42" s="1015">
        <f t="shared" si="9"/>
        <v>0</v>
      </c>
      <c r="L42" s="1019">
        <f>SUM(D42:K42)</f>
        <v>3000000</v>
      </c>
    </row>
    <row r="43" spans="1:12" x14ac:dyDescent="0.25">
      <c r="A43" s="126">
        <v>11</v>
      </c>
      <c r="B43" s="126" t="s">
        <v>1238</v>
      </c>
      <c r="C43" s="126" t="s">
        <v>1239</v>
      </c>
      <c r="D43" s="126"/>
      <c r="E43" s="126">
        <v>700000</v>
      </c>
      <c r="F43" s="126"/>
      <c r="G43" s="126"/>
      <c r="H43" s="126"/>
      <c r="I43" s="126"/>
      <c r="J43" s="126"/>
      <c r="K43" s="126"/>
      <c r="L43" s="139"/>
    </row>
    <row r="44" spans="1:12" x14ac:dyDescent="0.25">
      <c r="A44" s="126"/>
      <c r="B44" s="126"/>
      <c r="C44" s="126" t="s">
        <v>1240</v>
      </c>
      <c r="D44" s="126"/>
      <c r="E44" s="126"/>
      <c r="F44" s="126"/>
      <c r="G44" s="126"/>
      <c r="H44" s="126">
        <v>1000000</v>
      </c>
      <c r="I44" s="126"/>
      <c r="J44" s="126"/>
      <c r="K44" s="126"/>
      <c r="L44" s="139"/>
    </row>
    <row r="45" spans="1:12" x14ac:dyDescent="0.25">
      <c r="A45" s="126"/>
      <c r="B45" s="126"/>
      <c r="C45" s="126" t="s">
        <v>1241</v>
      </c>
      <c r="D45" s="126"/>
      <c r="E45" s="126"/>
      <c r="F45" s="126"/>
      <c r="G45" s="126"/>
      <c r="H45" s="126"/>
      <c r="I45" s="126">
        <v>1300000</v>
      </c>
      <c r="J45" s="126"/>
      <c r="K45" s="126"/>
      <c r="L45" s="139"/>
    </row>
    <row r="46" spans="1:12" s="1016" customFormat="1" x14ac:dyDescent="0.25">
      <c r="A46" s="1015"/>
      <c r="B46" s="1015"/>
      <c r="C46" s="1015"/>
      <c r="D46" s="1015">
        <f>SUM(D43:D45)</f>
        <v>0</v>
      </c>
      <c r="E46" s="1015">
        <f t="shared" ref="E46:K46" si="10">SUM(E43:E45)</f>
        <v>700000</v>
      </c>
      <c r="F46" s="1015">
        <f t="shared" si="10"/>
        <v>0</v>
      </c>
      <c r="G46" s="1015">
        <f t="shared" si="10"/>
        <v>0</v>
      </c>
      <c r="H46" s="1015">
        <f t="shared" si="10"/>
        <v>1000000</v>
      </c>
      <c r="I46" s="1015">
        <f t="shared" si="10"/>
        <v>1300000</v>
      </c>
      <c r="J46" s="1015"/>
      <c r="K46" s="1015">
        <f t="shared" si="10"/>
        <v>0</v>
      </c>
      <c r="L46" s="1019">
        <f>SUM(D46:K46)</f>
        <v>3000000</v>
      </c>
    </row>
    <row r="47" spans="1:12" x14ac:dyDescent="0.25">
      <c r="A47" s="126">
        <v>12</v>
      </c>
      <c r="B47" s="126" t="s">
        <v>1160</v>
      </c>
      <c r="C47" s="126" t="s">
        <v>1242</v>
      </c>
      <c r="D47" s="126"/>
      <c r="E47" s="126">
        <v>3000000</v>
      </c>
      <c r="F47" s="126"/>
      <c r="G47" s="126"/>
      <c r="H47" s="126"/>
      <c r="I47" s="126"/>
      <c r="J47" s="126"/>
      <c r="K47" s="126"/>
      <c r="L47" s="139"/>
    </row>
    <row r="48" spans="1:12" s="1016" customFormat="1" x14ac:dyDescent="0.25">
      <c r="A48" s="1015"/>
      <c r="B48" s="1015"/>
      <c r="C48" s="1015"/>
      <c r="D48" s="1015">
        <f>SUM(D47)</f>
        <v>0</v>
      </c>
      <c r="E48" s="1015">
        <f t="shared" ref="E48:K48" si="11">SUM(E47)</f>
        <v>3000000</v>
      </c>
      <c r="F48" s="1015">
        <f t="shared" si="11"/>
        <v>0</v>
      </c>
      <c r="G48" s="1015">
        <f t="shared" si="11"/>
        <v>0</v>
      </c>
      <c r="H48" s="1015">
        <f t="shared" si="11"/>
        <v>0</v>
      </c>
      <c r="I48" s="1015">
        <f t="shared" si="11"/>
        <v>0</v>
      </c>
      <c r="J48" s="1015"/>
      <c r="K48" s="1015">
        <f t="shared" si="11"/>
        <v>0</v>
      </c>
      <c r="L48" s="1019">
        <f>SUM(D48:K48)</f>
        <v>3000000</v>
      </c>
    </row>
    <row r="49" spans="1:12" x14ac:dyDescent="0.25">
      <c r="A49" s="126">
        <v>13</v>
      </c>
      <c r="B49" s="126" t="s">
        <v>1243</v>
      </c>
      <c r="C49" s="126" t="s">
        <v>1244</v>
      </c>
      <c r="D49" s="126"/>
      <c r="E49" s="126"/>
      <c r="F49" s="126"/>
      <c r="G49" s="126">
        <v>500000</v>
      </c>
      <c r="H49" s="126"/>
      <c r="I49" s="126"/>
      <c r="J49" s="126"/>
      <c r="K49" s="126"/>
      <c r="L49" s="139"/>
    </row>
    <row r="50" spans="1:12" x14ac:dyDescent="0.25">
      <c r="A50" s="126"/>
      <c r="B50" s="126"/>
      <c r="C50" s="126" t="s">
        <v>1245</v>
      </c>
      <c r="D50" s="126">
        <v>600000</v>
      </c>
      <c r="E50" s="126"/>
      <c r="F50" s="126"/>
      <c r="G50" s="126"/>
      <c r="H50" s="126"/>
      <c r="I50" s="126"/>
      <c r="J50" s="126"/>
      <c r="K50" s="126"/>
      <c r="L50" s="139"/>
    </row>
    <row r="51" spans="1:12" x14ac:dyDescent="0.25">
      <c r="A51" s="126"/>
      <c r="B51" s="126"/>
      <c r="C51" s="126" t="s">
        <v>1246</v>
      </c>
      <c r="D51" s="126"/>
      <c r="E51" s="126"/>
      <c r="F51" s="126"/>
      <c r="G51" s="126"/>
      <c r="H51" s="126">
        <v>1800000</v>
      </c>
      <c r="I51" s="126"/>
      <c r="J51" s="126"/>
      <c r="K51" s="126"/>
      <c r="L51" s="139"/>
    </row>
    <row r="52" spans="1:12" x14ac:dyDescent="0.25">
      <c r="A52" s="126"/>
      <c r="B52" s="126"/>
      <c r="C52" s="126" t="s">
        <v>1247</v>
      </c>
      <c r="D52" s="126"/>
      <c r="E52" s="126">
        <v>100000</v>
      </c>
      <c r="F52" s="126"/>
      <c r="G52" s="126"/>
      <c r="H52" s="126"/>
      <c r="I52" s="126"/>
      <c r="J52" s="126"/>
      <c r="K52" s="126"/>
      <c r="L52" s="139"/>
    </row>
    <row r="53" spans="1:12" s="1016" customFormat="1" x14ac:dyDescent="0.25">
      <c r="A53" s="1015"/>
      <c r="B53" s="1015"/>
      <c r="C53" s="1015"/>
      <c r="D53" s="1015">
        <f>SUM(D49:D52)</f>
        <v>600000</v>
      </c>
      <c r="E53" s="1015">
        <f t="shared" ref="E53:K53" si="12">SUM(E49:E52)</f>
        <v>100000</v>
      </c>
      <c r="F53" s="1015">
        <f t="shared" si="12"/>
        <v>0</v>
      </c>
      <c r="G53" s="1015">
        <f t="shared" si="12"/>
        <v>500000</v>
      </c>
      <c r="H53" s="1015">
        <f t="shared" si="12"/>
        <v>1800000</v>
      </c>
      <c r="I53" s="1015">
        <f t="shared" si="12"/>
        <v>0</v>
      </c>
      <c r="J53" s="1015"/>
      <c r="K53" s="1015">
        <f t="shared" si="12"/>
        <v>0</v>
      </c>
      <c r="L53" s="1019">
        <f>SUM(D53:K53)</f>
        <v>3000000</v>
      </c>
    </row>
    <row r="54" spans="1:12" x14ac:dyDescent="0.25">
      <c r="A54" s="126">
        <v>14</v>
      </c>
      <c r="B54" s="126" t="s">
        <v>1182</v>
      </c>
      <c r="C54" s="126" t="s">
        <v>1248</v>
      </c>
      <c r="D54" s="126"/>
      <c r="E54" s="126"/>
      <c r="F54" s="126"/>
      <c r="G54" s="126"/>
      <c r="H54" s="126">
        <v>1500000</v>
      </c>
      <c r="I54" s="126"/>
      <c r="J54" s="126"/>
      <c r="K54" s="126"/>
      <c r="L54" s="139"/>
    </row>
    <row r="55" spans="1:12" x14ac:dyDescent="0.25">
      <c r="A55" s="126"/>
      <c r="B55" s="126"/>
      <c r="C55" s="126" t="s">
        <v>1249</v>
      </c>
      <c r="D55" s="126"/>
      <c r="E55" s="126"/>
      <c r="F55" s="126"/>
      <c r="G55" s="126"/>
      <c r="H55" s="126">
        <v>1500000</v>
      </c>
      <c r="I55" s="126"/>
      <c r="J55" s="126"/>
      <c r="K55" s="126"/>
      <c r="L55" s="139"/>
    </row>
    <row r="56" spans="1:12" s="1016" customFormat="1" x14ac:dyDescent="0.25">
      <c r="A56" s="1015"/>
      <c r="B56" s="1015"/>
      <c r="C56" s="1015"/>
      <c r="D56" s="1015">
        <f>SUM(D54:D55)</f>
        <v>0</v>
      </c>
      <c r="E56" s="1015">
        <f t="shared" ref="E56:K56" si="13">SUM(E54:E55)</f>
        <v>0</v>
      </c>
      <c r="F56" s="1015">
        <f t="shared" si="13"/>
        <v>0</v>
      </c>
      <c r="G56" s="1015">
        <f t="shared" si="13"/>
        <v>0</v>
      </c>
      <c r="H56" s="1015">
        <f t="shared" si="13"/>
        <v>3000000</v>
      </c>
      <c r="I56" s="1015">
        <f t="shared" si="13"/>
        <v>0</v>
      </c>
      <c r="J56" s="1015">
        <f t="shared" si="13"/>
        <v>0</v>
      </c>
      <c r="K56" s="1015">
        <f t="shared" si="13"/>
        <v>0</v>
      </c>
      <c r="L56" s="1019">
        <f>SUM(D56:K56)</f>
        <v>3000000</v>
      </c>
    </row>
    <row r="57" spans="1:12" x14ac:dyDescent="0.25">
      <c r="A57" s="126">
        <v>15</v>
      </c>
      <c r="B57" s="126" t="s">
        <v>1145</v>
      </c>
      <c r="C57" s="126" t="s">
        <v>1250</v>
      </c>
      <c r="D57" s="126"/>
      <c r="E57" s="126">
        <v>1300000</v>
      </c>
      <c r="F57" s="126"/>
      <c r="G57" s="126"/>
      <c r="H57" s="126"/>
      <c r="I57" s="126"/>
      <c r="J57" s="126"/>
      <c r="K57" s="126"/>
      <c r="L57" s="139"/>
    </row>
    <row r="58" spans="1:12" x14ac:dyDescent="0.25">
      <c r="A58" s="126"/>
      <c r="B58" s="126"/>
      <c r="C58" s="126" t="s">
        <v>1251</v>
      </c>
      <c r="D58" s="126"/>
      <c r="E58" s="126">
        <v>1500000</v>
      </c>
      <c r="F58" s="126"/>
      <c r="G58" s="126"/>
      <c r="H58" s="126"/>
      <c r="I58" s="126"/>
      <c r="J58" s="126"/>
      <c r="K58" s="126"/>
      <c r="L58" s="139"/>
    </row>
    <row r="59" spans="1:12" x14ac:dyDescent="0.25">
      <c r="A59" s="126"/>
      <c r="B59" s="126"/>
      <c r="C59" s="126" t="s">
        <v>1252</v>
      </c>
      <c r="D59" s="126"/>
      <c r="E59" s="126">
        <v>200000</v>
      </c>
      <c r="F59" s="126"/>
      <c r="G59" s="126"/>
      <c r="H59" s="126"/>
      <c r="I59" s="1015"/>
      <c r="J59" s="126"/>
      <c r="K59" s="126"/>
      <c r="L59" s="139"/>
    </row>
    <row r="60" spans="1:12" s="1016" customFormat="1" x14ac:dyDescent="0.25">
      <c r="A60" s="1015"/>
      <c r="B60" s="1015"/>
      <c r="C60" s="1015"/>
      <c r="D60" s="1015">
        <f>SUM(D57:D59)</f>
        <v>0</v>
      </c>
      <c r="E60" s="1015">
        <f t="shared" ref="E60:K60" si="14">SUM(E57:E59)</f>
        <v>3000000</v>
      </c>
      <c r="F60" s="1015">
        <f t="shared" si="14"/>
        <v>0</v>
      </c>
      <c r="G60" s="1015">
        <f t="shared" si="14"/>
        <v>0</v>
      </c>
      <c r="H60" s="1015">
        <f t="shared" si="14"/>
        <v>0</v>
      </c>
      <c r="I60" s="1015">
        <f t="shared" si="14"/>
        <v>0</v>
      </c>
      <c r="J60" s="1015">
        <f t="shared" si="14"/>
        <v>0</v>
      </c>
      <c r="K60" s="1015">
        <f t="shared" si="14"/>
        <v>0</v>
      </c>
      <c r="L60" s="1019">
        <f>SUM(D60:K60)</f>
        <v>3000000</v>
      </c>
    </row>
    <row r="61" spans="1:12" x14ac:dyDescent="0.25">
      <c r="A61" s="126">
        <v>16</v>
      </c>
      <c r="B61" s="126" t="s">
        <v>1253</v>
      </c>
      <c r="C61" s="126" t="s">
        <v>1254</v>
      </c>
      <c r="D61" s="126"/>
      <c r="E61" s="126">
        <v>2000000</v>
      </c>
      <c r="F61" s="126"/>
      <c r="G61" s="126"/>
      <c r="H61" s="126"/>
      <c r="I61" s="126"/>
      <c r="J61" s="126"/>
      <c r="K61" s="126"/>
      <c r="L61" s="139"/>
    </row>
    <row r="62" spans="1:12" x14ac:dyDescent="0.25">
      <c r="A62" s="126"/>
      <c r="B62" s="126"/>
      <c r="C62" s="126" t="s">
        <v>1255</v>
      </c>
      <c r="D62" s="126"/>
      <c r="E62" s="126">
        <v>500000</v>
      </c>
      <c r="F62" s="126"/>
      <c r="G62" s="126"/>
      <c r="H62" s="126"/>
      <c r="I62" s="126"/>
      <c r="J62" s="126"/>
      <c r="K62" s="126"/>
      <c r="L62" s="139"/>
    </row>
    <row r="63" spans="1:12" x14ac:dyDescent="0.25">
      <c r="A63" s="126"/>
      <c r="B63" s="126"/>
      <c r="C63" s="126" t="s">
        <v>1256</v>
      </c>
      <c r="D63" s="126"/>
      <c r="E63" s="126">
        <v>500000</v>
      </c>
      <c r="F63" s="126"/>
      <c r="G63" s="126"/>
      <c r="H63" s="126"/>
      <c r="I63" s="126"/>
      <c r="J63" s="126"/>
      <c r="K63" s="126"/>
      <c r="L63" s="139"/>
    </row>
    <row r="64" spans="1:12" s="1016" customFormat="1" x14ac:dyDescent="0.25">
      <c r="A64" s="1015"/>
      <c r="B64" s="1015"/>
      <c r="C64" s="1015"/>
      <c r="D64" s="1015">
        <f>SUM(D61:D63)</f>
        <v>0</v>
      </c>
      <c r="E64" s="1015">
        <f t="shared" ref="E64:K64" si="15">SUM(E61:E63)</f>
        <v>3000000</v>
      </c>
      <c r="F64" s="1015">
        <f t="shared" si="15"/>
        <v>0</v>
      </c>
      <c r="G64" s="1015">
        <f t="shared" si="15"/>
        <v>0</v>
      </c>
      <c r="H64" s="1015">
        <f t="shared" si="15"/>
        <v>0</v>
      </c>
      <c r="I64" s="1015">
        <f t="shared" si="15"/>
        <v>0</v>
      </c>
      <c r="J64" s="1015">
        <f t="shared" si="15"/>
        <v>0</v>
      </c>
      <c r="K64" s="1015">
        <f t="shared" si="15"/>
        <v>0</v>
      </c>
      <c r="L64" s="1019">
        <f>SUM(D64:K64)</f>
        <v>3000000</v>
      </c>
    </row>
    <row r="65" spans="1:12" x14ac:dyDescent="0.25">
      <c r="A65" s="126">
        <v>17</v>
      </c>
      <c r="B65" s="126" t="s">
        <v>1151</v>
      </c>
      <c r="C65" s="126" t="s">
        <v>1257</v>
      </c>
      <c r="D65" s="126"/>
      <c r="E65" s="126">
        <v>3000000</v>
      </c>
      <c r="F65" s="126"/>
      <c r="G65" s="126"/>
      <c r="H65" s="126"/>
      <c r="I65" s="126"/>
      <c r="J65" s="126"/>
      <c r="K65" s="126"/>
      <c r="L65" s="139"/>
    </row>
    <row r="66" spans="1:12" s="1016" customFormat="1" x14ac:dyDescent="0.25">
      <c r="A66" s="1015"/>
      <c r="B66" s="1015"/>
      <c r="C66" s="1015"/>
      <c r="D66" s="1015">
        <f>SUM(D65)</f>
        <v>0</v>
      </c>
      <c r="E66" s="1015">
        <f t="shared" ref="E66:K66" si="16">SUM(E65)</f>
        <v>3000000</v>
      </c>
      <c r="F66" s="1015">
        <f t="shared" si="16"/>
        <v>0</v>
      </c>
      <c r="G66" s="1015">
        <f t="shared" si="16"/>
        <v>0</v>
      </c>
      <c r="H66" s="1015">
        <f t="shared" si="16"/>
        <v>0</v>
      </c>
      <c r="I66" s="1015">
        <f t="shared" si="16"/>
        <v>0</v>
      </c>
      <c r="J66" s="1015">
        <f t="shared" si="16"/>
        <v>0</v>
      </c>
      <c r="K66" s="1015">
        <f t="shared" si="16"/>
        <v>0</v>
      </c>
      <c r="L66" s="1019">
        <f>SUM(D66:K66)</f>
        <v>3000000</v>
      </c>
    </row>
    <row r="67" spans="1:12" x14ac:dyDescent="0.25">
      <c r="A67" s="126">
        <v>18</v>
      </c>
      <c r="B67" s="126" t="s">
        <v>1167</v>
      </c>
      <c r="C67" s="126" t="s">
        <v>1172</v>
      </c>
      <c r="D67" s="126"/>
      <c r="E67" s="126"/>
      <c r="F67" s="126">
        <v>3000000</v>
      </c>
      <c r="G67" s="126"/>
      <c r="H67" s="126"/>
      <c r="I67" s="126"/>
      <c r="J67" s="126"/>
      <c r="K67" s="126"/>
      <c r="L67" s="139"/>
    </row>
    <row r="68" spans="1:12" s="1016" customFormat="1" x14ac:dyDescent="0.25">
      <c r="A68" s="1015"/>
      <c r="B68" s="1015"/>
      <c r="C68" s="1015"/>
      <c r="D68" s="1015">
        <f>SUM(D67)</f>
        <v>0</v>
      </c>
      <c r="E68" s="1015">
        <f t="shared" ref="E68:K68" si="17">SUM(E67)</f>
        <v>0</v>
      </c>
      <c r="F68" s="1015">
        <f t="shared" si="17"/>
        <v>3000000</v>
      </c>
      <c r="G68" s="1015">
        <f t="shared" si="17"/>
        <v>0</v>
      </c>
      <c r="H68" s="1015">
        <f t="shared" si="17"/>
        <v>0</v>
      </c>
      <c r="I68" s="1015">
        <f t="shared" si="17"/>
        <v>0</v>
      </c>
      <c r="J68" s="1015">
        <f t="shared" si="17"/>
        <v>0</v>
      </c>
      <c r="K68" s="1015">
        <f t="shared" si="17"/>
        <v>0</v>
      </c>
      <c r="L68" s="1019">
        <f>SUM(D68:K68)</f>
        <v>3000000</v>
      </c>
    </row>
    <row r="69" spans="1:12" x14ac:dyDescent="0.25">
      <c r="A69" s="126">
        <v>19</v>
      </c>
      <c r="B69" s="126" t="s">
        <v>1147</v>
      </c>
      <c r="C69" s="126" t="s">
        <v>1258</v>
      </c>
      <c r="D69" s="126"/>
      <c r="E69" s="126">
        <v>800000</v>
      </c>
      <c r="F69" s="126"/>
      <c r="G69" s="126"/>
      <c r="H69" s="126"/>
      <c r="I69" s="126"/>
      <c r="J69" s="126"/>
      <c r="K69" s="126"/>
      <c r="L69" s="139"/>
    </row>
    <row r="70" spans="1:12" x14ac:dyDescent="0.25">
      <c r="A70" s="126"/>
      <c r="B70" s="126"/>
      <c r="C70" s="126" t="s">
        <v>1259</v>
      </c>
      <c r="D70" s="126"/>
      <c r="E70" s="126">
        <v>500000</v>
      </c>
      <c r="F70" s="126"/>
      <c r="G70" s="126"/>
      <c r="H70" s="126"/>
      <c r="I70" s="126"/>
      <c r="J70" s="126"/>
      <c r="K70" s="126"/>
      <c r="L70" s="139"/>
    </row>
    <row r="71" spans="1:12" x14ac:dyDescent="0.25">
      <c r="A71" s="126"/>
      <c r="B71" s="126"/>
      <c r="C71" s="126" t="s">
        <v>1260</v>
      </c>
      <c r="D71" s="126"/>
      <c r="E71" s="126">
        <v>500000</v>
      </c>
      <c r="F71" s="126"/>
      <c r="G71" s="126"/>
      <c r="H71" s="126"/>
      <c r="I71" s="126"/>
      <c r="J71" s="126"/>
      <c r="K71" s="126"/>
      <c r="L71" s="139"/>
    </row>
    <row r="72" spans="1:12" x14ac:dyDescent="0.25">
      <c r="A72" s="126"/>
      <c r="B72" s="126"/>
      <c r="C72" s="126" t="s">
        <v>1261</v>
      </c>
      <c r="D72" s="126">
        <v>800000</v>
      </c>
      <c r="E72" s="126"/>
      <c r="F72" s="126"/>
      <c r="G72" s="126"/>
      <c r="H72" s="126"/>
      <c r="I72" s="126"/>
      <c r="J72" s="126"/>
      <c r="K72" s="126"/>
      <c r="L72" s="139"/>
    </row>
    <row r="73" spans="1:12" x14ac:dyDescent="0.25">
      <c r="A73" s="126"/>
      <c r="B73" s="126"/>
      <c r="C73" s="126" t="s">
        <v>1262</v>
      </c>
      <c r="D73" s="126"/>
      <c r="E73" s="126"/>
      <c r="F73" s="126"/>
      <c r="G73" s="126"/>
      <c r="H73" s="126"/>
      <c r="I73" s="126"/>
      <c r="J73" s="126">
        <v>400000</v>
      </c>
      <c r="K73" s="126"/>
      <c r="L73" s="139"/>
    </row>
    <row r="74" spans="1:12" s="1016" customFormat="1" x14ac:dyDescent="0.25">
      <c r="A74" s="1015"/>
      <c r="B74" s="1015"/>
      <c r="C74" s="1015"/>
      <c r="D74" s="1015">
        <f>SUM(D69:D73)</f>
        <v>800000</v>
      </c>
      <c r="E74" s="1015">
        <f t="shared" ref="E74:K74" si="18">SUM(E69:E73)</f>
        <v>1800000</v>
      </c>
      <c r="F74" s="1015">
        <f t="shared" si="18"/>
        <v>0</v>
      </c>
      <c r="G74" s="1015">
        <f t="shared" si="18"/>
        <v>0</v>
      </c>
      <c r="H74" s="1015">
        <f t="shared" si="18"/>
        <v>0</v>
      </c>
      <c r="I74" s="1015">
        <f t="shared" si="18"/>
        <v>0</v>
      </c>
      <c r="J74" s="1015">
        <f t="shared" si="18"/>
        <v>400000</v>
      </c>
      <c r="K74" s="1015">
        <f t="shared" si="18"/>
        <v>0</v>
      </c>
      <c r="L74" s="1019">
        <f>SUM(D74:K74)</f>
        <v>3000000</v>
      </c>
    </row>
    <row r="75" spans="1:12" x14ac:dyDescent="0.25">
      <c r="A75" s="126">
        <v>20</v>
      </c>
      <c r="B75" s="126" t="s">
        <v>1184</v>
      </c>
      <c r="C75" s="126" t="s">
        <v>1263</v>
      </c>
      <c r="D75" s="126">
        <v>1000000</v>
      </c>
      <c r="E75" s="126"/>
      <c r="F75" s="126"/>
      <c r="G75" s="126"/>
      <c r="H75" s="126"/>
      <c r="I75" s="126"/>
      <c r="J75" s="126"/>
      <c r="K75" s="126"/>
      <c r="L75" s="139"/>
    </row>
    <row r="76" spans="1:12" x14ac:dyDescent="0.25">
      <c r="A76" s="126"/>
      <c r="B76" s="126"/>
      <c r="C76" s="126" t="s">
        <v>1264</v>
      </c>
      <c r="D76" s="126"/>
      <c r="E76" s="126"/>
      <c r="F76" s="126"/>
      <c r="G76" s="126"/>
      <c r="H76" s="126"/>
      <c r="I76" s="126">
        <v>1000000</v>
      </c>
      <c r="J76" s="126"/>
      <c r="K76" s="126"/>
      <c r="L76" s="139"/>
    </row>
    <row r="77" spans="1:12" x14ac:dyDescent="0.25">
      <c r="A77" s="126"/>
      <c r="B77" s="126"/>
      <c r="C77" s="126" t="s">
        <v>1265</v>
      </c>
      <c r="D77" s="126"/>
      <c r="E77" s="126"/>
      <c r="F77" s="126"/>
      <c r="G77" s="126">
        <v>600000</v>
      </c>
      <c r="H77" s="126"/>
      <c r="I77" s="126"/>
      <c r="J77" s="126"/>
      <c r="K77" s="126"/>
      <c r="L77" s="139"/>
    </row>
    <row r="78" spans="1:12" x14ac:dyDescent="0.25">
      <c r="A78" s="126"/>
      <c r="B78" s="126"/>
      <c r="C78" s="126" t="s">
        <v>1266</v>
      </c>
      <c r="D78" s="126"/>
      <c r="E78" s="126"/>
      <c r="F78" s="126">
        <v>400000</v>
      </c>
      <c r="G78" s="126"/>
      <c r="H78" s="126"/>
      <c r="I78" s="126"/>
      <c r="J78" s="126"/>
      <c r="K78" s="126"/>
      <c r="L78" s="139"/>
    </row>
    <row r="79" spans="1:12" s="1016" customFormat="1" x14ac:dyDescent="0.25">
      <c r="A79" s="1015"/>
      <c r="B79" s="1015"/>
      <c r="C79" s="1015"/>
      <c r="D79" s="1015">
        <f>SUM(D75:D78)</f>
        <v>1000000</v>
      </c>
      <c r="E79" s="1015">
        <f t="shared" ref="E79:K79" si="19">SUM(E75:E78)</f>
        <v>0</v>
      </c>
      <c r="F79" s="1015">
        <f t="shared" si="19"/>
        <v>400000</v>
      </c>
      <c r="G79" s="1015">
        <f t="shared" si="19"/>
        <v>600000</v>
      </c>
      <c r="H79" s="1015">
        <f t="shared" si="19"/>
        <v>0</v>
      </c>
      <c r="I79" s="1015">
        <f t="shared" si="19"/>
        <v>1000000</v>
      </c>
      <c r="J79" s="1015">
        <f t="shared" si="19"/>
        <v>0</v>
      </c>
      <c r="K79" s="1015">
        <f t="shared" si="19"/>
        <v>0</v>
      </c>
      <c r="L79" s="1019">
        <f>SUM(D79:K79)</f>
        <v>3000000</v>
      </c>
    </row>
    <row r="80" spans="1:12" x14ac:dyDescent="0.25">
      <c r="A80" s="126">
        <v>21</v>
      </c>
      <c r="B80" s="126" t="s">
        <v>1131</v>
      </c>
      <c r="C80" s="126" t="s">
        <v>1267</v>
      </c>
      <c r="D80" s="126"/>
      <c r="E80" s="126"/>
      <c r="F80" s="126">
        <v>1000000</v>
      </c>
      <c r="G80" s="126"/>
      <c r="H80" s="126"/>
      <c r="I80" s="126"/>
      <c r="J80" s="126"/>
      <c r="K80" s="126"/>
      <c r="L80" s="139"/>
    </row>
    <row r="81" spans="1:12" x14ac:dyDescent="0.25">
      <c r="A81" s="126"/>
      <c r="B81" s="126"/>
      <c r="C81" s="126" t="s">
        <v>1268</v>
      </c>
      <c r="D81" s="126">
        <v>2000000</v>
      </c>
      <c r="E81" s="126"/>
      <c r="F81" s="126"/>
      <c r="G81" s="126"/>
      <c r="H81" s="126"/>
      <c r="I81" s="126"/>
      <c r="J81" s="126"/>
      <c r="K81" s="126"/>
      <c r="L81" s="139"/>
    </row>
    <row r="82" spans="1:12" s="1016" customFormat="1" x14ac:dyDescent="0.25">
      <c r="A82" s="1015"/>
      <c r="B82" s="1015"/>
      <c r="C82" s="1015"/>
      <c r="D82" s="1015">
        <f>SUM(D80:D81)</f>
        <v>2000000</v>
      </c>
      <c r="E82" s="1015">
        <f t="shared" ref="E82:K82" si="20">SUM(E80:E81)</f>
        <v>0</v>
      </c>
      <c r="F82" s="1015">
        <f t="shared" si="20"/>
        <v>1000000</v>
      </c>
      <c r="G82" s="1015">
        <f t="shared" si="20"/>
        <v>0</v>
      </c>
      <c r="H82" s="1015">
        <f t="shared" si="20"/>
        <v>0</v>
      </c>
      <c r="I82" s="1015">
        <f t="shared" si="20"/>
        <v>0</v>
      </c>
      <c r="J82" s="1015">
        <f t="shared" si="20"/>
        <v>0</v>
      </c>
      <c r="K82" s="1015">
        <f t="shared" si="20"/>
        <v>0</v>
      </c>
      <c r="L82" s="1019">
        <f>SUM(D82:K82)</f>
        <v>3000000</v>
      </c>
    </row>
    <row r="83" spans="1:12" x14ac:dyDescent="0.25">
      <c r="A83" s="126">
        <v>22</v>
      </c>
      <c r="B83" s="126" t="s">
        <v>1269</v>
      </c>
      <c r="C83" s="126" t="s">
        <v>1270</v>
      </c>
      <c r="D83" s="126"/>
      <c r="E83" s="126">
        <v>3000000</v>
      </c>
      <c r="F83" s="126"/>
      <c r="G83" s="126"/>
      <c r="H83" s="126"/>
      <c r="I83" s="126"/>
      <c r="J83" s="126"/>
      <c r="K83" s="126"/>
      <c r="L83" s="139"/>
    </row>
    <row r="84" spans="1:12" s="1016" customFormat="1" x14ac:dyDescent="0.25">
      <c r="A84" s="1015"/>
      <c r="B84" s="1015"/>
      <c r="C84" s="1015"/>
      <c r="D84" s="1015">
        <f>SUM(D83)</f>
        <v>0</v>
      </c>
      <c r="E84" s="1015">
        <f t="shared" ref="E84:K84" si="21">SUM(E83)</f>
        <v>3000000</v>
      </c>
      <c r="F84" s="1015">
        <f t="shared" si="21"/>
        <v>0</v>
      </c>
      <c r="G84" s="1015">
        <f t="shared" si="21"/>
        <v>0</v>
      </c>
      <c r="H84" s="1015">
        <f t="shared" si="21"/>
        <v>0</v>
      </c>
      <c r="I84" s="1015">
        <f t="shared" si="21"/>
        <v>0</v>
      </c>
      <c r="J84" s="1015">
        <f t="shared" si="21"/>
        <v>0</v>
      </c>
      <c r="K84" s="1015">
        <f t="shared" si="21"/>
        <v>0</v>
      </c>
      <c r="L84" s="1019">
        <f>SUM(D84:K84)</f>
        <v>3000000</v>
      </c>
    </row>
    <row r="85" spans="1:12" x14ac:dyDescent="0.25">
      <c r="A85" s="126">
        <v>23</v>
      </c>
      <c r="B85" s="126" t="s">
        <v>1169</v>
      </c>
      <c r="C85" s="126" t="s">
        <v>1179</v>
      </c>
      <c r="D85" s="126"/>
      <c r="E85" s="126">
        <v>1000000</v>
      </c>
      <c r="F85" s="126"/>
      <c r="G85" s="126"/>
      <c r="H85" s="126"/>
      <c r="I85" s="126"/>
      <c r="J85" s="126"/>
      <c r="K85" s="126"/>
      <c r="L85" s="139"/>
    </row>
    <row r="86" spans="1:12" x14ac:dyDescent="0.25">
      <c r="A86" s="126"/>
      <c r="B86" s="126"/>
      <c r="C86" s="126" t="s">
        <v>1178</v>
      </c>
      <c r="D86" s="126"/>
      <c r="E86" s="126">
        <v>300000</v>
      </c>
      <c r="F86" s="126"/>
      <c r="G86" s="126"/>
      <c r="H86" s="126"/>
      <c r="I86" s="126"/>
      <c r="J86" s="126"/>
      <c r="K86" s="126"/>
      <c r="L86" s="139"/>
    </row>
    <row r="87" spans="1:12" x14ac:dyDescent="0.25">
      <c r="A87" s="126"/>
      <c r="B87" s="126"/>
      <c r="C87" s="126" t="s">
        <v>1271</v>
      </c>
      <c r="D87" s="126"/>
      <c r="E87" s="126"/>
      <c r="F87" s="126">
        <v>200000</v>
      </c>
      <c r="G87" s="126"/>
      <c r="H87" s="126"/>
      <c r="I87" s="126"/>
      <c r="J87" s="126"/>
      <c r="K87" s="126"/>
      <c r="L87" s="139"/>
    </row>
    <row r="88" spans="1:12" x14ac:dyDescent="0.25">
      <c r="A88" s="126"/>
      <c r="B88" s="126"/>
      <c r="C88" s="126" t="s">
        <v>1272</v>
      </c>
      <c r="D88" s="126"/>
      <c r="E88" s="126">
        <v>1500000</v>
      </c>
      <c r="F88" s="126"/>
      <c r="G88" s="126"/>
      <c r="H88" s="126"/>
      <c r="I88" s="126"/>
      <c r="J88" s="126"/>
      <c r="K88" s="126"/>
      <c r="L88" s="139"/>
    </row>
    <row r="89" spans="1:12" s="1016" customFormat="1" x14ac:dyDescent="0.25">
      <c r="A89" s="1015"/>
      <c r="B89" s="1015"/>
      <c r="C89" s="1015"/>
      <c r="D89" s="1015">
        <f>SUM(D85:D88)</f>
        <v>0</v>
      </c>
      <c r="E89" s="1015">
        <f t="shared" ref="E89:K89" si="22">SUM(E85:E88)</f>
        <v>2800000</v>
      </c>
      <c r="F89" s="1015">
        <f t="shared" si="22"/>
        <v>200000</v>
      </c>
      <c r="G89" s="1015">
        <f t="shared" si="22"/>
        <v>0</v>
      </c>
      <c r="H89" s="1015">
        <f t="shared" si="22"/>
        <v>0</v>
      </c>
      <c r="I89" s="1015">
        <f t="shared" si="22"/>
        <v>0</v>
      </c>
      <c r="J89" s="1015">
        <f t="shared" si="22"/>
        <v>0</v>
      </c>
      <c r="K89" s="1015">
        <f t="shared" si="22"/>
        <v>0</v>
      </c>
      <c r="L89" s="1019">
        <f>SUM(D89:K89)</f>
        <v>3000000</v>
      </c>
    </row>
    <row r="90" spans="1:12" x14ac:dyDescent="0.25">
      <c r="A90" s="126">
        <v>24</v>
      </c>
      <c r="B90" s="126" t="s">
        <v>1139</v>
      </c>
      <c r="C90" s="126" t="s">
        <v>1273</v>
      </c>
      <c r="D90" s="126"/>
      <c r="E90" s="126"/>
      <c r="F90" s="126"/>
      <c r="G90" s="126"/>
      <c r="H90" s="126">
        <v>1000000</v>
      </c>
      <c r="I90" s="126"/>
      <c r="J90" s="126"/>
      <c r="K90" s="126"/>
      <c r="L90" s="139"/>
    </row>
    <row r="91" spans="1:12" x14ac:dyDescent="0.25">
      <c r="A91" s="126"/>
      <c r="B91" s="126"/>
      <c r="C91" s="126" t="s">
        <v>1274</v>
      </c>
      <c r="D91" s="126"/>
      <c r="E91" s="126"/>
      <c r="F91" s="126">
        <v>2000000</v>
      </c>
      <c r="G91" s="126"/>
      <c r="H91" s="126"/>
      <c r="I91" s="126"/>
      <c r="J91" s="126"/>
      <c r="K91" s="126"/>
      <c r="L91" s="139"/>
    </row>
    <row r="92" spans="1:12" s="1016" customFormat="1" x14ac:dyDescent="0.25">
      <c r="A92" s="1015"/>
      <c r="B92" s="1015"/>
      <c r="C92" s="1015"/>
      <c r="D92" s="1015">
        <f>SUM(D90:D91)</f>
        <v>0</v>
      </c>
      <c r="E92" s="1015">
        <f t="shared" ref="E92:K92" si="23">SUM(E90:E91)</f>
        <v>0</v>
      </c>
      <c r="F92" s="1015">
        <f t="shared" si="23"/>
        <v>2000000</v>
      </c>
      <c r="G92" s="1015">
        <f t="shared" si="23"/>
        <v>0</v>
      </c>
      <c r="H92" s="1015">
        <f t="shared" si="23"/>
        <v>1000000</v>
      </c>
      <c r="I92" s="1015">
        <f t="shared" si="23"/>
        <v>0</v>
      </c>
      <c r="J92" s="1015">
        <f t="shared" si="23"/>
        <v>0</v>
      </c>
      <c r="K92" s="1015">
        <f t="shared" si="23"/>
        <v>0</v>
      </c>
      <c r="L92" s="1019">
        <f>SUM(D92:K92)</f>
        <v>3000000</v>
      </c>
    </row>
    <row r="93" spans="1:12" ht="30" x14ac:dyDescent="0.25">
      <c r="A93" s="141">
        <v>25</v>
      </c>
      <c r="B93" s="141" t="s">
        <v>1168</v>
      </c>
      <c r="C93" s="621" t="s">
        <v>1275</v>
      </c>
      <c r="D93" s="141"/>
      <c r="E93" s="141">
        <v>1000000</v>
      </c>
      <c r="F93" s="141"/>
      <c r="G93" s="141"/>
      <c r="H93" s="141"/>
      <c r="I93" s="141"/>
      <c r="J93" s="141"/>
      <c r="K93" s="141"/>
      <c r="L93" s="143"/>
    </row>
    <row r="94" spans="1:12" x14ac:dyDescent="0.25">
      <c r="A94" s="141"/>
      <c r="B94" s="141"/>
      <c r="C94" s="141" t="s">
        <v>1276</v>
      </c>
      <c r="D94" s="141"/>
      <c r="E94" s="141"/>
      <c r="F94" s="141"/>
      <c r="G94" s="141"/>
      <c r="H94" s="141">
        <v>300000</v>
      </c>
      <c r="I94" s="141"/>
      <c r="J94" s="141"/>
      <c r="K94" s="141"/>
      <c r="L94" s="143"/>
    </row>
    <row r="95" spans="1:12" ht="30" x14ac:dyDescent="0.25">
      <c r="A95" s="141"/>
      <c r="B95" s="141"/>
      <c r="C95" s="621" t="s">
        <v>1277</v>
      </c>
      <c r="D95" s="141"/>
      <c r="E95" s="141"/>
      <c r="F95" s="141"/>
      <c r="G95" s="141"/>
      <c r="H95" s="141">
        <v>500000</v>
      </c>
      <c r="I95" s="141"/>
      <c r="J95" s="141"/>
      <c r="K95" s="141"/>
      <c r="L95" s="143"/>
    </row>
    <row r="96" spans="1:12" ht="30" x14ac:dyDescent="0.25">
      <c r="A96" s="141"/>
      <c r="B96" s="141"/>
      <c r="C96" s="621" t="s">
        <v>1278</v>
      </c>
      <c r="D96" s="141"/>
      <c r="E96" s="141"/>
      <c r="F96" s="141"/>
      <c r="G96" s="141"/>
      <c r="H96" s="141"/>
      <c r="I96" s="141"/>
      <c r="J96" s="141"/>
      <c r="K96" s="141">
        <v>1150000</v>
      </c>
      <c r="L96" s="143"/>
    </row>
    <row r="97" spans="1:12" x14ac:dyDescent="0.25">
      <c r="A97" s="141"/>
      <c r="B97" s="141"/>
      <c r="C97" s="141" t="s">
        <v>1279</v>
      </c>
      <c r="D97" s="141"/>
      <c r="E97" s="141"/>
      <c r="F97" s="141"/>
      <c r="G97" s="141"/>
      <c r="H97" s="141"/>
      <c r="I97" s="141"/>
      <c r="J97" s="141"/>
      <c r="K97" s="141">
        <v>50000</v>
      </c>
      <c r="L97" s="143"/>
    </row>
    <row r="98" spans="1:12" s="1016" customFormat="1" x14ac:dyDescent="0.25">
      <c r="A98" s="1020"/>
      <c r="B98" s="1015"/>
      <c r="C98" s="1015"/>
      <c r="D98" s="1015">
        <f>SUM(D93:D97)</f>
        <v>0</v>
      </c>
      <c r="E98" s="1015">
        <f t="shared" ref="E98:K98" si="24">SUM(E93:E97)</f>
        <v>1000000</v>
      </c>
      <c r="F98" s="1015">
        <f t="shared" si="24"/>
        <v>0</v>
      </c>
      <c r="G98" s="1015">
        <f t="shared" si="24"/>
        <v>0</v>
      </c>
      <c r="H98" s="1015">
        <f t="shared" si="24"/>
        <v>800000</v>
      </c>
      <c r="I98" s="1015">
        <f t="shared" si="24"/>
        <v>0</v>
      </c>
      <c r="J98" s="1015">
        <f t="shared" si="24"/>
        <v>0</v>
      </c>
      <c r="K98" s="1015">
        <f t="shared" si="24"/>
        <v>1200000</v>
      </c>
      <c r="L98" s="1019">
        <f>SUM(D98:K98)</f>
        <v>3000000</v>
      </c>
    </row>
    <row r="99" spans="1:12" s="134" customFormat="1" x14ac:dyDescent="0.25">
      <c r="B99" s="139" t="s">
        <v>194</v>
      </c>
      <c r="C99" s="139"/>
      <c r="D99" s="139">
        <f>SUM(D98+D92+D89+D84+D82+D79+D74+D68+D66+D64+D60+D56+D53+D48+D46+D42+D39+D33+D30+D26+D20+D13+D10+D7+D4)</f>
        <v>11000000</v>
      </c>
      <c r="E99" s="139">
        <f t="shared" ref="E99:K99" si="25">SUM(E98+E92+E89+E84+E82+E79+E74+E68+E66+E64+E60+E56+E53+E48+E46+E42+E39+E33+E30+E26+E20+E13+E10+E7+E4)</f>
        <v>30000000</v>
      </c>
      <c r="F99" s="139">
        <f t="shared" si="25"/>
        <v>13400000</v>
      </c>
      <c r="G99" s="139">
        <f t="shared" si="25"/>
        <v>3400000</v>
      </c>
      <c r="H99" s="139">
        <f t="shared" si="25"/>
        <v>12100000</v>
      </c>
      <c r="I99" s="139">
        <f t="shared" si="25"/>
        <v>2300000</v>
      </c>
      <c r="J99" s="139">
        <f t="shared" si="25"/>
        <v>400000</v>
      </c>
      <c r="K99" s="139">
        <f t="shared" si="25"/>
        <v>2400000</v>
      </c>
      <c r="L99" s="1019">
        <f>SUM(D99:K99)</f>
        <v>75000000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72"/>
  <sheetViews>
    <sheetView view="pageBreakPreview" topLeftCell="A40" zoomScale="90" zoomScaleNormal="80" zoomScaleSheetLayoutView="90" workbookViewId="0">
      <pane xSplit="3" topLeftCell="D1" activePane="topRight" state="frozen"/>
      <selection activeCell="B86" sqref="B86"/>
      <selection pane="topRight" activeCell="A141" sqref="A141:XFD141"/>
    </sheetView>
  </sheetViews>
  <sheetFormatPr defaultColWidth="10.28515625" defaultRowHeight="12.75" x14ac:dyDescent="0.2"/>
  <cols>
    <col min="1" max="1" width="9.28515625" style="1057" customWidth="1"/>
    <col min="2" max="2" width="37" style="5" customWidth="1"/>
    <col min="3" max="3" width="0" style="18" hidden="1" customWidth="1"/>
    <col min="4" max="4" width="15.42578125" style="18" hidden="1" customWidth="1"/>
    <col min="5" max="5" width="10.42578125" style="18" hidden="1" customWidth="1"/>
    <col min="6" max="7" width="10.42578125" style="5" hidden="1" customWidth="1"/>
    <col min="8" max="8" width="11.85546875" style="18" hidden="1" customWidth="1"/>
    <col min="9" max="9" width="14.28515625" style="79" customWidth="1"/>
    <col min="10" max="10" width="11.7109375" style="56" hidden="1" customWidth="1"/>
    <col min="11" max="11" width="11.85546875" style="56" hidden="1" customWidth="1"/>
    <col min="12" max="12" width="10.42578125" style="79" hidden="1" customWidth="1"/>
    <col min="13" max="13" width="12.5703125" style="56" hidden="1" customWidth="1"/>
    <col min="14" max="14" width="10.42578125" style="79" hidden="1" customWidth="1"/>
    <col min="15" max="15" width="13.28515625" style="79" customWidth="1"/>
    <col min="16" max="16" width="11.28515625" style="56" hidden="1" customWidth="1"/>
    <col min="17" max="17" width="10.85546875" style="56" hidden="1" customWidth="1"/>
    <col min="18" max="18" width="11.28515625" style="56" hidden="1" customWidth="1"/>
    <col min="19" max="19" width="12.28515625" style="56" hidden="1" customWidth="1"/>
    <col min="20" max="20" width="11.42578125" style="56" hidden="1" customWidth="1"/>
    <col min="21" max="21" width="14.28515625" style="79" customWidth="1"/>
    <col min="22" max="22" width="15.7109375" style="5" customWidth="1"/>
    <col min="23" max="23" width="14.28515625" style="18" hidden="1" customWidth="1"/>
    <col min="24" max="24" width="13.7109375" style="5" hidden="1" customWidth="1"/>
    <col min="25" max="16384" width="10.28515625" style="5"/>
  </cols>
  <sheetData>
    <row r="1" spans="1:24" s="1101" customFormat="1" ht="30.75" customHeight="1" x14ac:dyDescent="0.45">
      <c r="A1" s="1693" t="s">
        <v>954</v>
      </c>
      <c r="B1" s="1693"/>
      <c r="C1" s="1693"/>
      <c r="D1" s="1693"/>
      <c r="E1" s="1693"/>
      <c r="F1" s="1693"/>
      <c r="G1" s="1693"/>
      <c r="H1" s="1693"/>
      <c r="I1" s="1693"/>
      <c r="J1" s="1693"/>
      <c r="K1" s="1693"/>
      <c r="L1" s="1693"/>
      <c r="M1" s="1693"/>
      <c r="N1" s="1693"/>
      <c r="O1" s="1693"/>
      <c r="P1" s="1693"/>
      <c r="Q1" s="1693"/>
      <c r="R1" s="1693"/>
      <c r="S1" s="1693"/>
      <c r="T1" s="1693"/>
      <c r="U1" s="1693"/>
      <c r="V1" s="1693"/>
      <c r="W1" s="1100"/>
    </row>
    <row r="2" spans="1:24" s="17" customFormat="1" ht="22.5" customHeight="1" x14ac:dyDescent="0.2">
      <c r="A2" s="1242" t="s">
        <v>0</v>
      </c>
      <c r="B2" s="1243" t="s">
        <v>1</v>
      </c>
      <c r="C2" s="1216" t="s">
        <v>897</v>
      </c>
      <c r="D2" s="1692" t="s">
        <v>150</v>
      </c>
      <c r="E2" s="1692"/>
      <c r="F2" s="1692"/>
      <c r="G2" s="1692"/>
      <c r="H2" s="1692"/>
      <c r="I2" s="1243" t="s">
        <v>2</v>
      </c>
      <c r="J2" s="1692" t="s">
        <v>151</v>
      </c>
      <c r="K2" s="1692"/>
      <c r="L2" s="1692"/>
      <c r="M2" s="1692"/>
      <c r="N2" s="1692"/>
      <c r="O2" s="1243" t="s">
        <v>2</v>
      </c>
      <c r="P2" s="1692" t="s">
        <v>152</v>
      </c>
      <c r="Q2" s="1692"/>
      <c r="R2" s="1692"/>
      <c r="S2" s="1692"/>
      <c r="T2" s="1692"/>
      <c r="U2" s="1243" t="s">
        <v>2</v>
      </c>
      <c r="V2" s="1260" t="s">
        <v>5</v>
      </c>
      <c r="W2" s="593" t="s">
        <v>5</v>
      </c>
    </row>
    <row r="3" spans="1:24" s="17" customFormat="1" ht="60.75" customHeight="1" x14ac:dyDescent="0.2">
      <c r="A3" s="1247" t="s">
        <v>1330</v>
      </c>
      <c r="B3" s="1217" t="s">
        <v>1331</v>
      </c>
      <c r="C3" s="1132"/>
      <c r="D3" s="1131" t="s">
        <v>153</v>
      </c>
      <c r="E3" s="1131" t="s">
        <v>154</v>
      </c>
      <c r="F3" s="1217" t="s">
        <v>7</v>
      </c>
      <c r="G3" s="1217" t="s">
        <v>8</v>
      </c>
      <c r="H3" s="1131" t="s">
        <v>899</v>
      </c>
      <c r="I3" s="1217" t="s">
        <v>801</v>
      </c>
      <c r="J3" s="1131" t="s">
        <v>155</v>
      </c>
      <c r="K3" s="1131" t="s">
        <v>156</v>
      </c>
      <c r="L3" s="1217" t="s">
        <v>898</v>
      </c>
      <c r="M3" s="1131" t="s">
        <v>8</v>
      </c>
      <c r="N3" s="1217" t="s">
        <v>12</v>
      </c>
      <c r="O3" s="1217" t="s">
        <v>802</v>
      </c>
      <c r="P3" s="1131" t="s">
        <v>157</v>
      </c>
      <c r="Q3" s="1131" t="s">
        <v>158</v>
      </c>
      <c r="R3" s="1131" t="s">
        <v>159</v>
      </c>
      <c r="S3" s="1131" t="s">
        <v>746</v>
      </c>
      <c r="T3" s="1131" t="s">
        <v>160</v>
      </c>
      <c r="U3" s="1217" t="s">
        <v>803</v>
      </c>
      <c r="V3" s="1260" t="s">
        <v>19</v>
      </c>
      <c r="W3" s="593" t="s">
        <v>19</v>
      </c>
    </row>
    <row r="4" spans="1:24" s="9" customFormat="1" ht="15.75" x14ac:dyDescent="0.25">
      <c r="A4" s="1170"/>
      <c r="B4" s="1154" t="s">
        <v>20</v>
      </c>
      <c r="C4" s="768"/>
      <c r="D4" s="768"/>
      <c r="E4" s="769"/>
      <c r="F4" s="1154"/>
      <c r="G4" s="1154"/>
      <c r="H4" s="769"/>
      <c r="I4" s="1415"/>
      <c r="J4" s="768"/>
      <c r="K4" s="769"/>
      <c r="L4" s="1415"/>
      <c r="M4" s="769"/>
      <c r="N4" s="1415"/>
      <c r="O4" s="1415"/>
      <c r="P4" s="768"/>
      <c r="Q4" s="769"/>
      <c r="R4" s="769"/>
      <c r="S4" s="769"/>
      <c r="T4" s="769"/>
      <c r="U4" s="1415"/>
      <c r="V4" s="1171"/>
      <c r="W4" s="1026"/>
    </row>
    <row r="5" spans="1:24" s="13" customFormat="1" ht="15.75" x14ac:dyDescent="0.25">
      <c r="A5" s="1170">
        <v>2110101</v>
      </c>
      <c r="B5" s="1172" t="s">
        <v>21</v>
      </c>
      <c r="C5" s="768">
        <v>67000000</v>
      </c>
      <c r="D5" s="630">
        <v>47555299</v>
      </c>
      <c r="E5" s="769"/>
      <c r="F5" s="1154"/>
      <c r="G5" s="1154"/>
      <c r="H5" s="769"/>
      <c r="I5" s="1137">
        <f>SUM(D5:H5)</f>
        <v>47555299</v>
      </c>
      <c r="J5" s="768">
        <v>0</v>
      </c>
      <c r="K5" s="768">
        <v>0</v>
      </c>
      <c r="L5" s="768">
        <v>0</v>
      </c>
      <c r="M5" s="769"/>
      <c r="N5" s="1415"/>
      <c r="O5" s="1137">
        <f>SUM(J5:L5)</f>
        <v>0</v>
      </c>
      <c r="P5" s="768">
        <v>0</v>
      </c>
      <c r="Q5" s="769">
        <v>0</v>
      </c>
      <c r="R5" s="769">
        <v>0</v>
      </c>
      <c r="S5" s="769">
        <v>0</v>
      </c>
      <c r="T5" s="769">
        <v>0</v>
      </c>
      <c r="U5" s="1137">
        <f>SUM(P5:T5)</f>
        <v>0</v>
      </c>
      <c r="V5" s="1140">
        <f>SUM(U5+O5+I5)</f>
        <v>47555299</v>
      </c>
      <c r="W5" s="1027">
        <v>52355299</v>
      </c>
      <c r="X5" s="1033">
        <f>SUM(V5-W5)</f>
        <v>-4800000</v>
      </c>
    </row>
    <row r="6" spans="1:24" s="13" customFormat="1" ht="15.75" x14ac:dyDescent="0.25">
      <c r="A6" s="1170"/>
      <c r="B6" s="1172" t="s">
        <v>161</v>
      </c>
      <c r="C6" s="768">
        <v>6500000</v>
      </c>
      <c r="D6" s="630">
        <v>6825000</v>
      </c>
      <c r="E6" s="769"/>
      <c r="F6" s="1154"/>
      <c r="G6" s="1154"/>
      <c r="H6" s="769"/>
      <c r="I6" s="1137">
        <f t="shared" ref="I6:I19" si="0">SUM(D6:H6)</f>
        <v>6825000</v>
      </c>
      <c r="J6" s="768">
        <v>0</v>
      </c>
      <c r="K6" s="768">
        <v>0</v>
      </c>
      <c r="L6" s="768">
        <v>0</v>
      </c>
      <c r="M6" s="769"/>
      <c r="N6" s="1415"/>
      <c r="O6" s="1137">
        <f t="shared" ref="O6:O19" si="1">SUM(J6:K6)</f>
        <v>0</v>
      </c>
      <c r="P6" s="768">
        <v>0</v>
      </c>
      <c r="Q6" s="769">
        <v>0</v>
      </c>
      <c r="R6" s="769">
        <v>0</v>
      </c>
      <c r="S6" s="769">
        <v>0</v>
      </c>
      <c r="T6" s="769">
        <v>0</v>
      </c>
      <c r="U6" s="1137">
        <f t="shared" ref="U6:U19" si="2">SUM(P6:T6)</f>
        <v>0</v>
      </c>
      <c r="V6" s="1140">
        <f t="shared" ref="V6:V19" si="3">SUM(U6+O6+I6)</f>
        <v>6825000</v>
      </c>
      <c r="W6" s="1027">
        <v>6825000</v>
      </c>
      <c r="X6" s="1033">
        <f t="shared" ref="X6:X69" si="4">SUM(V6-W6)</f>
        <v>0</v>
      </c>
    </row>
    <row r="7" spans="1:24" s="13" customFormat="1" ht="15.75" hidden="1" x14ac:dyDescent="0.25">
      <c r="A7" s="1170">
        <v>2110313</v>
      </c>
      <c r="B7" s="1172" t="s">
        <v>162</v>
      </c>
      <c r="C7" s="768">
        <v>1200000</v>
      </c>
      <c r="D7" s="630">
        <v>0</v>
      </c>
      <c r="E7" s="769"/>
      <c r="F7" s="1154"/>
      <c r="G7" s="1154"/>
      <c r="H7" s="769"/>
      <c r="I7" s="1137">
        <f t="shared" si="0"/>
        <v>0</v>
      </c>
      <c r="J7" s="768">
        <v>0</v>
      </c>
      <c r="K7" s="768">
        <v>0</v>
      </c>
      <c r="L7" s="768">
        <v>0</v>
      </c>
      <c r="M7" s="769"/>
      <c r="N7" s="1415"/>
      <c r="O7" s="1137">
        <f t="shared" si="1"/>
        <v>0</v>
      </c>
      <c r="P7" s="768">
        <v>0</v>
      </c>
      <c r="Q7" s="769">
        <v>0</v>
      </c>
      <c r="R7" s="769">
        <v>0</v>
      </c>
      <c r="S7" s="769">
        <v>0</v>
      </c>
      <c r="T7" s="769">
        <v>0</v>
      </c>
      <c r="U7" s="1137">
        <f t="shared" si="2"/>
        <v>0</v>
      </c>
      <c r="V7" s="1140">
        <f t="shared" si="3"/>
        <v>0</v>
      </c>
      <c r="W7" s="1027">
        <v>1260000</v>
      </c>
      <c r="X7" s="1033">
        <f t="shared" si="4"/>
        <v>-1260000</v>
      </c>
    </row>
    <row r="8" spans="1:24" s="13" customFormat="1" ht="31.5" x14ac:dyDescent="0.25">
      <c r="A8" s="1170"/>
      <c r="B8" s="1415" t="s">
        <v>163</v>
      </c>
      <c r="C8" s="768">
        <v>1000000</v>
      </c>
      <c r="D8" s="630">
        <v>1050000</v>
      </c>
      <c r="E8" s="769"/>
      <c r="F8" s="1154"/>
      <c r="G8" s="1154"/>
      <c r="H8" s="769"/>
      <c r="I8" s="1137">
        <f t="shared" si="0"/>
        <v>1050000</v>
      </c>
      <c r="J8" s="768">
        <v>0</v>
      </c>
      <c r="K8" s="768">
        <v>0</v>
      </c>
      <c r="L8" s="768">
        <v>0</v>
      </c>
      <c r="M8" s="769"/>
      <c r="N8" s="1415"/>
      <c r="O8" s="1137">
        <f t="shared" si="1"/>
        <v>0</v>
      </c>
      <c r="P8" s="768">
        <v>0</v>
      </c>
      <c r="Q8" s="769">
        <v>0</v>
      </c>
      <c r="R8" s="769">
        <v>0</v>
      </c>
      <c r="S8" s="769">
        <v>0</v>
      </c>
      <c r="T8" s="769">
        <v>0</v>
      </c>
      <c r="U8" s="1137">
        <f t="shared" si="2"/>
        <v>0</v>
      </c>
      <c r="V8" s="1140">
        <f t="shared" si="3"/>
        <v>1050000</v>
      </c>
      <c r="W8" s="1027">
        <v>1050000</v>
      </c>
      <c r="X8" s="1033">
        <f t="shared" si="4"/>
        <v>0</v>
      </c>
    </row>
    <row r="9" spans="1:24" ht="15.75" x14ac:dyDescent="0.25">
      <c r="A9" s="1170">
        <v>2710102</v>
      </c>
      <c r="B9" s="1172" t="s">
        <v>22</v>
      </c>
      <c r="C9" s="768"/>
      <c r="D9" s="630">
        <v>0</v>
      </c>
      <c r="E9" s="769"/>
      <c r="F9" s="1154"/>
      <c r="G9" s="1154"/>
      <c r="H9" s="769"/>
      <c r="I9" s="1137">
        <f t="shared" si="0"/>
        <v>0</v>
      </c>
      <c r="J9" s="768">
        <v>0</v>
      </c>
      <c r="K9" s="768">
        <v>0</v>
      </c>
      <c r="L9" s="768">
        <v>0</v>
      </c>
      <c r="M9" s="769"/>
      <c r="N9" s="1415"/>
      <c r="O9" s="1137">
        <f t="shared" si="1"/>
        <v>0</v>
      </c>
      <c r="P9" s="768">
        <v>0</v>
      </c>
      <c r="Q9" s="769">
        <v>0</v>
      </c>
      <c r="R9" s="769">
        <v>0</v>
      </c>
      <c r="S9" s="769">
        <v>0</v>
      </c>
      <c r="T9" s="769">
        <v>0</v>
      </c>
      <c r="U9" s="1137">
        <f t="shared" si="2"/>
        <v>0</v>
      </c>
      <c r="V9" s="1140">
        <f t="shared" si="3"/>
        <v>0</v>
      </c>
      <c r="W9" s="18">
        <v>0</v>
      </c>
      <c r="X9" s="1033">
        <f t="shared" si="4"/>
        <v>0</v>
      </c>
    </row>
    <row r="10" spans="1:24" ht="15.75" hidden="1" x14ac:dyDescent="0.25">
      <c r="A10" s="1170"/>
      <c r="B10" s="1172" t="s">
        <v>23</v>
      </c>
      <c r="C10" s="768"/>
      <c r="D10" s="630">
        <v>0</v>
      </c>
      <c r="E10" s="769"/>
      <c r="F10" s="1154"/>
      <c r="G10" s="1154"/>
      <c r="H10" s="769"/>
      <c r="I10" s="1137">
        <f t="shared" si="0"/>
        <v>0</v>
      </c>
      <c r="J10" s="768">
        <v>0</v>
      </c>
      <c r="K10" s="768">
        <v>0</v>
      </c>
      <c r="L10" s="768">
        <v>0</v>
      </c>
      <c r="M10" s="769"/>
      <c r="N10" s="1415"/>
      <c r="O10" s="1137">
        <f t="shared" si="1"/>
        <v>0</v>
      </c>
      <c r="P10" s="768">
        <v>0</v>
      </c>
      <c r="Q10" s="769">
        <v>0</v>
      </c>
      <c r="R10" s="769">
        <v>0</v>
      </c>
      <c r="S10" s="769">
        <v>0</v>
      </c>
      <c r="T10" s="769">
        <v>0</v>
      </c>
      <c r="U10" s="1137">
        <f t="shared" si="2"/>
        <v>0</v>
      </c>
      <c r="V10" s="1140">
        <f t="shared" si="3"/>
        <v>0</v>
      </c>
      <c r="W10" s="18">
        <v>0</v>
      </c>
      <c r="X10" s="1033">
        <f t="shared" si="4"/>
        <v>0</v>
      </c>
    </row>
    <row r="11" spans="1:24" ht="15.75" hidden="1" x14ac:dyDescent="0.25">
      <c r="A11" s="1170"/>
      <c r="B11" s="1154" t="s">
        <v>24</v>
      </c>
      <c r="C11" s="768"/>
      <c r="D11" s="630">
        <v>0</v>
      </c>
      <c r="E11" s="769"/>
      <c r="F11" s="1154"/>
      <c r="G11" s="1154"/>
      <c r="H11" s="769"/>
      <c r="I11" s="1137">
        <f t="shared" si="0"/>
        <v>0</v>
      </c>
      <c r="J11" s="768">
        <v>0</v>
      </c>
      <c r="K11" s="768">
        <v>0</v>
      </c>
      <c r="L11" s="768">
        <v>0</v>
      </c>
      <c r="M11" s="769"/>
      <c r="N11" s="1415"/>
      <c r="O11" s="1137">
        <f t="shared" si="1"/>
        <v>0</v>
      </c>
      <c r="P11" s="768">
        <v>0</v>
      </c>
      <c r="Q11" s="769">
        <v>0</v>
      </c>
      <c r="R11" s="769">
        <v>0</v>
      </c>
      <c r="S11" s="769">
        <v>0</v>
      </c>
      <c r="T11" s="769">
        <v>0</v>
      </c>
      <c r="U11" s="1137">
        <f t="shared" si="2"/>
        <v>0</v>
      </c>
      <c r="V11" s="1140">
        <f t="shared" si="3"/>
        <v>0</v>
      </c>
      <c r="W11" s="18">
        <v>0</v>
      </c>
      <c r="X11" s="1033">
        <f t="shared" si="4"/>
        <v>0</v>
      </c>
    </row>
    <row r="12" spans="1:24" ht="15.75" hidden="1" x14ac:dyDescent="0.25">
      <c r="A12" s="1170">
        <v>2110309</v>
      </c>
      <c r="B12" s="1154" t="s">
        <v>355</v>
      </c>
      <c r="C12" s="768"/>
      <c r="D12" s="630">
        <v>0</v>
      </c>
      <c r="E12" s="769"/>
      <c r="F12" s="1154"/>
      <c r="G12" s="1154"/>
      <c r="H12" s="769"/>
      <c r="I12" s="1137">
        <f t="shared" si="0"/>
        <v>0</v>
      </c>
      <c r="J12" s="768">
        <v>0</v>
      </c>
      <c r="K12" s="768">
        <v>0</v>
      </c>
      <c r="L12" s="768">
        <v>0</v>
      </c>
      <c r="M12" s="769"/>
      <c r="N12" s="1415"/>
      <c r="O12" s="1137">
        <f t="shared" si="1"/>
        <v>0</v>
      </c>
      <c r="P12" s="768">
        <v>0</v>
      </c>
      <c r="Q12" s="769">
        <v>0</v>
      </c>
      <c r="R12" s="769">
        <v>0</v>
      </c>
      <c r="S12" s="769">
        <v>0</v>
      </c>
      <c r="T12" s="769">
        <v>0</v>
      </c>
      <c r="U12" s="1137">
        <f t="shared" si="2"/>
        <v>0</v>
      </c>
      <c r="V12" s="1140">
        <f t="shared" si="3"/>
        <v>0</v>
      </c>
      <c r="W12" s="18">
        <v>0</v>
      </c>
      <c r="X12" s="1033">
        <f t="shared" si="4"/>
        <v>0</v>
      </c>
    </row>
    <row r="13" spans="1:24" ht="15.75" x14ac:dyDescent="0.25">
      <c r="A13" s="1170">
        <v>2110301</v>
      </c>
      <c r="B13" s="1172" t="s">
        <v>26</v>
      </c>
      <c r="C13" s="768">
        <v>25260032</v>
      </c>
      <c r="D13" s="630">
        <v>15240000</v>
      </c>
      <c r="E13" s="769"/>
      <c r="F13" s="1154"/>
      <c r="G13" s="1154"/>
      <c r="H13" s="769"/>
      <c r="I13" s="1137">
        <f t="shared" si="0"/>
        <v>15240000</v>
      </c>
      <c r="J13" s="768">
        <v>0</v>
      </c>
      <c r="K13" s="768">
        <v>0</v>
      </c>
      <c r="L13" s="768">
        <v>0</v>
      </c>
      <c r="M13" s="769"/>
      <c r="N13" s="1415"/>
      <c r="O13" s="1137">
        <f t="shared" si="1"/>
        <v>0</v>
      </c>
      <c r="P13" s="768">
        <v>0</v>
      </c>
      <c r="Q13" s="769">
        <v>0</v>
      </c>
      <c r="R13" s="769">
        <v>0</v>
      </c>
      <c r="S13" s="769">
        <v>0</v>
      </c>
      <c r="T13" s="769">
        <v>0</v>
      </c>
      <c r="U13" s="1137">
        <f t="shared" si="2"/>
        <v>0</v>
      </c>
      <c r="V13" s="1140">
        <f t="shared" si="3"/>
        <v>15240000</v>
      </c>
      <c r="W13" s="18">
        <v>15240000</v>
      </c>
      <c r="X13" s="1033">
        <f t="shared" si="4"/>
        <v>0</v>
      </c>
    </row>
    <row r="14" spans="1:24" ht="15.75" x14ac:dyDescent="0.25">
      <c r="A14" s="1170">
        <v>2110320</v>
      </c>
      <c r="B14" s="1172" t="s">
        <v>27</v>
      </c>
      <c r="C14" s="768">
        <v>600000</v>
      </c>
      <c r="D14" s="630">
        <v>630000</v>
      </c>
      <c r="E14" s="769"/>
      <c r="F14" s="1154"/>
      <c r="G14" s="1154"/>
      <c r="H14" s="769"/>
      <c r="I14" s="1137">
        <f t="shared" si="0"/>
        <v>630000</v>
      </c>
      <c r="J14" s="768">
        <v>0</v>
      </c>
      <c r="K14" s="768">
        <v>0</v>
      </c>
      <c r="L14" s="768">
        <v>0</v>
      </c>
      <c r="M14" s="769"/>
      <c r="N14" s="1415"/>
      <c r="O14" s="1137">
        <f t="shared" si="1"/>
        <v>0</v>
      </c>
      <c r="P14" s="768">
        <v>0</v>
      </c>
      <c r="Q14" s="769">
        <v>0</v>
      </c>
      <c r="R14" s="769">
        <v>0</v>
      </c>
      <c r="S14" s="769">
        <v>0</v>
      </c>
      <c r="T14" s="769">
        <v>0</v>
      </c>
      <c r="U14" s="1137">
        <f t="shared" si="2"/>
        <v>0</v>
      </c>
      <c r="V14" s="1140">
        <f t="shared" si="3"/>
        <v>630000</v>
      </c>
      <c r="W14" s="18">
        <v>630000</v>
      </c>
      <c r="X14" s="1033">
        <f t="shared" si="4"/>
        <v>0</v>
      </c>
    </row>
    <row r="15" spans="1:24" ht="15.75" x14ac:dyDescent="0.25">
      <c r="A15" s="1170">
        <v>2110314</v>
      </c>
      <c r="B15" s="1154" t="s">
        <v>28</v>
      </c>
      <c r="C15" s="768">
        <v>6800000</v>
      </c>
      <c r="D15" s="630">
        <v>7140000</v>
      </c>
      <c r="E15" s="769"/>
      <c r="F15" s="1154"/>
      <c r="G15" s="1154"/>
      <c r="H15" s="769"/>
      <c r="I15" s="1137">
        <f t="shared" si="0"/>
        <v>7140000</v>
      </c>
      <c r="J15" s="768">
        <v>0</v>
      </c>
      <c r="K15" s="768">
        <v>0</v>
      </c>
      <c r="L15" s="768">
        <v>0</v>
      </c>
      <c r="M15" s="769"/>
      <c r="N15" s="1415"/>
      <c r="O15" s="1137">
        <f t="shared" si="1"/>
        <v>0</v>
      </c>
      <c r="P15" s="768">
        <v>0</v>
      </c>
      <c r="Q15" s="769">
        <v>0</v>
      </c>
      <c r="R15" s="769">
        <v>0</v>
      </c>
      <c r="S15" s="769">
        <v>0</v>
      </c>
      <c r="T15" s="769">
        <v>0</v>
      </c>
      <c r="U15" s="1137">
        <f t="shared" si="2"/>
        <v>0</v>
      </c>
      <c r="V15" s="1140">
        <f t="shared" si="3"/>
        <v>7140000</v>
      </c>
      <c r="W15" s="18">
        <v>7140000</v>
      </c>
      <c r="X15" s="1033">
        <f t="shared" si="4"/>
        <v>0</v>
      </c>
    </row>
    <row r="16" spans="1:24" ht="15.75" x14ac:dyDescent="0.25">
      <c r="A16" s="1170">
        <v>2110322</v>
      </c>
      <c r="B16" s="1172" t="s">
        <v>29</v>
      </c>
      <c r="C16" s="768">
        <v>0</v>
      </c>
      <c r="D16" s="630">
        <v>0</v>
      </c>
      <c r="E16" s="769"/>
      <c r="F16" s="1154"/>
      <c r="G16" s="1154"/>
      <c r="H16" s="769"/>
      <c r="I16" s="1137">
        <f t="shared" si="0"/>
        <v>0</v>
      </c>
      <c r="J16" s="768">
        <v>0</v>
      </c>
      <c r="K16" s="768">
        <v>0</v>
      </c>
      <c r="L16" s="768">
        <v>0</v>
      </c>
      <c r="M16" s="769"/>
      <c r="N16" s="1415"/>
      <c r="O16" s="1137">
        <f t="shared" si="1"/>
        <v>0</v>
      </c>
      <c r="P16" s="768">
        <v>0</v>
      </c>
      <c r="Q16" s="769">
        <v>0</v>
      </c>
      <c r="R16" s="769">
        <v>0</v>
      </c>
      <c r="S16" s="769">
        <v>0</v>
      </c>
      <c r="T16" s="769">
        <v>0</v>
      </c>
      <c r="U16" s="1137">
        <f t="shared" si="2"/>
        <v>0</v>
      </c>
      <c r="V16" s="1140">
        <f t="shared" si="3"/>
        <v>0</v>
      </c>
      <c r="W16" s="18">
        <v>0</v>
      </c>
      <c r="X16" s="1033">
        <f t="shared" si="4"/>
        <v>0</v>
      </c>
    </row>
    <row r="17" spans="1:24" ht="15.75" x14ac:dyDescent="0.25">
      <c r="A17" s="1170">
        <v>2110318</v>
      </c>
      <c r="B17" s="1172" t="s">
        <v>30</v>
      </c>
      <c r="C17" s="768">
        <v>1250000</v>
      </c>
      <c r="D17" s="630">
        <v>1312500</v>
      </c>
      <c r="E17" s="769"/>
      <c r="F17" s="1154"/>
      <c r="G17" s="1154"/>
      <c r="H17" s="769"/>
      <c r="I17" s="1137">
        <f t="shared" si="0"/>
        <v>1312500</v>
      </c>
      <c r="J17" s="768">
        <v>0</v>
      </c>
      <c r="K17" s="768">
        <v>0</v>
      </c>
      <c r="L17" s="768">
        <v>0</v>
      </c>
      <c r="M17" s="769"/>
      <c r="N17" s="1415"/>
      <c r="O17" s="1137">
        <f t="shared" si="1"/>
        <v>0</v>
      </c>
      <c r="P17" s="768">
        <v>0</v>
      </c>
      <c r="Q17" s="769">
        <v>0</v>
      </c>
      <c r="R17" s="769">
        <v>0</v>
      </c>
      <c r="S17" s="769">
        <v>0</v>
      </c>
      <c r="T17" s="769">
        <v>0</v>
      </c>
      <c r="U17" s="1137">
        <f t="shared" si="2"/>
        <v>0</v>
      </c>
      <c r="V17" s="1140">
        <f t="shared" si="3"/>
        <v>1312500</v>
      </c>
      <c r="W17" s="18">
        <v>1312500</v>
      </c>
      <c r="X17" s="1033">
        <f t="shared" si="4"/>
        <v>0</v>
      </c>
    </row>
    <row r="18" spans="1:24" ht="15.75" x14ac:dyDescent="0.25">
      <c r="A18" s="1170">
        <v>2110315</v>
      </c>
      <c r="B18" s="1154" t="s">
        <v>31</v>
      </c>
      <c r="C18" s="768"/>
      <c r="D18" s="630">
        <v>0</v>
      </c>
      <c r="E18" s="769"/>
      <c r="F18" s="1154"/>
      <c r="G18" s="1154"/>
      <c r="H18" s="769"/>
      <c r="I18" s="1137">
        <f t="shared" si="0"/>
        <v>0</v>
      </c>
      <c r="J18" s="768">
        <v>0</v>
      </c>
      <c r="K18" s="768">
        <v>0</v>
      </c>
      <c r="L18" s="768">
        <v>0</v>
      </c>
      <c r="M18" s="769"/>
      <c r="N18" s="1415"/>
      <c r="O18" s="1137">
        <f t="shared" si="1"/>
        <v>0</v>
      </c>
      <c r="P18" s="768">
        <v>0</v>
      </c>
      <c r="Q18" s="769">
        <v>0</v>
      </c>
      <c r="R18" s="769">
        <v>0</v>
      </c>
      <c r="S18" s="769">
        <v>0</v>
      </c>
      <c r="T18" s="769">
        <v>0</v>
      </c>
      <c r="U18" s="1137">
        <f t="shared" si="2"/>
        <v>0</v>
      </c>
      <c r="V18" s="1140">
        <f t="shared" si="3"/>
        <v>0</v>
      </c>
      <c r="W18" s="18">
        <v>0</v>
      </c>
      <c r="X18" s="1033">
        <f t="shared" si="4"/>
        <v>0</v>
      </c>
    </row>
    <row r="19" spans="1:24" ht="15.75" x14ac:dyDescent="0.25">
      <c r="A19" s="1170">
        <v>2110101</v>
      </c>
      <c r="B19" s="1172" t="s">
        <v>21</v>
      </c>
      <c r="C19" s="768"/>
      <c r="D19" s="630">
        <v>2795447</v>
      </c>
      <c r="E19" s="769"/>
      <c r="F19" s="1154"/>
      <c r="G19" s="1154"/>
      <c r="H19" s="769"/>
      <c r="I19" s="1137">
        <f t="shared" si="0"/>
        <v>2795447</v>
      </c>
      <c r="J19" s="768">
        <v>0</v>
      </c>
      <c r="K19" s="768">
        <v>0</v>
      </c>
      <c r="L19" s="768">
        <v>0</v>
      </c>
      <c r="M19" s="769"/>
      <c r="N19" s="1415"/>
      <c r="O19" s="1137">
        <f t="shared" si="1"/>
        <v>0</v>
      </c>
      <c r="P19" s="768">
        <v>0</v>
      </c>
      <c r="Q19" s="769">
        <v>0</v>
      </c>
      <c r="R19" s="769">
        <v>0</v>
      </c>
      <c r="S19" s="769">
        <v>0</v>
      </c>
      <c r="T19" s="769">
        <v>0</v>
      </c>
      <c r="U19" s="1137">
        <f t="shared" si="2"/>
        <v>0</v>
      </c>
      <c r="V19" s="1140">
        <f t="shared" si="3"/>
        <v>2795447</v>
      </c>
      <c r="W19" s="18">
        <v>30500302</v>
      </c>
      <c r="X19" s="1033">
        <f t="shared" si="4"/>
        <v>-27704855</v>
      </c>
    </row>
    <row r="20" spans="1:24" s="17" customFormat="1" ht="15.75" x14ac:dyDescent="0.2">
      <c r="A20" s="1242"/>
      <c r="B20" s="1243" t="s">
        <v>33</v>
      </c>
      <c r="C20" s="1128">
        <f t="shared" ref="C20:H20" si="5">SUM(C5:C19)</f>
        <v>109610032</v>
      </c>
      <c r="D20" s="1128">
        <f t="shared" si="5"/>
        <v>82548246</v>
      </c>
      <c r="E20" s="1128">
        <f t="shared" si="5"/>
        <v>0</v>
      </c>
      <c r="F20" s="1128">
        <f t="shared" si="5"/>
        <v>0</v>
      </c>
      <c r="G20" s="1128">
        <f t="shared" si="5"/>
        <v>0</v>
      </c>
      <c r="H20" s="1128">
        <f t="shared" si="5"/>
        <v>0</v>
      </c>
      <c r="I20" s="1128">
        <f t="shared" ref="I20:V20" si="6">SUM(I5:I19)</f>
        <v>82548246</v>
      </c>
      <c r="J20" s="1128">
        <f t="shared" si="6"/>
        <v>0</v>
      </c>
      <c r="K20" s="1128">
        <f t="shared" si="6"/>
        <v>0</v>
      </c>
      <c r="L20" s="1128">
        <f t="shared" si="6"/>
        <v>0</v>
      </c>
      <c r="M20" s="1128">
        <f t="shared" si="6"/>
        <v>0</v>
      </c>
      <c r="N20" s="1128">
        <f t="shared" si="6"/>
        <v>0</v>
      </c>
      <c r="O20" s="1128">
        <f t="shared" si="6"/>
        <v>0</v>
      </c>
      <c r="P20" s="1128">
        <f t="shared" si="6"/>
        <v>0</v>
      </c>
      <c r="Q20" s="1128">
        <f t="shared" si="6"/>
        <v>0</v>
      </c>
      <c r="R20" s="1128">
        <f t="shared" si="6"/>
        <v>0</v>
      </c>
      <c r="S20" s="1128">
        <f t="shared" si="6"/>
        <v>0</v>
      </c>
      <c r="T20" s="1128">
        <f t="shared" si="6"/>
        <v>0</v>
      </c>
      <c r="U20" s="1128">
        <f t="shared" si="6"/>
        <v>0</v>
      </c>
      <c r="V20" s="1083">
        <f t="shared" si="6"/>
        <v>82548246</v>
      </c>
      <c r="W20" s="593">
        <v>116313101</v>
      </c>
      <c r="X20" s="1521">
        <f t="shared" si="4"/>
        <v>-33764855</v>
      </c>
    </row>
    <row r="21" spans="1:24" ht="15.75" hidden="1" x14ac:dyDescent="0.25">
      <c r="A21" s="1177"/>
      <c r="B21" s="1154" t="s">
        <v>34</v>
      </c>
      <c r="C21" s="768"/>
      <c r="D21" s="768"/>
      <c r="E21" s="769"/>
      <c r="F21" s="1154"/>
      <c r="G21" s="1154"/>
      <c r="H21" s="769"/>
      <c r="I21" s="1415"/>
      <c r="J21" s="768"/>
      <c r="K21" s="769"/>
      <c r="L21" s="1415"/>
      <c r="M21" s="769"/>
      <c r="N21" s="1415"/>
      <c r="O21" s="1415"/>
      <c r="P21" s="768"/>
      <c r="Q21" s="769"/>
      <c r="R21" s="769"/>
      <c r="S21" s="769"/>
      <c r="T21" s="769"/>
      <c r="U21" s="1415"/>
      <c r="V21" s="1171"/>
      <c r="X21" s="1033"/>
    </row>
    <row r="22" spans="1:24" s="13" customFormat="1" ht="15.75" hidden="1" x14ac:dyDescent="0.25">
      <c r="A22" s="1153">
        <v>2110201</v>
      </c>
      <c r="B22" s="1154" t="s">
        <v>35</v>
      </c>
      <c r="C22" s="768"/>
      <c r="D22" s="768">
        <v>0</v>
      </c>
      <c r="E22" s="769"/>
      <c r="F22" s="1154"/>
      <c r="G22" s="1154"/>
      <c r="H22" s="769"/>
      <c r="I22" s="1137">
        <f>SUM(D22:H22)</f>
        <v>0</v>
      </c>
      <c r="J22" s="768">
        <v>0</v>
      </c>
      <c r="K22" s="769">
        <v>0</v>
      </c>
      <c r="L22" s="769">
        <v>0</v>
      </c>
      <c r="M22" s="769"/>
      <c r="N22" s="1415"/>
      <c r="O22" s="1137">
        <f>SUM(J22:L22)</f>
        <v>0</v>
      </c>
      <c r="P22" s="768">
        <v>0</v>
      </c>
      <c r="Q22" s="768">
        <v>0</v>
      </c>
      <c r="R22" s="768">
        <v>0</v>
      </c>
      <c r="S22" s="768">
        <v>0</v>
      </c>
      <c r="T22" s="768">
        <v>0</v>
      </c>
      <c r="U22" s="1137">
        <f>SUM(P22:T22)</f>
        <v>0</v>
      </c>
      <c r="V22" s="1140">
        <f>SUM(U22+O22+I22)</f>
        <v>0</v>
      </c>
      <c r="W22" s="1027">
        <v>0</v>
      </c>
      <c r="X22" s="1033">
        <f t="shared" si="4"/>
        <v>0</v>
      </c>
    </row>
    <row r="23" spans="1:24" ht="15.75" hidden="1" x14ac:dyDescent="0.25">
      <c r="A23" s="1177">
        <v>2110202</v>
      </c>
      <c r="B23" s="1172" t="s">
        <v>36</v>
      </c>
      <c r="C23" s="768"/>
      <c r="D23" s="768">
        <v>0</v>
      </c>
      <c r="E23" s="769"/>
      <c r="F23" s="1154"/>
      <c r="G23" s="1154"/>
      <c r="H23" s="769"/>
      <c r="I23" s="1137">
        <f t="shared" ref="I23:I86" si="7">SUM(D23:H23)</f>
        <v>0</v>
      </c>
      <c r="J23" s="768">
        <v>0</v>
      </c>
      <c r="K23" s="769">
        <v>0</v>
      </c>
      <c r="L23" s="769">
        <v>0</v>
      </c>
      <c r="M23" s="769"/>
      <c r="N23" s="1415"/>
      <c r="O23" s="1137">
        <f t="shared" ref="O23:O86" si="8">SUM(J23:L23)</f>
        <v>0</v>
      </c>
      <c r="P23" s="768">
        <v>0</v>
      </c>
      <c r="Q23" s="768">
        <v>0</v>
      </c>
      <c r="R23" s="768">
        <v>0</v>
      </c>
      <c r="S23" s="768">
        <v>0</v>
      </c>
      <c r="T23" s="768">
        <v>0</v>
      </c>
      <c r="U23" s="1137">
        <f t="shared" ref="U23:U86" si="9">SUM(P23:T23)</f>
        <v>0</v>
      </c>
      <c r="V23" s="1140">
        <f t="shared" ref="V23:V86" si="10">SUM(U23+O23+I23)</f>
        <v>0</v>
      </c>
      <c r="W23" s="18">
        <v>0</v>
      </c>
      <c r="X23" s="1033">
        <f t="shared" si="4"/>
        <v>0</v>
      </c>
    </row>
    <row r="24" spans="1:24" ht="15.75" hidden="1" x14ac:dyDescent="0.25">
      <c r="A24" s="1177">
        <v>2110302</v>
      </c>
      <c r="B24" s="1172" t="s">
        <v>37</v>
      </c>
      <c r="C24" s="768"/>
      <c r="D24" s="768">
        <v>0</v>
      </c>
      <c r="E24" s="769"/>
      <c r="F24" s="1154"/>
      <c r="G24" s="1154"/>
      <c r="H24" s="769"/>
      <c r="I24" s="1137">
        <f t="shared" si="7"/>
        <v>0</v>
      </c>
      <c r="J24" s="768">
        <v>0</v>
      </c>
      <c r="K24" s="769">
        <v>0</v>
      </c>
      <c r="L24" s="769">
        <v>0</v>
      </c>
      <c r="M24" s="769"/>
      <c r="N24" s="1415"/>
      <c r="O24" s="1137">
        <f t="shared" si="8"/>
        <v>0</v>
      </c>
      <c r="P24" s="768">
        <v>0</v>
      </c>
      <c r="Q24" s="768">
        <v>0</v>
      </c>
      <c r="R24" s="768">
        <v>0</v>
      </c>
      <c r="S24" s="768">
        <v>0</v>
      </c>
      <c r="T24" s="768">
        <v>0</v>
      </c>
      <c r="U24" s="1137">
        <f t="shared" si="9"/>
        <v>0</v>
      </c>
      <c r="V24" s="1140">
        <f t="shared" si="10"/>
        <v>0</v>
      </c>
      <c r="W24" s="18">
        <v>0</v>
      </c>
      <c r="X24" s="1033">
        <f t="shared" si="4"/>
        <v>0</v>
      </c>
    </row>
    <row r="25" spans="1:24" ht="15.75" hidden="1" x14ac:dyDescent="0.25">
      <c r="A25" s="1153">
        <v>2110312</v>
      </c>
      <c r="B25" s="1154" t="s">
        <v>38</v>
      </c>
      <c r="C25" s="768"/>
      <c r="D25" s="768">
        <v>0</v>
      </c>
      <c r="E25" s="769"/>
      <c r="F25" s="1154"/>
      <c r="G25" s="1154"/>
      <c r="H25" s="769"/>
      <c r="I25" s="1137">
        <f t="shared" si="7"/>
        <v>0</v>
      </c>
      <c r="J25" s="768">
        <v>0</v>
      </c>
      <c r="K25" s="769">
        <v>0</v>
      </c>
      <c r="L25" s="769">
        <v>0</v>
      </c>
      <c r="M25" s="769"/>
      <c r="N25" s="1415"/>
      <c r="O25" s="1137">
        <f t="shared" si="8"/>
        <v>0</v>
      </c>
      <c r="P25" s="768">
        <v>0</v>
      </c>
      <c r="Q25" s="768">
        <v>0</v>
      </c>
      <c r="R25" s="768">
        <v>0</v>
      </c>
      <c r="S25" s="768">
        <v>0</v>
      </c>
      <c r="T25" s="768">
        <v>0</v>
      </c>
      <c r="U25" s="1137">
        <f t="shared" si="9"/>
        <v>0</v>
      </c>
      <c r="V25" s="1140">
        <f t="shared" si="10"/>
        <v>0</v>
      </c>
      <c r="W25" s="18">
        <v>0</v>
      </c>
      <c r="X25" s="1033">
        <f t="shared" si="4"/>
        <v>0</v>
      </c>
    </row>
    <row r="26" spans="1:24" ht="15.75" hidden="1" x14ac:dyDescent="0.25">
      <c r="A26" s="1177">
        <v>2110314</v>
      </c>
      <c r="B26" s="1172" t="s">
        <v>39</v>
      </c>
      <c r="C26" s="768"/>
      <c r="D26" s="768">
        <v>0</v>
      </c>
      <c r="E26" s="769"/>
      <c r="F26" s="1154"/>
      <c r="G26" s="1154"/>
      <c r="H26" s="769"/>
      <c r="I26" s="1137">
        <f t="shared" si="7"/>
        <v>0</v>
      </c>
      <c r="J26" s="768">
        <v>0</v>
      </c>
      <c r="K26" s="769">
        <v>0</v>
      </c>
      <c r="L26" s="769">
        <v>0</v>
      </c>
      <c r="M26" s="769"/>
      <c r="N26" s="1415"/>
      <c r="O26" s="1137">
        <f t="shared" si="8"/>
        <v>0</v>
      </c>
      <c r="P26" s="768">
        <v>0</v>
      </c>
      <c r="Q26" s="768">
        <v>0</v>
      </c>
      <c r="R26" s="768">
        <v>0</v>
      </c>
      <c r="S26" s="768">
        <v>0</v>
      </c>
      <c r="T26" s="768">
        <v>0</v>
      </c>
      <c r="U26" s="1137">
        <f t="shared" si="9"/>
        <v>0</v>
      </c>
      <c r="V26" s="1140">
        <f t="shared" si="10"/>
        <v>0</v>
      </c>
      <c r="W26" s="18">
        <v>0</v>
      </c>
      <c r="X26" s="1033">
        <f t="shared" si="4"/>
        <v>0</v>
      </c>
    </row>
    <row r="27" spans="1:24" ht="15.75" hidden="1" x14ac:dyDescent="0.25">
      <c r="A27" s="1177">
        <v>2110316</v>
      </c>
      <c r="B27" s="1172" t="s">
        <v>40</v>
      </c>
      <c r="C27" s="768"/>
      <c r="D27" s="768">
        <v>0</v>
      </c>
      <c r="E27" s="769"/>
      <c r="F27" s="1154"/>
      <c r="G27" s="1154"/>
      <c r="H27" s="769"/>
      <c r="I27" s="1137">
        <f t="shared" si="7"/>
        <v>0</v>
      </c>
      <c r="J27" s="768">
        <v>0</v>
      </c>
      <c r="K27" s="769">
        <v>0</v>
      </c>
      <c r="L27" s="769">
        <v>0</v>
      </c>
      <c r="M27" s="769"/>
      <c r="N27" s="1415"/>
      <c r="O27" s="1137">
        <f t="shared" si="8"/>
        <v>0</v>
      </c>
      <c r="P27" s="768">
        <v>0</v>
      </c>
      <c r="Q27" s="768">
        <v>0</v>
      </c>
      <c r="R27" s="768">
        <v>0</v>
      </c>
      <c r="S27" s="768">
        <v>0</v>
      </c>
      <c r="T27" s="768">
        <v>0</v>
      </c>
      <c r="U27" s="1137">
        <f t="shared" si="9"/>
        <v>0</v>
      </c>
      <c r="V27" s="1140">
        <f t="shared" si="10"/>
        <v>0</v>
      </c>
      <c r="W27" s="18">
        <v>0</v>
      </c>
      <c r="X27" s="1033">
        <f t="shared" si="4"/>
        <v>0</v>
      </c>
    </row>
    <row r="28" spans="1:24" ht="15.75" x14ac:dyDescent="0.25">
      <c r="A28" s="1153">
        <v>2120103</v>
      </c>
      <c r="B28" s="1172" t="s">
        <v>41</v>
      </c>
      <c r="C28" s="768">
        <v>8500000</v>
      </c>
      <c r="D28" s="768">
        <v>8925000</v>
      </c>
      <c r="E28" s="769"/>
      <c r="F28" s="1154"/>
      <c r="G28" s="1154"/>
      <c r="H28" s="769"/>
      <c r="I28" s="1137">
        <f t="shared" si="7"/>
        <v>8925000</v>
      </c>
      <c r="J28" s="768">
        <v>0</v>
      </c>
      <c r="K28" s="769">
        <v>0</v>
      </c>
      <c r="L28" s="769">
        <v>0</v>
      </c>
      <c r="M28" s="769"/>
      <c r="N28" s="1415"/>
      <c r="O28" s="1137">
        <f t="shared" si="8"/>
        <v>0</v>
      </c>
      <c r="P28" s="768">
        <v>0</v>
      </c>
      <c r="Q28" s="768">
        <v>0</v>
      </c>
      <c r="R28" s="768">
        <v>0</v>
      </c>
      <c r="S28" s="768">
        <v>0</v>
      </c>
      <c r="T28" s="768">
        <v>0</v>
      </c>
      <c r="U28" s="1137">
        <f t="shared" si="9"/>
        <v>0</v>
      </c>
      <c r="V28" s="1140">
        <f t="shared" si="10"/>
        <v>8925000</v>
      </c>
      <c r="W28" s="18">
        <v>8925000</v>
      </c>
      <c r="X28" s="1033">
        <f t="shared" si="4"/>
        <v>0</v>
      </c>
    </row>
    <row r="29" spans="1:24" ht="15.75" x14ac:dyDescent="0.25">
      <c r="A29" s="1177">
        <v>2210101</v>
      </c>
      <c r="B29" s="1172" t="s">
        <v>42</v>
      </c>
      <c r="C29" s="768">
        <v>600000</v>
      </c>
      <c r="D29" s="768">
        <v>192000</v>
      </c>
      <c r="E29" s="769"/>
      <c r="F29" s="1154"/>
      <c r="G29" s="1154"/>
      <c r="H29" s="769"/>
      <c r="I29" s="1137">
        <f t="shared" si="7"/>
        <v>192000</v>
      </c>
      <c r="J29" s="768">
        <v>0</v>
      </c>
      <c r="K29" s="769">
        <v>0</v>
      </c>
      <c r="L29" s="769">
        <v>0</v>
      </c>
      <c r="M29" s="769"/>
      <c r="N29" s="1415"/>
      <c r="O29" s="1137">
        <f t="shared" si="8"/>
        <v>0</v>
      </c>
      <c r="P29" s="768">
        <v>0</v>
      </c>
      <c r="Q29" s="768">
        <v>0</v>
      </c>
      <c r="R29" s="768">
        <v>0</v>
      </c>
      <c r="S29" s="768">
        <v>0</v>
      </c>
      <c r="T29" s="768">
        <v>0</v>
      </c>
      <c r="U29" s="1137">
        <f t="shared" si="9"/>
        <v>0</v>
      </c>
      <c r="V29" s="1140">
        <f t="shared" si="10"/>
        <v>192000</v>
      </c>
      <c r="W29" s="18">
        <v>300000</v>
      </c>
      <c r="X29" s="1033">
        <f t="shared" si="4"/>
        <v>-108000</v>
      </c>
    </row>
    <row r="30" spans="1:24" ht="15.75" x14ac:dyDescent="0.25">
      <c r="A30" s="1153">
        <v>2210102</v>
      </c>
      <c r="B30" s="1154" t="s">
        <v>43</v>
      </c>
      <c r="C30" s="768">
        <v>1200000</v>
      </c>
      <c r="D30" s="768">
        <v>950000</v>
      </c>
      <c r="E30" s="769"/>
      <c r="F30" s="1154"/>
      <c r="G30" s="1154"/>
      <c r="H30" s="769"/>
      <c r="I30" s="1137">
        <f t="shared" si="7"/>
        <v>950000</v>
      </c>
      <c r="J30" s="768">
        <v>0</v>
      </c>
      <c r="K30" s="769">
        <v>0</v>
      </c>
      <c r="L30" s="769">
        <v>0</v>
      </c>
      <c r="M30" s="769"/>
      <c r="N30" s="1415"/>
      <c r="O30" s="1137">
        <f t="shared" si="8"/>
        <v>0</v>
      </c>
      <c r="P30" s="768">
        <v>0</v>
      </c>
      <c r="Q30" s="768">
        <v>0</v>
      </c>
      <c r="R30" s="768">
        <v>0</v>
      </c>
      <c r="S30" s="768">
        <v>0</v>
      </c>
      <c r="T30" s="768">
        <v>0</v>
      </c>
      <c r="U30" s="1137">
        <f t="shared" si="9"/>
        <v>0</v>
      </c>
      <c r="V30" s="1140">
        <f t="shared" si="10"/>
        <v>950000</v>
      </c>
      <c r="W30" s="18">
        <v>1300000</v>
      </c>
      <c r="X30" s="1033">
        <f t="shared" si="4"/>
        <v>-350000</v>
      </c>
    </row>
    <row r="31" spans="1:24" ht="15.75" hidden="1" x14ac:dyDescent="0.25">
      <c r="A31" s="1177">
        <v>2210103</v>
      </c>
      <c r="B31" s="1172" t="s">
        <v>44</v>
      </c>
      <c r="C31" s="768">
        <v>0</v>
      </c>
      <c r="D31" s="768">
        <v>0</v>
      </c>
      <c r="E31" s="769"/>
      <c r="F31" s="1154"/>
      <c r="G31" s="1154"/>
      <c r="H31" s="769"/>
      <c r="I31" s="1137">
        <f t="shared" si="7"/>
        <v>0</v>
      </c>
      <c r="J31" s="768">
        <v>0</v>
      </c>
      <c r="K31" s="769">
        <v>0</v>
      </c>
      <c r="L31" s="769">
        <v>0</v>
      </c>
      <c r="M31" s="769"/>
      <c r="N31" s="1415"/>
      <c r="O31" s="1137">
        <f t="shared" si="8"/>
        <v>0</v>
      </c>
      <c r="P31" s="768">
        <v>0</v>
      </c>
      <c r="Q31" s="768">
        <v>0</v>
      </c>
      <c r="R31" s="768">
        <v>0</v>
      </c>
      <c r="S31" s="768">
        <v>0</v>
      </c>
      <c r="T31" s="768">
        <v>0</v>
      </c>
      <c r="U31" s="1137">
        <f t="shared" si="9"/>
        <v>0</v>
      </c>
      <c r="V31" s="1140">
        <f t="shared" si="10"/>
        <v>0</v>
      </c>
      <c r="W31" s="18">
        <v>0</v>
      </c>
      <c r="X31" s="1033">
        <f t="shared" si="4"/>
        <v>0</v>
      </c>
    </row>
    <row r="32" spans="1:24" ht="15.75" hidden="1" x14ac:dyDescent="0.25">
      <c r="A32" s="1153">
        <v>2210104</v>
      </c>
      <c r="B32" s="1154" t="s">
        <v>45</v>
      </c>
      <c r="C32" s="768">
        <v>0</v>
      </c>
      <c r="D32" s="768">
        <v>0</v>
      </c>
      <c r="E32" s="769"/>
      <c r="F32" s="1154"/>
      <c r="G32" s="1154"/>
      <c r="H32" s="769"/>
      <c r="I32" s="1137">
        <f t="shared" si="7"/>
        <v>0</v>
      </c>
      <c r="J32" s="768">
        <v>0</v>
      </c>
      <c r="K32" s="769">
        <v>0</v>
      </c>
      <c r="L32" s="769">
        <v>0</v>
      </c>
      <c r="M32" s="769"/>
      <c r="N32" s="1415"/>
      <c r="O32" s="1137">
        <f t="shared" si="8"/>
        <v>0</v>
      </c>
      <c r="P32" s="768">
        <v>0</v>
      </c>
      <c r="Q32" s="768">
        <v>0</v>
      </c>
      <c r="R32" s="768">
        <v>0</v>
      </c>
      <c r="S32" s="768">
        <v>0</v>
      </c>
      <c r="T32" s="768">
        <v>0</v>
      </c>
      <c r="U32" s="1137">
        <f t="shared" si="9"/>
        <v>0</v>
      </c>
      <c r="V32" s="1140">
        <f t="shared" si="10"/>
        <v>0</v>
      </c>
      <c r="W32" s="18">
        <v>0</v>
      </c>
      <c r="X32" s="1033">
        <f t="shared" si="4"/>
        <v>0</v>
      </c>
    </row>
    <row r="33" spans="1:24" ht="15" hidden="1" customHeight="1" x14ac:dyDescent="0.25">
      <c r="A33" s="1153">
        <v>2210105</v>
      </c>
      <c r="B33" s="1172" t="s">
        <v>46</v>
      </c>
      <c r="C33" s="768">
        <v>0</v>
      </c>
      <c r="D33" s="768">
        <v>0</v>
      </c>
      <c r="E33" s="769"/>
      <c r="F33" s="1154"/>
      <c r="G33" s="1154"/>
      <c r="H33" s="769"/>
      <c r="I33" s="1137">
        <f t="shared" si="7"/>
        <v>0</v>
      </c>
      <c r="J33" s="768">
        <v>0</v>
      </c>
      <c r="K33" s="769">
        <v>0</v>
      </c>
      <c r="L33" s="769">
        <v>0</v>
      </c>
      <c r="M33" s="769"/>
      <c r="N33" s="1415"/>
      <c r="O33" s="1137">
        <f t="shared" si="8"/>
        <v>0</v>
      </c>
      <c r="P33" s="768">
        <v>0</v>
      </c>
      <c r="Q33" s="768">
        <v>0</v>
      </c>
      <c r="R33" s="768">
        <v>0</v>
      </c>
      <c r="S33" s="768">
        <v>0</v>
      </c>
      <c r="T33" s="768">
        <v>0</v>
      </c>
      <c r="U33" s="1137">
        <f t="shared" si="9"/>
        <v>0</v>
      </c>
      <c r="V33" s="1140">
        <f t="shared" si="10"/>
        <v>0</v>
      </c>
      <c r="W33" s="18">
        <v>0</v>
      </c>
      <c r="X33" s="1033">
        <f t="shared" si="4"/>
        <v>0</v>
      </c>
    </row>
    <row r="34" spans="1:24" ht="15.75" hidden="1" x14ac:dyDescent="0.25">
      <c r="A34" s="1153">
        <v>2210106</v>
      </c>
      <c r="B34" s="1154" t="s">
        <v>47</v>
      </c>
      <c r="C34" s="768">
        <v>0</v>
      </c>
      <c r="D34" s="768">
        <v>0</v>
      </c>
      <c r="E34" s="769"/>
      <c r="F34" s="1154"/>
      <c r="G34" s="1154"/>
      <c r="H34" s="769"/>
      <c r="I34" s="1137">
        <f t="shared" si="7"/>
        <v>0</v>
      </c>
      <c r="J34" s="768">
        <v>0</v>
      </c>
      <c r="K34" s="769">
        <v>0</v>
      </c>
      <c r="L34" s="769">
        <v>0</v>
      </c>
      <c r="M34" s="769"/>
      <c r="N34" s="1415"/>
      <c r="O34" s="1137">
        <f t="shared" si="8"/>
        <v>0</v>
      </c>
      <c r="P34" s="768">
        <v>0</v>
      </c>
      <c r="Q34" s="768">
        <v>0</v>
      </c>
      <c r="R34" s="768">
        <v>0</v>
      </c>
      <c r="S34" s="768">
        <v>0</v>
      </c>
      <c r="T34" s="768">
        <v>0</v>
      </c>
      <c r="U34" s="1137">
        <f t="shared" si="9"/>
        <v>0</v>
      </c>
      <c r="V34" s="1140">
        <f t="shared" si="10"/>
        <v>0</v>
      </c>
      <c r="W34" s="18">
        <v>0</v>
      </c>
      <c r="X34" s="1033">
        <f t="shared" si="4"/>
        <v>0</v>
      </c>
    </row>
    <row r="35" spans="1:24" ht="31.5" x14ac:dyDescent="0.25">
      <c r="A35" s="1153">
        <v>2210201</v>
      </c>
      <c r="B35" s="1154" t="s">
        <v>48</v>
      </c>
      <c r="C35" s="768">
        <v>4100000</v>
      </c>
      <c r="D35" s="768">
        <v>3450400</v>
      </c>
      <c r="E35" s="769"/>
      <c r="F35" s="1154"/>
      <c r="G35" s="1154"/>
      <c r="H35" s="769">
        <v>500000</v>
      </c>
      <c r="I35" s="1137">
        <f t="shared" si="7"/>
        <v>3950400</v>
      </c>
      <c r="J35" s="768">
        <v>0</v>
      </c>
      <c r="K35" s="769">
        <v>0</v>
      </c>
      <c r="L35" s="769">
        <v>0</v>
      </c>
      <c r="M35" s="769"/>
      <c r="N35" s="1415"/>
      <c r="O35" s="1137">
        <f t="shared" si="8"/>
        <v>0</v>
      </c>
      <c r="P35" s="768">
        <v>0</v>
      </c>
      <c r="Q35" s="768">
        <v>0</v>
      </c>
      <c r="R35" s="768">
        <v>0</v>
      </c>
      <c r="S35" s="768">
        <v>0</v>
      </c>
      <c r="T35" s="768">
        <v>0</v>
      </c>
      <c r="U35" s="1137">
        <f t="shared" si="9"/>
        <v>0</v>
      </c>
      <c r="V35" s="1140">
        <f t="shared" si="10"/>
        <v>3950400</v>
      </c>
      <c r="W35" s="18">
        <v>3950400</v>
      </c>
      <c r="X35" s="1033">
        <f t="shared" si="4"/>
        <v>0</v>
      </c>
    </row>
    <row r="36" spans="1:24" ht="15" customHeight="1" x14ac:dyDescent="0.25">
      <c r="A36" s="1177">
        <v>2210202</v>
      </c>
      <c r="B36" s="1172" t="s">
        <v>49</v>
      </c>
      <c r="C36" s="768">
        <v>2000000</v>
      </c>
      <c r="D36" s="768">
        <v>0</v>
      </c>
      <c r="E36" s="1178"/>
      <c r="F36" s="1179"/>
      <c r="G36" s="1179"/>
      <c r="H36" s="1178">
        <v>0</v>
      </c>
      <c r="I36" s="1137">
        <f t="shared" si="7"/>
        <v>0</v>
      </c>
      <c r="J36" s="768">
        <v>0</v>
      </c>
      <c r="K36" s="769">
        <v>0</v>
      </c>
      <c r="L36" s="769">
        <v>0</v>
      </c>
      <c r="M36" s="1178"/>
      <c r="N36" s="1179"/>
      <c r="O36" s="1137">
        <f t="shared" si="8"/>
        <v>0</v>
      </c>
      <c r="P36" s="768">
        <v>0</v>
      </c>
      <c r="Q36" s="768">
        <v>0</v>
      </c>
      <c r="R36" s="768">
        <v>0</v>
      </c>
      <c r="S36" s="768">
        <v>0</v>
      </c>
      <c r="T36" s="768">
        <v>0</v>
      </c>
      <c r="U36" s="1137">
        <f t="shared" si="9"/>
        <v>0</v>
      </c>
      <c r="V36" s="1140">
        <f t="shared" si="10"/>
        <v>0</v>
      </c>
      <c r="W36" s="18">
        <v>50000</v>
      </c>
      <c r="X36" s="1033">
        <f t="shared" si="4"/>
        <v>-50000</v>
      </c>
    </row>
    <row r="37" spans="1:24" ht="15.75" x14ac:dyDescent="0.25">
      <c r="A37" s="1153">
        <v>2210203</v>
      </c>
      <c r="B37" s="1154" t="s">
        <v>50</v>
      </c>
      <c r="C37" s="768">
        <v>200000</v>
      </c>
      <c r="D37" s="768">
        <v>0</v>
      </c>
      <c r="E37" s="769"/>
      <c r="F37" s="1154"/>
      <c r="G37" s="1154"/>
      <c r="H37" s="769">
        <v>50000</v>
      </c>
      <c r="I37" s="1137">
        <f t="shared" si="7"/>
        <v>50000</v>
      </c>
      <c r="J37" s="768">
        <v>0</v>
      </c>
      <c r="K37" s="769">
        <v>0</v>
      </c>
      <c r="L37" s="769">
        <v>0</v>
      </c>
      <c r="M37" s="769"/>
      <c r="N37" s="1415"/>
      <c r="O37" s="1137">
        <f t="shared" si="8"/>
        <v>0</v>
      </c>
      <c r="P37" s="768">
        <v>0</v>
      </c>
      <c r="Q37" s="768">
        <v>0</v>
      </c>
      <c r="R37" s="768">
        <v>0</v>
      </c>
      <c r="S37" s="768">
        <v>0</v>
      </c>
      <c r="T37" s="768">
        <v>0</v>
      </c>
      <c r="U37" s="1137">
        <f t="shared" si="9"/>
        <v>0</v>
      </c>
      <c r="V37" s="1140">
        <f t="shared" si="10"/>
        <v>50000</v>
      </c>
      <c r="W37" s="18">
        <v>200000</v>
      </c>
      <c r="X37" s="1033">
        <f t="shared" si="4"/>
        <v>-150000</v>
      </c>
    </row>
    <row r="38" spans="1:24" ht="15.75" x14ac:dyDescent="0.25">
      <c r="A38" s="1153">
        <v>2210207</v>
      </c>
      <c r="B38" s="1154" t="s">
        <v>51</v>
      </c>
      <c r="C38" s="768">
        <v>0</v>
      </c>
      <c r="D38" s="768">
        <v>0</v>
      </c>
      <c r="E38" s="769"/>
      <c r="F38" s="1154"/>
      <c r="G38" s="1154"/>
      <c r="H38" s="769"/>
      <c r="I38" s="1137">
        <f t="shared" si="7"/>
        <v>0</v>
      </c>
      <c r="J38" s="768">
        <v>0</v>
      </c>
      <c r="K38" s="769">
        <v>0</v>
      </c>
      <c r="L38" s="769">
        <v>0</v>
      </c>
      <c r="M38" s="769"/>
      <c r="N38" s="1415"/>
      <c r="O38" s="1137">
        <f t="shared" si="8"/>
        <v>0</v>
      </c>
      <c r="P38" s="768">
        <v>0</v>
      </c>
      <c r="Q38" s="768">
        <v>0</v>
      </c>
      <c r="R38" s="768">
        <v>0</v>
      </c>
      <c r="S38" s="768">
        <v>0</v>
      </c>
      <c r="T38" s="768">
        <v>0</v>
      </c>
      <c r="U38" s="1137">
        <f t="shared" si="9"/>
        <v>0</v>
      </c>
      <c r="V38" s="1140">
        <f t="shared" si="10"/>
        <v>0</v>
      </c>
      <c r="W38" s="18">
        <v>0</v>
      </c>
      <c r="X38" s="1033">
        <f t="shared" si="4"/>
        <v>0</v>
      </c>
    </row>
    <row r="39" spans="1:24" ht="31.5" x14ac:dyDescent="0.25">
      <c r="A39" s="1153">
        <v>2210301</v>
      </c>
      <c r="B39" s="1154" t="s">
        <v>52</v>
      </c>
      <c r="C39" s="768">
        <v>14400000</v>
      </c>
      <c r="D39" s="768">
        <v>4133030</v>
      </c>
      <c r="E39" s="769"/>
      <c r="F39" s="1154"/>
      <c r="G39" s="1154"/>
      <c r="H39" s="769">
        <v>1000000</v>
      </c>
      <c r="I39" s="1137">
        <f t="shared" si="7"/>
        <v>5133030</v>
      </c>
      <c r="J39" s="768">
        <v>0</v>
      </c>
      <c r="K39" s="769">
        <v>0</v>
      </c>
      <c r="L39" s="769">
        <v>0</v>
      </c>
      <c r="M39" s="769"/>
      <c r="N39" s="1415"/>
      <c r="O39" s="1137">
        <f t="shared" si="8"/>
        <v>0</v>
      </c>
      <c r="P39" s="768">
        <v>0</v>
      </c>
      <c r="Q39" s="768">
        <v>0</v>
      </c>
      <c r="R39" s="768">
        <v>0</v>
      </c>
      <c r="S39" s="768">
        <v>0</v>
      </c>
      <c r="T39" s="768">
        <v>0</v>
      </c>
      <c r="U39" s="1137">
        <f t="shared" si="9"/>
        <v>0</v>
      </c>
      <c r="V39" s="1140">
        <f t="shared" si="10"/>
        <v>5133030</v>
      </c>
      <c r="W39" s="18">
        <v>4133030</v>
      </c>
      <c r="X39" s="1033">
        <f t="shared" si="4"/>
        <v>1000000</v>
      </c>
    </row>
    <row r="40" spans="1:24" ht="15.75" x14ac:dyDescent="0.25">
      <c r="A40" s="1153">
        <v>2210302</v>
      </c>
      <c r="B40" s="1154" t="s">
        <v>53</v>
      </c>
      <c r="C40" s="768">
        <v>16000000</v>
      </c>
      <c r="D40" s="768">
        <v>11683317</v>
      </c>
      <c r="E40" s="769"/>
      <c r="F40" s="1154"/>
      <c r="G40" s="1154"/>
      <c r="H40" s="769">
        <v>2500000</v>
      </c>
      <c r="I40" s="1137">
        <f t="shared" si="7"/>
        <v>14183317</v>
      </c>
      <c r="J40" s="768">
        <v>2000000</v>
      </c>
      <c r="K40" s="769">
        <v>2000000</v>
      </c>
      <c r="L40" s="769">
        <v>0</v>
      </c>
      <c r="M40" s="769">
        <v>0</v>
      </c>
      <c r="N40" s="1415"/>
      <c r="O40" s="1137">
        <f>SUM(J40:M40)</f>
        <v>4000000</v>
      </c>
      <c r="P40" s="768">
        <v>2000000</v>
      </c>
      <c r="Q40" s="768">
        <v>1000000</v>
      </c>
      <c r="R40" s="768">
        <v>1500000</v>
      </c>
      <c r="S40" s="768">
        <v>1000000</v>
      </c>
      <c r="T40" s="768">
        <v>2500000</v>
      </c>
      <c r="U40" s="1137">
        <f t="shared" si="9"/>
        <v>8000000</v>
      </c>
      <c r="V40" s="1140">
        <f t="shared" si="10"/>
        <v>26183317</v>
      </c>
      <c r="W40" s="18">
        <v>24683317</v>
      </c>
      <c r="X40" s="1033">
        <f t="shared" si="4"/>
        <v>1500000</v>
      </c>
    </row>
    <row r="41" spans="1:24" ht="15.75" x14ac:dyDescent="0.25">
      <c r="A41" s="1153">
        <v>2210303</v>
      </c>
      <c r="B41" s="1154" t="s">
        <v>54</v>
      </c>
      <c r="C41" s="768">
        <v>16400000</v>
      </c>
      <c r="D41" s="768">
        <v>23147758</v>
      </c>
      <c r="E41" s="769"/>
      <c r="F41" s="1137"/>
      <c r="G41" s="1154"/>
      <c r="H41" s="769">
        <v>15050000</v>
      </c>
      <c r="I41" s="1137">
        <f t="shared" si="7"/>
        <v>38197758</v>
      </c>
      <c r="J41" s="768">
        <v>1575000</v>
      </c>
      <c r="K41" s="769">
        <v>1889970</v>
      </c>
      <c r="L41" s="769">
        <v>0</v>
      </c>
      <c r="M41" s="769"/>
      <c r="N41" s="1415"/>
      <c r="O41" s="1137">
        <f t="shared" si="8"/>
        <v>3464970</v>
      </c>
      <c r="P41" s="768">
        <v>1050000</v>
      </c>
      <c r="Q41" s="768">
        <v>1050000</v>
      </c>
      <c r="R41" s="768">
        <v>2050000</v>
      </c>
      <c r="S41" s="768">
        <v>6795145</v>
      </c>
      <c r="T41" s="768">
        <v>3900000</v>
      </c>
      <c r="U41" s="1137">
        <f t="shared" si="9"/>
        <v>14845145</v>
      </c>
      <c r="V41" s="1140">
        <f t="shared" si="10"/>
        <v>56507873</v>
      </c>
      <c r="W41" s="18">
        <v>36712728</v>
      </c>
      <c r="X41" s="1033">
        <f t="shared" si="4"/>
        <v>19795145</v>
      </c>
    </row>
    <row r="42" spans="1:24" ht="31.5" hidden="1" x14ac:dyDescent="0.25">
      <c r="A42" s="1153">
        <v>2210304</v>
      </c>
      <c r="B42" s="1154" t="s">
        <v>55</v>
      </c>
      <c r="C42" s="768">
        <v>0</v>
      </c>
      <c r="D42" s="768">
        <v>0</v>
      </c>
      <c r="E42" s="769"/>
      <c r="F42" s="1154"/>
      <c r="G42" s="1154"/>
      <c r="H42" s="769"/>
      <c r="I42" s="1137">
        <f t="shared" si="7"/>
        <v>0</v>
      </c>
      <c r="J42" s="768">
        <v>0</v>
      </c>
      <c r="K42" s="769">
        <v>0</v>
      </c>
      <c r="L42" s="769">
        <v>0</v>
      </c>
      <c r="M42" s="769"/>
      <c r="N42" s="1415"/>
      <c r="O42" s="1137">
        <f t="shared" si="8"/>
        <v>0</v>
      </c>
      <c r="P42" s="768">
        <v>0</v>
      </c>
      <c r="Q42" s="768">
        <v>0</v>
      </c>
      <c r="R42" s="768">
        <v>0</v>
      </c>
      <c r="S42" s="768">
        <v>0</v>
      </c>
      <c r="T42" s="768">
        <v>0</v>
      </c>
      <c r="U42" s="1137">
        <f t="shared" si="9"/>
        <v>0</v>
      </c>
      <c r="V42" s="1140">
        <f t="shared" si="10"/>
        <v>0</v>
      </c>
      <c r="W42" s="18">
        <v>0</v>
      </c>
      <c r="X42" s="1033">
        <f t="shared" si="4"/>
        <v>0</v>
      </c>
    </row>
    <row r="43" spans="1:24" ht="15.75" hidden="1" x14ac:dyDescent="0.25">
      <c r="A43" s="1153">
        <v>2210399</v>
      </c>
      <c r="B43" s="1154" t="s">
        <v>56</v>
      </c>
      <c r="C43" s="768">
        <v>0</v>
      </c>
      <c r="D43" s="768">
        <v>0</v>
      </c>
      <c r="E43" s="769"/>
      <c r="F43" s="1154"/>
      <c r="G43" s="1154"/>
      <c r="H43" s="769"/>
      <c r="I43" s="1137">
        <f t="shared" si="7"/>
        <v>0</v>
      </c>
      <c r="J43" s="768">
        <v>0</v>
      </c>
      <c r="K43" s="769">
        <v>0</v>
      </c>
      <c r="L43" s="769">
        <v>0</v>
      </c>
      <c r="M43" s="769"/>
      <c r="N43" s="1415"/>
      <c r="O43" s="1137">
        <f t="shared" si="8"/>
        <v>0</v>
      </c>
      <c r="P43" s="768">
        <v>0</v>
      </c>
      <c r="Q43" s="768">
        <v>0</v>
      </c>
      <c r="R43" s="768">
        <v>0</v>
      </c>
      <c r="S43" s="768">
        <v>0</v>
      </c>
      <c r="T43" s="768">
        <v>0</v>
      </c>
      <c r="U43" s="1137">
        <f t="shared" si="9"/>
        <v>0</v>
      </c>
      <c r="V43" s="1140">
        <f t="shared" si="10"/>
        <v>0</v>
      </c>
      <c r="W43" s="18">
        <v>0</v>
      </c>
      <c r="X43" s="1033">
        <f t="shared" si="4"/>
        <v>0</v>
      </c>
    </row>
    <row r="44" spans="1:24" ht="15.75" hidden="1" x14ac:dyDescent="0.25">
      <c r="A44" s="1153">
        <v>2210401</v>
      </c>
      <c r="B44" s="1172" t="s">
        <v>57</v>
      </c>
      <c r="C44" s="768">
        <v>0</v>
      </c>
      <c r="D44" s="768">
        <v>0</v>
      </c>
      <c r="E44" s="769"/>
      <c r="F44" s="1154"/>
      <c r="G44" s="1154"/>
      <c r="H44" s="769"/>
      <c r="I44" s="1137">
        <f t="shared" si="7"/>
        <v>0</v>
      </c>
      <c r="J44" s="768">
        <v>0</v>
      </c>
      <c r="K44" s="769">
        <v>0</v>
      </c>
      <c r="L44" s="769">
        <v>0</v>
      </c>
      <c r="M44" s="769"/>
      <c r="N44" s="1415"/>
      <c r="O44" s="1137">
        <f t="shared" si="8"/>
        <v>0</v>
      </c>
      <c r="P44" s="768">
        <v>0</v>
      </c>
      <c r="Q44" s="768">
        <v>0</v>
      </c>
      <c r="R44" s="768">
        <v>0</v>
      </c>
      <c r="S44" s="768">
        <v>0</v>
      </c>
      <c r="T44" s="768">
        <v>0</v>
      </c>
      <c r="U44" s="1137">
        <f t="shared" si="9"/>
        <v>0</v>
      </c>
      <c r="V44" s="1140">
        <f t="shared" si="10"/>
        <v>0</v>
      </c>
      <c r="W44" s="18">
        <v>0</v>
      </c>
      <c r="X44" s="1033">
        <f t="shared" si="4"/>
        <v>0</v>
      </c>
    </row>
    <row r="45" spans="1:24" ht="15.75" x14ac:dyDescent="0.25">
      <c r="A45" s="1153">
        <v>2210403</v>
      </c>
      <c r="B45" s="1154" t="s">
        <v>54</v>
      </c>
      <c r="C45" s="768">
        <v>0</v>
      </c>
      <c r="D45" s="768">
        <v>0</v>
      </c>
      <c r="E45" s="769"/>
      <c r="F45" s="1154"/>
      <c r="G45" s="1154"/>
      <c r="H45" s="769"/>
      <c r="I45" s="1137">
        <f t="shared" si="7"/>
        <v>0</v>
      </c>
      <c r="J45" s="768">
        <v>0</v>
      </c>
      <c r="K45" s="769">
        <v>0</v>
      </c>
      <c r="L45" s="769">
        <v>0</v>
      </c>
      <c r="M45" s="769"/>
      <c r="N45" s="1415"/>
      <c r="O45" s="1137">
        <f t="shared" si="8"/>
        <v>0</v>
      </c>
      <c r="P45" s="768">
        <v>0</v>
      </c>
      <c r="Q45" s="768">
        <v>0</v>
      </c>
      <c r="R45" s="768">
        <v>500000</v>
      </c>
      <c r="S45" s="768">
        <v>650000</v>
      </c>
      <c r="T45" s="768">
        <v>1000000</v>
      </c>
      <c r="U45" s="1137">
        <f t="shared" si="9"/>
        <v>2150000</v>
      </c>
      <c r="V45" s="1140">
        <f t="shared" si="10"/>
        <v>2150000</v>
      </c>
      <c r="W45" s="18">
        <v>2150000</v>
      </c>
      <c r="X45" s="1033">
        <f t="shared" si="4"/>
        <v>0</v>
      </c>
    </row>
    <row r="46" spans="1:24" ht="15.75" x14ac:dyDescent="0.25">
      <c r="A46" s="1153">
        <v>2210499</v>
      </c>
      <c r="B46" s="1154" t="s">
        <v>58</v>
      </c>
      <c r="C46" s="768">
        <v>3000000</v>
      </c>
      <c r="D46" s="768">
        <v>150000</v>
      </c>
      <c r="E46" s="769"/>
      <c r="F46" s="1154"/>
      <c r="G46" s="1154"/>
      <c r="H46" s="769"/>
      <c r="I46" s="1137">
        <f t="shared" si="7"/>
        <v>150000</v>
      </c>
      <c r="J46" s="768">
        <v>0</v>
      </c>
      <c r="K46" s="769">
        <v>0</v>
      </c>
      <c r="L46" s="769">
        <v>0</v>
      </c>
      <c r="M46" s="769"/>
      <c r="N46" s="1415"/>
      <c r="O46" s="1137">
        <f t="shared" si="8"/>
        <v>0</v>
      </c>
      <c r="P46" s="768">
        <v>0</v>
      </c>
      <c r="Q46" s="768">
        <v>0</v>
      </c>
      <c r="R46" s="768">
        <v>0</v>
      </c>
      <c r="S46" s="768">
        <v>0</v>
      </c>
      <c r="T46" s="768">
        <v>0</v>
      </c>
      <c r="U46" s="1137">
        <f t="shared" si="9"/>
        <v>0</v>
      </c>
      <c r="V46" s="1140">
        <f t="shared" si="10"/>
        <v>150000</v>
      </c>
      <c r="W46" s="18">
        <v>150000</v>
      </c>
      <c r="X46" s="1033">
        <f t="shared" si="4"/>
        <v>0</v>
      </c>
    </row>
    <row r="47" spans="1:24" ht="15.75" x14ac:dyDescent="0.25">
      <c r="A47" s="1153">
        <v>2210502</v>
      </c>
      <c r="B47" s="1154" t="s">
        <v>59</v>
      </c>
      <c r="C47" s="768">
        <v>12400000</v>
      </c>
      <c r="D47" s="768">
        <v>0</v>
      </c>
      <c r="E47" s="769"/>
      <c r="F47" s="1154"/>
      <c r="G47" s="1154"/>
      <c r="H47" s="769"/>
      <c r="I47" s="1137">
        <f t="shared" si="7"/>
        <v>0</v>
      </c>
      <c r="J47" s="768">
        <v>0</v>
      </c>
      <c r="K47" s="769">
        <v>0</v>
      </c>
      <c r="L47" s="769">
        <v>0</v>
      </c>
      <c r="M47" s="769"/>
      <c r="N47" s="1415"/>
      <c r="O47" s="1137">
        <f t="shared" si="8"/>
        <v>0</v>
      </c>
      <c r="P47" s="768">
        <v>1000000</v>
      </c>
      <c r="Q47" s="768">
        <v>1000000</v>
      </c>
      <c r="R47" s="768">
        <v>1200000</v>
      </c>
      <c r="S47" s="768">
        <v>5100000</v>
      </c>
      <c r="T47" s="768">
        <v>1500000</v>
      </c>
      <c r="U47" s="1137">
        <f t="shared" si="9"/>
        <v>9800000</v>
      </c>
      <c r="V47" s="1140">
        <f t="shared" si="10"/>
        <v>9800000</v>
      </c>
      <c r="W47" s="18">
        <v>13700000</v>
      </c>
      <c r="X47" s="1033">
        <f t="shared" si="4"/>
        <v>-3900000</v>
      </c>
    </row>
    <row r="48" spans="1:24" ht="31.5" x14ac:dyDescent="0.25">
      <c r="A48" s="1153">
        <v>2210503</v>
      </c>
      <c r="B48" s="1154" t="s">
        <v>60</v>
      </c>
      <c r="C48" s="768">
        <v>600000</v>
      </c>
      <c r="D48" s="768">
        <v>200000</v>
      </c>
      <c r="E48" s="769"/>
      <c r="F48" s="1154"/>
      <c r="G48" s="1154"/>
      <c r="H48" s="769"/>
      <c r="I48" s="1137">
        <f t="shared" si="7"/>
        <v>200000</v>
      </c>
      <c r="J48" s="768">
        <v>0</v>
      </c>
      <c r="K48" s="769">
        <v>0</v>
      </c>
      <c r="L48" s="769">
        <v>0</v>
      </c>
      <c r="M48" s="769"/>
      <c r="N48" s="1415"/>
      <c r="O48" s="1137">
        <f t="shared" si="8"/>
        <v>0</v>
      </c>
      <c r="P48" s="768">
        <v>0</v>
      </c>
      <c r="Q48" s="768">
        <v>0</v>
      </c>
      <c r="R48" s="768">
        <v>0</v>
      </c>
      <c r="S48" s="768">
        <v>0</v>
      </c>
      <c r="T48" s="768">
        <v>0</v>
      </c>
      <c r="U48" s="1137">
        <f t="shared" si="9"/>
        <v>0</v>
      </c>
      <c r="V48" s="1140">
        <f t="shared" si="10"/>
        <v>200000</v>
      </c>
      <c r="W48" s="18">
        <v>200000</v>
      </c>
      <c r="X48" s="1033">
        <f t="shared" si="4"/>
        <v>0</v>
      </c>
    </row>
    <row r="49" spans="1:24" ht="31.5" x14ac:dyDescent="0.25">
      <c r="A49" s="1153">
        <v>2210504</v>
      </c>
      <c r="B49" s="1154" t="s">
        <v>61</v>
      </c>
      <c r="C49" s="768">
        <v>13700000</v>
      </c>
      <c r="D49" s="1180">
        <v>2205000</v>
      </c>
      <c r="E49" s="769"/>
      <c r="F49" s="1154"/>
      <c r="G49" s="1154"/>
      <c r="H49" s="769"/>
      <c r="I49" s="1137">
        <f t="shared" si="7"/>
        <v>2205000</v>
      </c>
      <c r="J49" s="768"/>
      <c r="K49" s="769"/>
      <c r="L49" s="769">
        <v>0</v>
      </c>
      <c r="M49" s="769"/>
      <c r="N49" s="1415"/>
      <c r="O49" s="1137">
        <f t="shared" si="8"/>
        <v>0</v>
      </c>
      <c r="P49" s="768"/>
      <c r="Q49" s="768"/>
      <c r="R49" s="768"/>
      <c r="S49" s="768"/>
      <c r="T49" s="768"/>
      <c r="U49" s="1137">
        <f t="shared" si="9"/>
        <v>0</v>
      </c>
      <c r="V49" s="1140">
        <f t="shared" si="10"/>
        <v>2205000</v>
      </c>
      <c r="W49" s="18">
        <v>1500000</v>
      </c>
      <c r="X49" s="1033">
        <f t="shared" si="4"/>
        <v>705000</v>
      </c>
    </row>
    <row r="50" spans="1:24" ht="15.75" x14ac:dyDescent="0.25">
      <c r="A50" s="1153">
        <v>2210505</v>
      </c>
      <c r="B50" s="1154" t="s">
        <v>62</v>
      </c>
      <c r="C50" s="768">
        <v>500000</v>
      </c>
      <c r="D50" s="768">
        <v>0</v>
      </c>
      <c r="E50" s="769"/>
      <c r="F50" s="1154"/>
      <c r="G50" s="1154"/>
      <c r="H50" s="769">
        <v>75000</v>
      </c>
      <c r="I50" s="1137">
        <f t="shared" si="7"/>
        <v>75000</v>
      </c>
      <c r="J50" s="768">
        <v>0</v>
      </c>
      <c r="K50" s="769">
        <v>0</v>
      </c>
      <c r="L50" s="769">
        <v>0</v>
      </c>
      <c r="M50" s="769"/>
      <c r="N50" s="1415"/>
      <c r="O50" s="1137">
        <f t="shared" si="8"/>
        <v>0</v>
      </c>
      <c r="P50" s="768">
        <v>0</v>
      </c>
      <c r="Q50" s="768">
        <v>0</v>
      </c>
      <c r="R50" s="768">
        <v>0</v>
      </c>
      <c r="S50" s="768">
        <v>0</v>
      </c>
      <c r="T50" s="768">
        <v>0</v>
      </c>
      <c r="U50" s="1137">
        <f t="shared" si="9"/>
        <v>0</v>
      </c>
      <c r="V50" s="1140">
        <f t="shared" si="10"/>
        <v>75000</v>
      </c>
      <c r="W50" s="18">
        <v>500000</v>
      </c>
      <c r="X50" s="1033">
        <f t="shared" si="4"/>
        <v>-425000</v>
      </c>
    </row>
    <row r="51" spans="1:24" ht="15.75" hidden="1" x14ac:dyDescent="0.25">
      <c r="A51" s="1153">
        <v>2210599</v>
      </c>
      <c r="B51" s="1154" t="s">
        <v>63</v>
      </c>
      <c r="C51" s="768">
        <v>0</v>
      </c>
      <c r="D51" s="768">
        <v>0</v>
      </c>
      <c r="E51" s="769"/>
      <c r="F51" s="1154"/>
      <c r="G51" s="1154"/>
      <c r="H51" s="769"/>
      <c r="I51" s="1137">
        <f t="shared" si="7"/>
        <v>0</v>
      </c>
      <c r="J51" s="768">
        <v>0</v>
      </c>
      <c r="K51" s="769">
        <v>0</v>
      </c>
      <c r="L51" s="769">
        <v>0</v>
      </c>
      <c r="M51" s="769"/>
      <c r="N51" s="1415"/>
      <c r="O51" s="1137">
        <f t="shared" si="8"/>
        <v>0</v>
      </c>
      <c r="P51" s="768">
        <v>0</v>
      </c>
      <c r="Q51" s="768">
        <v>0</v>
      </c>
      <c r="R51" s="768">
        <v>0</v>
      </c>
      <c r="S51" s="768">
        <v>0</v>
      </c>
      <c r="T51" s="768">
        <v>0</v>
      </c>
      <c r="U51" s="1137">
        <f t="shared" si="9"/>
        <v>0</v>
      </c>
      <c r="V51" s="1140">
        <f t="shared" si="10"/>
        <v>0</v>
      </c>
      <c r="W51" s="18">
        <v>0</v>
      </c>
      <c r="X51" s="1033">
        <f t="shared" si="4"/>
        <v>0</v>
      </c>
    </row>
    <row r="52" spans="1:24" ht="31.5" x14ac:dyDescent="0.25">
      <c r="A52" s="1153">
        <v>2210602</v>
      </c>
      <c r="B52" s="1154" t="s">
        <v>64</v>
      </c>
      <c r="C52" s="768">
        <v>400000</v>
      </c>
      <c r="D52" s="768">
        <v>175000</v>
      </c>
      <c r="E52" s="769"/>
      <c r="F52" s="1154"/>
      <c r="G52" s="1154"/>
      <c r="H52" s="769"/>
      <c r="I52" s="1137">
        <f t="shared" si="7"/>
        <v>175000</v>
      </c>
      <c r="J52" s="768">
        <v>0</v>
      </c>
      <c r="K52" s="769">
        <v>0</v>
      </c>
      <c r="L52" s="769">
        <v>0</v>
      </c>
      <c r="M52" s="769"/>
      <c r="N52" s="1415"/>
      <c r="O52" s="1137">
        <f t="shared" si="8"/>
        <v>0</v>
      </c>
      <c r="P52" s="768">
        <v>0</v>
      </c>
      <c r="Q52" s="768">
        <v>0</v>
      </c>
      <c r="R52" s="768">
        <v>0</v>
      </c>
      <c r="S52" s="768">
        <v>0</v>
      </c>
      <c r="T52" s="768">
        <v>0</v>
      </c>
      <c r="U52" s="1137">
        <f t="shared" si="9"/>
        <v>0</v>
      </c>
      <c r="V52" s="1140">
        <f t="shared" si="10"/>
        <v>175000</v>
      </c>
      <c r="W52" s="18">
        <v>400000</v>
      </c>
      <c r="X52" s="1033">
        <f t="shared" si="4"/>
        <v>-225000</v>
      </c>
    </row>
    <row r="53" spans="1:24" ht="15.75" hidden="1" x14ac:dyDescent="0.25">
      <c r="A53" s="1153">
        <v>2210603</v>
      </c>
      <c r="B53" s="1154" t="s">
        <v>65</v>
      </c>
      <c r="C53" s="768">
        <v>0</v>
      </c>
      <c r="D53" s="768">
        <v>0</v>
      </c>
      <c r="E53" s="769"/>
      <c r="F53" s="1154"/>
      <c r="G53" s="1154"/>
      <c r="H53" s="769"/>
      <c r="I53" s="1137">
        <f t="shared" si="7"/>
        <v>0</v>
      </c>
      <c r="J53" s="768">
        <v>0</v>
      </c>
      <c r="K53" s="769">
        <v>0</v>
      </c>
      <c r="L53" s="769">
        <v>0</v>
      </c>
      <c r="M53" s="769"/>
      <c r="N53" s="1415"/>
      <c r="O53" s="1137">
        <f t="shared" si="8"/>
        <v>0</v>
      </c>
      <c r="P53" s="768">
        <v>0</v>
      </c>
      <c r="Q53" s="768">
        <v>0</v>
      </c>
      <c r="R53" s="768">
        <v>0</v>
      </c>
      <c r="S53" s="768">
        <v>0</v>
      </c>
      <c r="T53" s="768">
        <v>0</v>
      </c>
      <c r="U53" s="1137">
        <f t="shared" si="9"/>
        <v>0</v>
      </c>
      <c r="V53" s="1140">
        <f t="shared" si="10"/>
        <v>0</v>
      </c>
      <c r="W53" s="18">
        <v>0</v>
      </c>
      <c r="X53" s="1033">
        <f t="shared" si="4"/>
        <v>0</v>
      </c>
    </row>
    <row r="54" spans="1:24" ht="15.75" hidden="1" x14ac:dyDescent="0.25">
      <c r="A54" s="1153">
        <v>2210604</v>
      </c>
      <c r="B54" s="1154" t="s">
        <v>66</v>
      </c>
      <c r="C54" s="768">
        <v>0</v>
      </c>
      <c r="D54" s="768">
        <v>0</v>
      </c>
      <c r="E54" s="769"/>
      <c r="F54" s="1154"/>
      <c r="G54" s="1154"/>
      <c r="H54" s="769"/>
      <c r="I54" s="1137">
        <f t="shared" si="7"/>
        <v>0</v>
      </c>
      <c r="J54" s="768">
        <v>0</v>
      </c>
      <c r="K54" s="769">
        <v>0</v>
      </c>
      <c r="L54" s="769">
        <v>0</v>
      </c>
      <c r="M54" s="769"/>
      <c r="N54" s="1415"/>
      <c r="O54" s="1137">
        <f t="shared" si="8"/>
        <v>0</v>
      </c>
      <c r="P54" s="768">
        <v>0</v>
      </c>
      <c r="Q54" s="768">
        <v>0</v>
      </c>
      <c r="R54" s="768">
        <v>0</v>
      </c>
      <c r="S54" s="768">
        <v>0</v>
      </c>
      <c r="T54" s="768">
        <v>0</v>
      </c>
      <c r="U54" s="1137">
        <f t="shared" si="9"/>
        <v>0</v>
      </c>
      <c r="V54" s="1140">
        <f t="shared" si="10"/>
        <v>0</v>
      </c>
      <c r="W54" s="18">
        <v>0</v>
      </c>
      <c r="X54" s="1033">
        <f t="shared" si="4"/>
        <v>0</v>
      </c>
    </row>
    <row r="55" spans="1:24" ht="31.5" hidden="1" x14ac:dyDescent="0.25">
      <c r="A55" s="1153">
        <v>2210606</v>
      </c>
      <c r="B55" s="1154" t="s">
        <v>67</v>
      </c>
      <c r="C55" s="768">
        <v>0</v>
      </c>
      <c r="D55" s="768">
        <v>0</v>
      </c>
      <c r="E55" s="769"/>
      <c r="F55" s="1154"/>
      <c r="G55" s="1154"/>
      <c r="H55" s="769"/>
      <c r="I55" s="1137">
        <f t="shared" si="7"/>
        <v>0</v>
      </c>
      <c r="J55" s="768">
        <v>0</v>
      </c>
      <c r="K55" s="769">
        <v>0</v>
      </c>
      <c r="L55" s="769">
        <v>0</v>
      </c>
      <c r="M55" s="769"/>
      <c r="N55" s="1415"/>
      <c r="O55" s="1137">
        <f t="shared" si="8"/>
        <v>0</v>
      </c>
      <c r="P55" s="768">
        <v>0</v>
      </c>
      <c r="Q55" s="768">
        <v>0</v>
      </c>
      <c r="R55" s="768">
        <v>0</v>
      </c>
      <c r="S55" s="768">
        <v>0</v>
      </c>
      <c r="T55" s="768">
        <v>0</v>
      </c>
      <c r="U55" s="1137">
        <f t="shared" si="9"/>
        <v>0</v>
      </c>
      <c r="V55" s="1140">
        <f t="shared" si="10"/>
        <v>0</v>
      </c>
      <c r="W55" s="18">
        <v>0</v>
      </c>
      <c r="X55" s="1033">
        <f t="shared" si="4"/>
        <v>0</v>
      </c>
    </row>
    <row r="56" spans="1:24" ht="15.75" hidden="1" x14ac:dyDescent="0.25">
      <c r="A56" s="1153">
        <v>2210701</v>
      </c>
      <c r="B56" s="1154" t="s">
        <v>68</v>
      </c>
      <c r="C56" s="768">
        <v>0</v>
      </c>
      <c r="D56" s="768">
        <v>0</v>
      </c>
      <c r="E56" s="769"/>
      <c r="F56" s="1154"/>
      <c r="G56" s="1154"/>
      <c r="H56" s="769"/>
      <c r="I56" s="1137">
        <f t="shared" si="7"/>
        <v>0</v>
      </c>
      <c r="J56" s="768">
        <v>0</v>
      </c>
      <c r="K56" s="769">
        <v>0</v>
      </c>
      <c r="L56" s="769">
        <v>0</v>
      </c>
      <c r="M56" s="769"/>
      <c r="N56" s="1415"/>
      <c r="O56" s="1137">
        <f t="shared" si="8"/>
        <v>0</v>
      </c>
      <c r="P56" s="768">
        <v>0</v>
      </c>
      <c r="Q56" s="768">
        <v>0</v>
      </c>
      <c r="R56" s="768">
        <v>0</v>
      </c>
      <c r="S56" s="768">
        <v>0</v>
      </c>
      <c r="T56" s="768">
        <v>0</v>
      </c>
      <c r="U56" s="1137">
        <f t="shared" si="9"/>
        <v>0</v>
      </c>
      <c r="V56" s="1140">
        <f t="shared" si="10"/>
        <v>0</v>
      </c>
      <c r="W56" s="18">
        <v>0</v>
      </c>
      <c r="X56" s="1033">
        <f t="shared" si="4"/>
        <v>0</v>
      </c>
    </row>
    <row r="57" spans="1:24" ht="31.5" x14ac:dyDescent="0.25">
      <c r="A57" s="1153">
        <v>2210702</v>
      </c>
      <c r="B57" s="1154" t="s">
        <v>69</v>
      </c>
      <c r="C57" s="768">
        <v>0</v>
      </c>
      <c r="D57" s="768">
        <v>0</v>
      </c>
      <c r="E57" s="769"/>
      <c r="F57" s="1154"/>
      <c r="G57" s="1154"/>
      <c r="H57" s="769"/>
      <c r="I57" s="1137">
        <f t="shared" si="7"/>
        <v>0</v>
      </c>
      <c r="J57" s="768">
        <v>0</v>
      </c>
      <c r="K57" s="769">
        <v>0</v>
      </c>
      <c r="L57" s="769">
        <v>0</v>
      </c>
      <c r="M57" s="769"/>
      <c r="N57" s="1415"/>
      <c r="O57" s="1137">
        <f t="shared" si="8"/>
        <v>0</v>
      </c>
      <c r="P57" s="768">
        <v>0</v>
      </c>
      <c r="Q57" s="768">
        <v>471230</v>
      </c>
      <c r="R57" s="768">
        <v>0</v>
      </c>
      <c r="S57" s="768">
        <v>0</v>
      </c>
      <c r="T57" s="768">
        <v>0</v>
      </c>
      <c r="U57" s="1137">
        <f t="shared" si="9"/>
        <v>471230</v>
      </c>
      <c r="V57" s="1140">
        <f t="shared" si="10"/>
        <v>471230</v>
      </c>
      <c r="W57" s="18">
        <v>350000</v>
      </c>
      <c r="X57" s="1033">
        <f t="shared" si="4"/>
        <v>121230</v>
      </c>
    </row>
    <row r="58" spans="1:24" ht="15.75" x14ac:dyDescent="0.25">
      <c r="A58" s="1153">
        <v>2210711</v>
      </c>
      <c r="B58" s="1154" t="s">
        <v>164</v>
      </c>
      <c r="C58" s="768">
        <v>8700000</v>
      </c>
      <c r="D58" s="1180">
        <v>2170000</v>
      </c>
      <c r="E58" s="769"/>
      <c r="F58" s="1154"/>
      <c r="G58" s="1154"/>
      <c r="H58" s="769">
        <v>400000</v>
      </c>
      <c r="I58" s="1137">
        <f t="shared" si="7"/>
        <v>2570000</v>
      </c>
      <c r="J58" s="768">
        <v>350000</v>
      </c>
      <c r="K58" s="769">
        <v>350000</v>
      </c>
      <c r="L58" s="769">
        <v>0</v>
      </c>
      <c r="M58" s="769"/>
      <c r="N58" s="1415"/>
      <c r="O58" s="1137">
        <f t="shared" si="8"/>
        <v>700000</v>
      </c>
      <c r="P58" s="768">
        <v>1000000</v>
      </c>
      <c r="Q58" s="768">
        <v>0</v>
      </c>
      <c r="R58" s="768">
        <v>900000</v>
      </c>
      <c r="S58" s="768">
        <v>1500000</v>
      </c>
      <c r="T58" s="768">
        <v>900000</v>
      </c>
      <c r="U58" s="1137">
        <f t="shared" si="9"/>
        <v>4300000</v>
      </c>
      <c r="V58" s="1140">
        <f t="shared" si="10"/>
        <v>7570000</v>
      </c>
      <c r="W58" s="18">
        <v>7970000</v>
      </c>
      <c r="X58" s="1033">
        <f t="shared" si="4"/>
        <v>-400000</v>
      </c>
    </row>
    <row r="59" spans="1:24" ht="15.75" hidden="1" x14ac:dyDescent="0.25">
      <c r="A59" s="1153">
        <v>2210703</v>
      </c>
      <c r="B59" s="1172" t="s">
        <v>70</v>
      </c>
      <c r="C59" s="768">
        <v>0</v>
      </c>
      <c r="D59" s="768">
        <v>0</v>
      </c>
      <c r="E59" s="769"/>
      <c r="F59" s="1154"/>
      <c r="G59" s="1154"/>
      <c r="H59" s="769"/>
      <c r="I59" s="1137">
        <f t="shared" si="7"/>
        <v>0</v>
      </c>
      <c r="J59" s="768">
        <v>0</v>
      </c>
      <c r="K59" s="769">
        <v>0</v>
      </c>
      <c r="L59" s="769">
        <v>0</v>
      </c>
      <c r="M59" s="769"/>
      <c r="N59" s="1415"/>
      <c r="O59" s="1137">
        <f t="shared" si="8"/>
        <v>0</v>
      </c>
      <c r="P59" s="768">
        <v>0</v>
      </c>
      <c r="Q59" s="768">
        <v>0</v>
      </c>
      <c r="R59" s="768">
        <v>0</v>
      </c>
      <c r="S59" s="768">
        <v>0</v>
      </c>
      <c r="T59" s="768">
        <v>0</v>
      </c>
      <c r="U59" s="1137">
        <f t="shared" si="9"/>
        <v>0</v>
      </c>
      <c r="V59" s="1140">
        <f t="shared" si="10"/>
        <v>0</v>
      </c>
      <c r="W59" s="18">
        <v>2122000</v>
      </c>
      <c r="X59" s="1033">
        <f t="shared" si="4"/>
        <v>-2122000</v>
      </c>
    </row>
    <row r="60" spans="1:24" ht="15.75" hidden="1" x14ac:dyDescent="0.25">
      <c r="A60" s="1153">
        <v>2210714</v>
      </c>
      <c r="B60" s="1154" t="s">
        <v>71</v>
      </c>
      <c r="C60" s="768">
        <v>0</v>
      </c>
      <c r="D60" s="768">
        <v>0</v>
      </c>
      <c r="E60" s="769"/>
      <c r="F60" s="1154"/>
      <c r="G60" s="1154"/>
      <c r="H60" s="769"/>
      <c r="I60" s="1137">
        <f t="shared" si="7"/>
        <v>0</v>
      </c>
      <c r="J60" s="768">
        <v>0</v>
      </c>
      <c r="K60" s="769">
        <v>0</v>
      </c>
      <c r="L60" s="769">
        <v>0</v>
      </c>
      <c r="M60" s="769"/>
      <c r="N60" s="1415"/>
      <c r="O60" s="1137">
        <f t="shared" si="8"/>
        <v>0</v>
      </c>
      <c r="P60" s="768">
        <v>0</v>
      </c>
      <c r="Q60" s="768">
        <v>0</v>
      </c>
      <c r="R60" s="768">
        <v>0</v>
      </c>
      <c r="S60" s="768">
        <v>0</v>
      </c>
      <c r="T60" s="768">
        <v>0</v>
      </c>
      <c r="U60" s="1137">
        <f t="shared" si="9"/>
        <v>0</v>
      </c>
      <c r="V60" s="1140">
        <f t="shared" si="10"/>
        <v>0</v>
      </c>
      <c r="W60" s="18">
        <v>0</v>
      </c>
      <c r="X60" s="1033">
        <f t="shared" si="4"/>
        <v>0</v>
      </c>
    </row>
    <row r="61" spans="1:24" ht="15.75" hidden="1" x14ac:dyDescent="0.25">
      <c r="A61" s="1153">
        <v>2210799</v>
      </c>
      <c r="B61" s="1154" t="s">
        <v>72</v>
      </c>
      <c r="C61" s="768">
        <v>0</v>
      </c>
      <c r="D61" s="768">
        <v>0</v>
      </c>
      <c r="E61" s="769"/>
      <c r="F61" s="1154"/>
      <c r="G61" s="1154"/>
      <c r="H61" s="769"/>
      <c r="I61" s="1137">
        <f t="shared" si="7"/>
        <v>0</v>
      </c>
      <c r="J61" s="768">
        <v>0</v>
      </c>
      <c r="K61" s="769">
        <v>0</v>
      </c>
      <c r="L61" s="769">
        <v>0</v>
      </c>
      <c r="M61" s="769"/>
      <c r="N61" s="1415"/>
      <c r="O61" s="1137">
        <f t="shared" si="8"/>
        <v>0</v>
      </c>
      <c r="P61" s="768">
        <v>0</v>
      </c>
      <c r="Q61" s="768">
        <v>0</v>
      </c>
      <c r="R61" s="768">
        <v>0</v>
      </c>
      <c r="S61" s="768">
        <v>0</v>
      </c>
      <c r="T61" s="768">
        <v>0</v>
      </c>
      <c r="U61" s="1137">
        <f t="shared" si="9"/>
        <v>0</v>
      </c>
      <c r="V61" s="1140">
        <f t="shared" si="10"/>
        <v>0</v>
      </c>
      <c r="W61" s="18">
        <v>0</v>
      </c>
      <c r="X61" s="1033">
        <f t="shared" si="4"/>
        <v>0</v>
      </c>
    </row>
    <row r="62" spans="1:24" ht="31.5" x14ac:dyDescent="0.25">
      <c r="A62" s="1153">
        <v>2210801</v>
      </c>
      <c r="B62" s="1154" t="s">
        <v>73</v>
      </c>
      <c r="C62" s="768">
        <v>6000000</v>
      </c>
      <c r="D62" s="768">
        <v>5325000</v>
      </c>
      <c r="E62" s="769"/>
      <c r="F62" s="1154"/>
      <c r="G62" s="1154"/>
      <c r="H62" s="769">
        <v>4863500</v>
      </c>
      <c r="I62" s="1137">
        <f t="shared" si="7"/>
        <v>10188500</v>
      </c>
      <c r="J62" s="768">
        <v>300000</v>
      </c>
      <c r="K62" s="769">
        <v>0</v>
      </c>
      <c r="L62" s="769">
        <v>0</v>
      </c>
      <c r="M62" s="769"/>
      <c r="N62" s="1415"/>
      <c r="O62" s="1137">
        <f t="shared" si="8"/>
        <v>300000</v>
      </c>
      <c r="P62" s="768">
        <v>500000</v>
      </c>
      <c r="Q62" s="768">
        <v>500000</v>
      </c>
      <c r="R62" s="768">
        <v>500000</v>
      </c>
      <c r="S62" s="768">
        <v>1000000</v>
      </c>
      <c r="T62" s="768">
        <v>500000</v>
      </c>
      <c r="U62" s="1137">
        <f t="shared" si="9"/>
        <v>3000000</v>
      </c>
      <c r="V62" s="1140">
        <f t="shared" si="10"/>
        <v>13488500</v>
      </c>
      <c r="W62" s="18">
        <v>9625000</v>
      </c>
      <c r="X62" s="1033">
        <f t="shared" si="4"/>
        <v>3863500</v>
      </c>
    </row>
    <row r="63" spans="1:24" ht="47.25" x14ac:dyDescent="0.25">
      <c r="A63" s="1153">
        <v>2210802</v>
      </c>
      <c r="B63" s="1154" t="s">
        <v>74</v>
      </c>
      <c r="C63" s="768">
        <v>11500000</v>
      </c>
      <c r="D63" s="768">
        <v>7500000</v>
      </c>
      <c r="E63" s="769"/>
      <c r="F63" s="1154"/>
      <c r="G63" s="1154"/>
      <c r="H63" s="769">
        <v>11704855</v>
      </c>
      <c r="I63" s="1137">
        <f t="shared" si="7"/>
        <v>19204855</v>
      </c>
      <c r="J63" s="768">
        <v>0</v>
      </c>
      <c r="K63" s="769">
        <v>0</v>
      </c>
      <c r="L63" s="769">
        <v>0</v>
      </c>
      <c r="M63" s="769"/>
      <c r="N63" s="1415"/>
      <c r="O63" s="1137">
        <f t="shared" si="8"/>
        <v>0</v>
      </c>
      <c r="P63" s="768">
        <v>500000</v>
      </c>
      <c r="Q63" s="768">
        <v>2500000</v>
      </c>
      <c r="R63" s="768">
        <v>3000000</v>
      </c>
      <c r="S63" s="768">
        <v>3000000</v>
      </c>
      <c r="T63" s="768">
        <v>8060000</v>
      </c>
      <c r="U63" s="1137">
        <f t="shared" si="9"/>
        <v>17060000</v>
      </c>
      <c r="V63" s="1140">
        <f t="shared" si="10"/>
        <v>36264855</v>
      </c>
      <c r="W63" s="18">
        <v>19000000</v>
      </c>
      <c r="X63" s="1033">
        <f t="shared" si="4"/>
        <v>17264855</v>
      </c>
    </row>
    <row r="64" spans="1:24" ht="15.75" x14ac:dyDescent="0.25">
      <c r="A64" s="1177">
        <v>2210805</v>
      </c>
      <c r="B64" s="1172" t="s">
        <v>75</v>
      </c>
      <c r="C64" s="768"/>
      <c r="D64" s="768">
        <v>0</v>
      </c>
      <c r="E64" s="769"/>
      <c r="F64" s="1154"/>
      <c r="G64" s="1154"/>
      <c r="H64" s="769"/>
      <c r="I64" s="1137">
        <f t="shared" si="7"/>
        <v>0</v>
      </c>
      <c r="J64" s="768">
        <v>0</v>
      </c>
      <c r="K64" s="769">
        <v>0</v>
      </c>
      <c r="L64" s="769">
        <v>0</v>
      </c>
      <c r="M64" s="769"/>
      <c r="N64" s="1415"/>
      <c r="O64" s="1137">
        <f t="shared" si="8"/>
        <v>0</v>
      </c>
      <c r="P64" s="768">
        <v>0</v>
      </c>
      <c r="Q64" s="768">
        <v>0</v>
      </c>
      <c r="R64" s="768">
        <v>0</v>
      </c>
      <c r="S64" s="768">
        <v>0</v>
      </c>
      <c r="T64" s="768">
        <v>0</v>
      </c>
      <c r="U64" s="1137">
        <f t="shared" si="9"/>
        <v>0</v>
      </c>
      <c r="V64" s="1140">
        <f t="shared" si="10"/>
        <v>0</v>
      </c>
      <c r="W64" s="18">
        <v>0</v>
      </c>
      <c r="X64" s="1033">
        <f t="shared" si="4"/>
        <v>0</v>
      </c>
    </row>
    <row r="65" spans="1:24" ht="15.75" x14ac:dyDescent="0.25">
      <c r="A65" s="1177">
        <v>2210809</v>
      </c>
      <c r="B65" s="1172" t="s">
        <v>76</v>
      </c>
      <c r="C65" s="768"/>
      <c r="D65" s="768">
        <v>0</v>
      </c>
      <c r="E65" s="769"/>
      <c r="F65" s="1154"/>
      <c r="G65" s="1154"/>
      <c r="H65" s="769"/>
      <c r="I65" s="1137">
        <f t="shared" si="7"/>
        <v>0</v>
      </c>
      <c r="J65" s="768">
        <v>0</v>
      </c>
      <c r="K65" s="769">
        <v>0</v>
      </c>
      <c r="L65" s="769">
        <v>0</v>
      </c>
      <c r="M65" s="769"/>
      <c r="N65" s="1415"/>
      <c r="O65" s="1137">
        <f t="shared" si="8"/>
        <v>0</v>
      </c>
      <c r="P65" s="768">
        <v>0</v>
      </c>
      <c r="Q65" s="768">
        <v>0</v>
      </c>
      <c r="R65" s="768">
        <v>0</v>
      </c>
      <c r="S65" s="768">
        <v>0</v>
      </c>
      <c r="T65" s="768">
        <v>0</v>
      </c>
      <c r="U65" s="1137">
        <f t="shared" si="9"/>
        <v>0</v>
      </c>
      <c r="V65" s="1140">
        <f t="shared" si="10"/>
        <v>0</v>
      </c>
      <c r="W65" s="18">
        <v>0</v>
      </c>
      <c r="X65" s="1033">
        <f t="shared" si="4"/>
        <v>0</v>
      </c>
    </row>
    <row r="66" spans="1:24" ht="15.75" x14ac:dyDescent="0.25">
      <c r="A66" s="1153">
        <v>2210904</v>
      </c>
      <c r="B66" s="1154" t="s">
        <v>77</v>
      </c>
      <c r="C66" s="768">
        <v>2500000</v>
      </c>
      <c r="D66" s="768">
        <v>2500000</v>
      </c>
      <c r="E66" s="769"/>
      <c r="F66" s="1154"/>
      <c r="G66" s="1154"/>
      <c r="H66" s="769"/>
      <c r="I66" s="1137">
        <f t="shared" si="7"/>
        <v>2500000</v>
      </c>
      <c r="J66" s="768">
        <v>0</v>
      </c>
      <c r="K66" s="769">
        <v>0</v>
      </c>
      <c r="L66" s="769">
        <v>0</v>
      </c>
      <c r="M66" s="769"/>
      <c r="N66" s="1415"/>
      <c r="O66" s="1137">
        <f t="shared" si="8"/>
        <v>0</v>
      </c>
      <c r="P66" s="768">
        <v>0</v>
      </c>
      <c r="Q66" s="768">
        <v>0</v>
      </c>
      <c r="R66" s="768">
        <v>0</v>
      </c>
      <c r="S66" s="768">
        <v>0</v>
      </c>
      <c r="T66" s="768">
        <v>0</v>
      </c>
      <c r="U66" s="1137">
        <f t="shared" si="9"/>
        <v>0</v>
      </c>
      <c r="V66" s="1140">
        <f t="shared" si="10"/>
        <v>2500000</v>
      </c>
      <c r="W66" s="18">
        <v>2500000</v>
      </c>
      <c r="X66" s="1033">
        <f t="shared" si="4"/>
        <v>0</v>
      </c>
    </row>
    <row r="67" spans="1:24" ht="15.75" hidden="1" x14ac:dyDescent="0.25">
      <c r="A67" s="1177">
        <v>2210910</v>
      </c>
      <c r="B67" s="1172" t="s">
        <v>78</v>
      </c>
      <c r="C67" s="768">
        <v>20000000</v>
      </c>
      <c r="D67" s="768">
        <v>0</v>
      </c>
      <c r="E67" s="769"/>
      <c r="F67" s="1154"/>
      <c r="G67" s="1154"/>
      <c r="H67" s="769"/>
      <c r="I67" s="1137">
        <f t="shared" si="7"/>
        <v>0</v>
      </c>
      <c r="J67" s="768">
        <v>0</v>
      </c>
      <c r="K67" s="769">
        <v>0</v>
      </c>
      <c r="L67" s="769">
        <v>0</v>
      </c>
      <c r="M67" s="769"/>
      <c r="N67" s="1415"/>
      <c r="O67" s="1137">
        <f t="shared" si="8"/>
        <v>0</v>
      </c>
      <c r="P67" s="768">
        <v>0</v>
      </c>
      <c r="Q67" s="768">
        <v>0</v>
      </c>
      <c r="R67" s="768">
        <v>0</v>
      </c>
      <c r="S67" s="768">
        <v>0</v>
      </c>
      <c r="T67" s="768">
        <v>0</v>
      </c>
      <c r="U67" s="1137">
        <f t="shared" si="9"/>
        <v>0</v>
      </c>
      <c r="V67" s="1140">
        <f t="shared" si="10"/>
        <v>0</v>
      </c>
      <c r="W67" s="18">
        <v>0</v>
      </c>
      <c r="X67" s="1033">
        <f t="shared" si="4"/>
        <v>0</v>
      </c>
    </row>
    <row r="68" spans="1:24" ht="15.75" hidden="1" x14ac:dyDescent="0.25">
      <c r="A68" s="1177">
        <v>2211001</v>
      </c>
      <c r="B68" s="1172" t="s">
        <v>79</v>
      </c>
      <c r="C68" s="768">
        <v>0</v>
      </c>
      <c r="D68" s="768">
        <v>0</v>
      </c>
      <c r="E68" s="769"/>
      <c r="F68" s="1154"/>
      <c r="G68" s="1154"/>
      <c r="H68" s="769"/>
      <c r="I68" s="1137">
        <f t="shared" si="7"/>
        <v>0</v>
      </c>
      <c r="J68" s="768">
        <v>0</v>
      </c>
      <c r="K68" s="769">
        <v>0</v>
      </c>
      <c r="L68" s="769">
        <v>0</v>
      </c>
      <c r="M68" s="769"/>
      <c r="N68" s="1415"/>
      <c r="O68" s="1137">
        <f t="shared" si="8"/>
        <v>0</v>
      </c>
      <c r="P68" s="768">
        <v>0</v>
      </c>
      <c r="Q68" s="768">
        <v>0</v>
      </c>
      <c r="R68" s="768">
        <v>0</v>
      </c>
      <c r="S68" s="768">
        <v>0</v>
      </c>
      <c r="T68" s="768">
        <v>0</v>
      </c>
      <c r="U68" s="1137">
        <f t="shared" si="9"/>
        <v>0</v>
      </c>
      <c r="V68" s="1140">
        <f t="shared" si="10"/>
        <v>0</v>
      </c>
      <c r="W68" s="18">
        <v>0</v>
      </c>
      <c r="X68" s="1033">
        <f t="shared" si="4"/>
        <v>0</v>
      </c>
    </row>
    <row r="69" spans="1:24" ht="31.5" hidden="1" x14ac:dyDescent="0.25">
      <c r="A69" s="1153">
        <v>2211002</v>
      </c>
      <c r="B69" s="1154" t="s">
        <v>80</v>
      </c>
      <c r="C69" s="768">
        <v>0</v>
      </c>
      <c r="D69" s="768">
        <v>0</v>
      </c>
      <c r="E69" s="769"/>
      <c r="F69" s="1154"/>
      <c r="G69" s="1154"/>
      <c r="H69" s="769"/>
      <c r="I69" s="1137">
        <f t="shared" si="7"/>
        <v>0</v>
      </c>
      <c r="J69" s="768">
        <v>0</v>
      </c>
      <c r="K69" s="769">
        <v>0</v>
      </c>
      <c r="L69" s="769">
        <v>0</v>
      </c>
      <c r="M69" s="769"/>
      <c r="N69" s="1415"/>
      <c r="O69" s="1137">
        <f t="shared" si="8"/>
        <v>0</v>
      </c>
      <c r="P69" s="768">
        <v>0</v>
      </c>
      <c r="Q69" s="768">
        <v>0</v>
      </c>
      <c r="R69" s="768">
        <v>0</v>
      </c>
      <c r="S69" s="768">
        <v>0</v>
      </c>
      <c r="T69" s="768">
        <v>0</v>
      </c>
      <c r="U69" s="1137">
        <f t="shared" si="9"/>
        <v>0</v>
      </c>
      <c r="V69" s="1140">
        <f t="shared" si="10"/>
        <v>0</v>
      </c>
      <c r="W69" s="18">
        <v>0</v>
      </c>
      <c r="X69" s="1033">
        <f t="shared" si="4"/>
        <v>0</v>
      </c>
    </row>
    <row r="70" spans="1:24" ht="15.75" hidden="1" x14ac:dyDescent="0.25">
      <c r="A70" s="1153">
        <v>2211003</v>
      </c>
      <c r="B70" s="1154" t="s">
        <v>81</v>
      </c>
      <c r="C70" s="768">
        <v>0</v>
      </c>
      <c r="D70" s="768">
        <v>0</v>
      </c>
      <c r="E70" s="769"/>
      <c r="F70" s="1154"/>
      <c r="G70" s="1154"/>
      <c r="H70" s="769"/>
      <c r="I70" s="1137">
        <f t="shared" si="7"/>
        <v>0</v>
      </c>
      <c r="J70" s="768">
        <v>0</v>
      </c>
      <c r="K70" s="769">
        <v>0</v>
      </c>
      <c r="L70" s="769">
        <v>0</v>
      </c>
      <c r="M70" s="769"/>
      <c r="N70" s="1415"/>
      <c r="O70" s="1137">
        <f t="shared" si="8"/>
        <v>0</v>
      </c>
      <c r="P70" s="768">
        <v>0</v>
      </c>
      <c r="Q70" s="768">
        <v>0</v>
      </c>
      <c r="R70" s="768">
        <v>0</v>
      </c>
      <c r="S70" s="768">
        <v>0</v>
      </c>
      <c r="T70" s="768">
        <v>0</v>
      </c>
      <c r="U70" s="1137">
        <f t="shared" si="9"/>
        <v>0</v>
      </c>
      <c r="V70" s="1140">
        <f t="shared" si="10"/>
        <v>0</v>
      </c>
      <c r="W70" s="18">
        <v>0</v>
      </c>
      <c r="X70" s="1033">
        <f t="shared" ref="X70:X133" si="11">SUM(V70-W70)</f>
        <v>0</v>
      </c>
    </row>
    <row r="71" spans="1:24" ht="15.75" hidden="1" x14ac:dyDescent="0.25">
      <c r="A71" s="1153">
        <v>2211004</v>
      </c>
      <c r="B71" s="1154" t="s">
        <v>82</v>
      </c>
      <c r="C71" s="768">
        <v>0</v>
      </c>
      <c r="D71" s="768">
        <v>0</v>
      </c>
      <c r="E71" s="769"/>
      <c r="F71" s="1154"/>
      <c r="G71" s="1154"/>
      <c r="H71" s="769"/>
      <c r="I71" s="1137">
        <f t="shared" si="7"/>
        <v>0</v>
      </c>
      <c r="J71" s="768">
        <v>0</v>
      </c>
      <c r="K71" s="769">
        <v>0</v>
      </c>
      <c r="L71" s="769">
        <v>0</v>
      </c>
      <c r="M71" s="769"/>
      <c r="N71" s="1415"/>
      <c r="O71" s="1137">
        <f t="shared" si="8"/>
        <v>0</v>
      </c>
      <c r="P71" s="768">
        <v>0</v>
      </c>
      <c r="Q71" s="768">
        <v>0</v>
      </c>
      <c r="R71" s="768">
        <v>0</v>
      </c>
      <c r="S71" s="768">
        <v>0</v>
      </c>
      <c r="T71" s="768">
        <v>0</v>
      </c>
      <c r="U71" s="1137">
        <f t="shared" si="9"/>
        <v>0</v>
      </c>
      <c r="V71" s="1140">
        <f t="shared" si="10"/>
        <v>0</v>
      </c>
      <c r="W71" s="18">
        <v>0</v>
      </c>
      <c r="X71" s="1033">
        <f t="shared" si="11"/>
        <v>0</v>
      </c>
    </row>
    <row r="72" spans="1:24" ht="15.75" hidden="1" x14ac:dyDescent="0.25">
      <c r="A72" s="1153">
        <v>2211005</v>
      </c>
      <c r="B72" s="1154" t="s">
        <v>83</v>
      </c>
      <c r="C72" s="768">
        <v>0</v>
      </c>
      <c r="D72" s="768">
        <v>0</v>
      </c>
      <c r="E72" s="769"/>
      <c r="F72" s="1154"/>
      <c r="G72" s="1154"/>
      <c r="H72" s="769"/>
      <c r="I72" s="1137">
        <f t="shared" si="7"/>
        <v>0</v>
      </c>
      <c r="J72" s="768">
        <v>0</v>
      </c>
      <c r="K72" s="769">
        <v>0</v>
      </c>
      <c r="L72" s="769">
        <v>0</v>
      </c>
      <c r="M72" s="769"/>
      <c r="N72" s="1415"/>
      <c r="O72" s="1137">
        <f t="shared" si="8"/>
        <v>0</v>
      </c>
      <c r="P72" s="768">
        <v>0</v>
      </c>
      <c r="Q72" s="768">
        <v>0</v>
      </c>
      <c r="R72" s="768">
        <v>0</v>
      </c>
      <c r="S72" s="768">
        <v>0</v>
      </c>
      <c r="T72" s="768">
        <v>0</v>
      </c>
      <c r="U72" s="1137">
        <f t="shared" si="9"/>
        <v>0</v>
      </c>
      <c r="V72" s="1140">
        <f t="shared" si="10"/>
        <v>0</v>
      </c>
      <c r="W72" s="18">
        <v>0</v>
      </c>
      <c r="X72" s="1033">
        <f t="shared" si="11"/>
        <v>0</v>
      </c>
    </row>
    <row r="73" spans="1:24" ht="31.5" hidden="1" x14ac:dyDescent="0.25">
      <c r="A73" s="1153">
        <v>2211006</v>
      </c>
      <c r="B73" s="1154" t="s">
        <v>84</v>
      </c>
      <c r="C73" s="768">
        <v>0</v>
      </c>
      <c r="D73" s="768">
        <v>0</v>
      </c>
      <c r="E73" s="769"/>
      <c r="F73" s="1154"/>
      <c r="G73" s="1154"/>
      <c r="H73" s="769"/>
      <c r="I73" s="1137">
        <f t="shared" si="7"/>
        <v>0</v>
      </c>
      <c r="J73" s="768">
        <v>0</v>
      </c>
      <c r="K73" s="769">
        <v>0</v>
      </c>
      <c r="L73" s="769">
        <v>0</v>
      </c>
      <c r="M73" s="769"/>
      <c r="N73" s="1415"/>
      <c r="O73" s="1137">
        <f t="shared" si="8"/>
        <v>0</v>
      </c>
      <c r="P73" s="768">
        <v>0</v>
      </c>
      <c r="Q73" s="768">
        <v>0</v>
      </c>
      <c r="R73" s="768">
        <v>0</v>
      </c>
      <c r="S73" s="768">
        <v>0</v>
      </c>
      <c r="T73" s="768">
        <v>0</v>
      </c>
      <c r="U73" s="1137">
        <f t="shared" si="9"/>
        <v>0</v>
      </c>
      <c r="V73" s="1140">
        <f t="shared" si="10"/>
        <v>0</v>
      </c>
      <c r="W73" s="18">
        <v>0</v>
      </c>
      <c r="X73" s="1033">
        <f t="shared" si="11"/>
        <v>0</v>
      </c>
    </row>
    <row r="74" spans="1:24" ht="31.5" hidden="1" x14ac:dyDescent="0.25">
      <c r="A74" s="1153">
        <v>2211007</v>
      </c>
      <c r="B74" s="1154" t="s">
        <v>85</v>
      </c>
      <c r="C74" s="768">
        <v>0</v>
      </c>
      <c r="D74" s="768">
        <v>0</v>
      </c>
      <c r="E74" s="769"/>
      <c r="F74" s="1154"/>
      <c r="G74" s="1154"/>
      <c r="H74" s="769"/>
      <c r="I74" s="1137">
        <f t="shared" si="7"/>
        <v>0</v>
      </c>
      <c r="J74" s="768">
        <v>0</v>
      </c>
      <c r="K74" s="769">
        <v>0</v>
      </c>
      <c r="L74" s="769">
        <v>0</v>
      </c>
      <c r="M74" s="769"/>
      <c r="N74" s="1415"/>
      <c r="O74" s="1137">
        <f t="shared" si="8"/>
        <v>0</v>
      </c>
      <c r="P74" s="768">
        <v>0</v>
      </c>
      <c r="Q74" s="768">
        <v>0</v>
      </c>
      <c r="R74" s="768">
        <v>0</v>
      </c>
      <c r="S74" s="768">
        <v>0</v>
      </c>
      <c r="T74" s="768">
        <v>0</v>
      </c>
      <c r="U74" s="1137">
        <f t="shared" si="9"/>
        <v>0</v>
      </c>
      <c r="V74" s="1140">
        <f t="shared" si="10"/>
        <v>0</v>
      </c>
      <c r="W74" s="18">
        <v>0</v>
      </c>
      <c r="X74" s="1033">
        <f t="shared" si="11"/>
        <v>0</v>
      </c>
    </row>
    <row r="75" spans="1:24" ht="15.75" hidden="1" x14ac:dyDescent="0.25">
      <c r="A75" s="1153">
        <v>2211008</v>
      </c>
      <c r="B75" s="1172" t="s">
        <v>86</v>
      </c>
      <c r="C75" s="768">
        <v>0</v>
      </c>
      <c r="D75" s="768">
        <v>0</v>
      </c>
      <c r="E75" s="769"/>
      <c r="F75" s="1154"/>
      <c r="G75" s="1154"/>
      <c r="H75" s="769"/>
      <c r="I75" s="1137">
        <f t="shared" si="7"/>
        <v>0</v>
      </c>
      <c r="J75" s="768">
        <v>0</v>
      </c>
      <c r="K75" s="769">
        <v>0</v>
      </c>
      <c r="L75" s="769">
        <v>0</v>
      </c>
      <c r="M75" s="769"/>
      <c r="N75" s="1415"/>
      <c r="O75" s="1137">
        <f t="shared" si="8"/>
        <v>0</v>
      </c>
      <c r="P75" s="768">
        <v>0</v>
      </c>
      <c r="Q75" s="768">
        <v>0</v>
      </c>
      <c r="R75" s="768">
        <v>0</v>
      </c>
      <c r="S75" s="768">
        <v>0</v>
      </c>
      <c r="T75" s="768">
        <v>0</v>
      </c>
      <c r="U75" s="1137">
        <f t="shared" si="9"/>
        <v>0</v>
      </c>
      <c r="V75" s="1140">
        <f t="shared" si="10"/>
        <v>0</v>
      </c>
      <c r="W75" s="18">
        <v>0</v>
      </c>
      <c r="X75" s="1033">
        <f t="shared" si="11"/>
        <v>0</v>
      </c>
    </row>
    <row r="76" spans="1:24" ht="15.75" hidden="1" x14ac:dyDescent="0.25">
      <c r="A76" s="1153">
        <v>2211009</v>
      </c>
      <c r="B76" s="1154" t="s">
        <v>87</v>
      </c>
      <c r="C76" s="768">
        <v>2000000</v>
      </c>
      <c r="D76" s="768">
        <v>0</v>
      </c>
      <c r="E76" s="769"/>
      <c r="F76" s="1154"/>
      <c r="G76" s="1154"/>
      <c r="H76" s="769">
        <v>0</v>
      </c>
      <c r="I76" s="1137">
        <f t="shared" si="7"/>
        <v>0</v>
      </c>
      <c r="J76" s="768">
        <v>0</v>
      </c>
      <c r="K76" s="769">
        <v>0</v>
      </c>
      <c r="L76" s="769">
        <v>0</v>
      </c>
      <c r="M76" s="769"/>
      <c r="N76" s="1415"/>
      <c r="O76" s="1137">
        <f t="shared" si="8"/>
        <v>0</v>
      </c>
      <c r="P76" s="768">
        <v>0</v>
      </c>
      <c r="Q76" s="768">
        <v>0</v>
      </c>
      <c r="R76" s="768">
        <v>0</v>
      </c>
      <c r="S76" s="768">
        <v>0</v>
      </c>
      <c r="T76" s="768">
        <v>0</v>
      </c>
      <c r="U76" s="1137">
        <f t="shared" si="9"/>
        <v>0</v>
      </c>
      <c r="V76" s="1140">
        <f t="shared" si="10"/>
        <v>0</v>
      </c>
      <c r="W76" s="18">
        <v>0</v>
      </c>
      <c r="X76" s="1033">
        <f t="shared" si="11"/>
        <v>0</v>
      </c>
    </row>
    <row r="77" spans="1:24" ht="15.75" hidden="1" x14ac:dyDescent="0.25">
      <c r="A77" s="1153">
        <v>2211015</v>
      </c>
      <c r="B77" s="1154" t="s">
        <v>88</v>
      </c>
      <c r="C77" s="768"/>
      <c r="D77" s="768">
        <v>0</v>
      </c>
      <c r="E77" s="769"/>
      <c r="F77" s="1154"/>
      <c r="G77" s="1154"/>
      <c r="H77" s="769"/>
      <c r="I77" s="1137">
        <f t="shared" si="7"/>
        <v>0</v>
      </c>
      <c r="J77" s="768">
        <v>0</v>
      </c>
      <c r="K77" s="769">
        <v>0</v>
      </c>
      <c r="L77" s="769">
        <v>0</v>
      </c>
      <c r="M77" s="769"/>
      <c r="N77" s="1415"/>
      <c r="O77" s="1137">
        <f t="shared" si="8"/>
        <v>0</v>
      </c>
      <c r="P77" s="768">
        <v>0</v>
      </c>
      <c r="Q77" s="768">
        <v>0</v>
      </c>
      <c r="R77" s="768">
        <v>0</v>
      </c>
      <c r="S77" s="768">
        <v>0</v>
      </c>
      <c r="T77" s="768">
        <v>0</v>
      </c>
      <c r="U77" s="1137">
        <f t="shared" si="9"/>
        <v>0</v>
      </c>
      <c r="V77" s="1140">
        <f t="shared" si="10"/>
        <v>0</v>
      </c>
      <c r="W77" s="18">
        <v>0</v>
      </c>
      <c r="X77" s="1033">
        <f t="shared" si="11"/>
        <v>0</v>
      </c>
    </row>
    <row r="78" spans="1:24" ht="31.5" x14ac:dyDescent="0.25">
      <c r="A78" s="1153">
        <v>2211016</v>
      </c>
      <c r="B78" s="1154" t="s">
        <v>89</v>
      </c>
      <c r="C78" s="768">
        <v>500000</v>
      </c>
      <c r="D78" s="768">
        <v>400000</v>
      </c>
      <c r="E78" s="769"/>
      <c r="F78" s="1154"/>
      <c r="G78" s="1154"/>
      <c r="H78" s="769">
        <v>0</v>
      </c>
      <c r="I78" s="1137">
        <f t="shared" si="7"/>
        <v>400000</v>
      </c>
      <c r="J78" s="768">
        <v>0</v>
      </c>
      <c r="K78" s="769">
        <v>0</v>
      </c>
      <c r="L78" s="769">
        <v>0</v>
      </c>
      <c r="M78" s="769"/>
      <c r="N78" s="1415"/>
      <c r="O78" s="1137">
        <f t="shared" si="8"/>
        <v>0</v>
      </c>
      <c r="P78" s="768">
        <v>0</v>
      </c>
      <c r="Q78" s="768">
        <v>0</v>
      </c>
      <c r="R78" s="768">
        <v>0</v>
      </c>
      <c r="S78" s="768">
        <v>0</v>
      </c>
      <c r="T78" s="768">
        <v>0</v>
      </c>
      <c r="U78" s="1137">
        <f t="shared" si="9"/>
        <v>0</v>
      </c>
      <c r="V78" s="1140">
        <f t="shared" si="10"/>
        <v>400000</v>
      </c>
      <c r="W78" s="18">
        <v>500000</v>
      </c>
      <c r="X78" s="1033">
        <f t="shared" si="11"/>
        <v>-100000</v>
      </c>
    </row>
    <row r="79" spans="1:24" ht="31.5" hidden="1" x14ac:dyDescent="0.25">
      <c r="A79" s="1153">
        <v>2211019</v>
      </c>
      <c r="B79" s="1154" t="s">
        <v>90</v>
      </c>
      <c r="C79" s="768">
        <v>0</v>
      </c>
      <c r="D79" s="768">
        <v>0</v>
      </c>
      <c r="E79" s="769"/>
      <c r="F79" s="1154"/>
      <c r="G79" s="1154"/>
      <c r="H79" s="769"/>
      <c r="I79" s="1137">
        <f t="shared" si="7"/>
        <v>0</v>
      </c>
      <c r="J79" s="768">
        <v>0</v>
      </c>
      <c r="K79" s="769">
        <v>0</v>
      </c>
      <c r="L79" s="769">
        <v>0</v>
      </c>
      <c r="M79" s="769"/>
      <c r="N79" s="1415"/>
      <c r="O79" s="1137">
        <f t="shared" si="8"/>
        <v>0</v>
      </c>
      <c r="P79" s="768">
        <v>0</v>
      </c>
      <c r="Q79" s="768">
        <v>0</v>
      </c>
      <c r="R79" s="768">
        <v>0</v>
      </c>
      <c r="S79" s="768">
        <v>0</v>
      </c>
      <c r="T79" s="768">
        <v>0</v>
      </c>
      <c r="U79" s="1137">
        <f t="shared" si="9"/>
        <v>0</v>
      </c>
      <c r="V79" s="1140">
        <f t="shared" si="10"/>
        <v>0</v>
      </c>
      <c r="W79" s="18">
        <v>0</v>
      </c>
      <c r="X79" s="1033">
        <f t="shared" si="11"/>
        <v>0</v>
      </c>
    </row>
    <row r="80" spans="1:24" ht="15.75" hidden="1" x14ac:dyDescent="0.25">
      <c r="A80" s="1153">
        <v>2211021</v>
      </c>
      <c r="B80" s="1154" t="s">
        <v>91</v>
      </c>
      <c r="C80" s="768">
        <v>0</v>
      </c>
      <c r="D80" s="768">
        <v>0</v>
      </c>
      <c r="E80" s="769"/>
      <c r="F80" s="1154"/>
      <c r="G80" s="1154"/>
      <c r="H80" s="769"/>
      <c r="I80" s="1137">
        <f t="shared" si="7"/>
        <v>0</v>
      </c>
      <c r="J80" s="768">
        <v>0</v>
      </c>
      <c r="K80" s="769">
        <v>0</v>
      </c>
      <c r="L80" s="769">
        <v>0</v>
      </c>
      <c r="M80" s="769"/>
      <c r="N80" s="1415"/>
      <c r="O80" s="1137">
        <f t="shared" si="8"/>
        <v>0</v>
      </c>
      <c r="P80" s="768">
        <v>0</v>
      </c>
      <c r="Q80" s="768">
        <v>0</v>
      </c>
      <c r="R80" s="768">
        <v>0</v>
      </c>
      <c r="S80" s="768">
        <v>0</v>
      </c>
      <c r="T80" s="768">
        <v>0</v>
      </c>
      <c r="U80" s="1137">
        <f t="shared" si="9"/>
        <v>0</v>
      </c>
      <c r="V80" s="1140">
        <f t="shared" si="10"/>
        <v>0</v>
      </c>
      <c r="W80" s="18">
        <v>0</v>
      </c>
      <c r="X80" s="1033">
        <f t="shared" si="11"/>
        <v>0</v>
      </c>
    </row>
    <row r="81" spans="1:24" ht="15.75" hidden="1" x14ac:dyDescent="0.25">
      <c r="A81" s="1153">
        <v>2211023</v>
      </c>
      <c r="B81" s="1154" t="s">
        <v>92</v>
      </c>
      <c r="C81" s="768">
        <v>0</v>
      </c>
      <c r="D81" s="768">
        <v>0</v>
      </c>
      <c r="E81" s="769"/>
      <c r="F81" s="1154"/>
      <c r="G81" s="1154"/>
      <c r="H81" s="769"/>
      <c r="I81" s="1137">
        <f t="shared" si="7"/>
        <v>0</v>
      </c>
      <c r="J81" s="768">
        <v>0</v>
      </c>
      <c r="K81" s="769">
        <v>0</v>
      </c>
      <c r="L81" s="769">
        <v>0</v>
      </c>
      <c r="M81" s="769"/>
      <c r="N81" s="1415"/>
      <c r="O81" s="1137">
        <f t="shared" si="8"/>
        <v>0</v>
      </c>
      <c r="P81" s="768">
        <v>0</v>
      </c>
      <c r="Q81" s="768">
        <v>0</v>
      </c>
      <c r="R81" s="768">
        <v>0</v>
      </c>
      <c r="S81" s="768">
        <v>0</v>
      </c>
      <c r="T81" s="768">
        <v>0</v>
      </c>
      <c r="U81" s="1137">
        <f t="shared" si="9"/>
        <v>0</v>
      </c>
      <c r="V81" s="1140">
        <f t="shared" si="10"/>
        <v>0</v>
      </c>
      <c r="W81" s="18">
        <v>0</v>
      </c>
      <c r="X81" s="1033">
        <f t="shared" si="11"/>
        <v>0</v>
      </c>
    </row>
    <row r="82" spans="1:24" ht="15.75" hidden="1" x14ac:dyDescent="0.25">
      <c r="A82" s="1153">
        <v>2211026</v>
      </c>
      <c r="B82" s="1154" t="s">
        <v>93</v>
      </c>
      <c r="C82" s="768">
        <v>0</v>
      </c>
      <c r="D82" s="768">
        <v>0</v>
      </c>
      <c r="E82" s="769"/>
      <c r="F82" s="1154"/>
      <c r="G82" s="1154"/>
      <c r="H82" s="769"/>
      <c r="I82" s="1137">
        <f t="shared" si="7"/>
        <v>0</v>
      </c>
      <c r="J82" s="768">
        <v>0</v>
      </c>
      <c r="K82" s="769">
        <v>0</v>
      </c>
      <c r="L82" s="769">
        <v>0</v>
      </c>
      <c r="M82" s="769"/>
      <c r="N82" s="1415"/>
      <c r="O82" s="1137">
        <f t="shared" si="8"/>
        <v>0</v>
      </c>
      <c r="P82" s="768">
        <v>0</v>
      </c>
      <c r="Q82" s="768">
        <v>0</v>
      </c>
      <c r="R82" s="768">
        <v>0</v>
      </c>
      <c r="S82" s="768">
        <v>0</v>
      </c>
      <c r="T82" s="768">
        <v>0</v>
      </c>
      <c r="U82" s="1137">
        <f t="shared" si="9"/>
        <v>0</v>
      </c>
      <c r="V82" s="1140">
        <f t="shared" si="10"/>
        <v>0</v>
      </c>
      <c r="W82" s="18">
        <v>0</v>
      </c>
      <c r="X82" s="1033">
        <f t="shared" si="11"/>
        <v>0</v>
      </c>
    </row>
    <row r="83" spans="1:24" ht="15.75" hidden="1" x14ac:dyDescent="0.25">
      <c r="A83" s="1153">
        <v>2211028</v>
      </c>
      <c r="B83" s="1154" t="s">
        <v>94</v>
      </c>
      <c r="C83" s="768">
        <v>0</v>
      </c>
      <c r="D83" s="768">
        <v>0</v>
      </c>
      <c r="E83" s="769"/>
      <c r="F83" s="1154"/>
      <c r="G83" s="1154"/>
      <c r="H83" s="769"/>
      <c r="I83" s="1137">
        <f t="shared" si="7"/>
        <v>0</v>
      </c>
      <c r="J83" s="768">
        <v>0</v>
      </c>
      <c r="K83" s="769">
        <v>0</v>
      </c>
      <c r="L83" s="769">
        <v>0</v>
      </c>
      <c r="M83" s="769"/>
      <c r="N83" s="1415"/>
      <c r="O83" s="1137">
        <f t="shared" si="8"/>
        <v>0</v>
      </c>
      <c r="P83" s="768">
        <v>0</v>
      </c>
      <c r="Q83" s="768">
        <v>0</v>
      </c>
      <c r="R83" s="768">
        <v>0</v>
      </c>
      <c r="S83" s="768">
        <v>0</v>
      </c>
      <c r="T83" s="768">
        <v>0</v>
      </c>
      <c r="U83" s="1137">
        <f t="shared" si="9"/>
        <v>0</v>
      </c>
      <c r="V83" s="1140">
        <f t="shared" si="10"/>
        <v>0</v>
      </c>
      <c r="W83" s="18">
        <v>0</v>
      </c>
      <c r="X83" s="1033">
        <f t="shared" si="11"/>
        <v>0</v>
      </c>
    </row>
    <row r="84" spans="1:24" ht="20.25" hidden="1" customHeight="1" x14ac:dyDescent="0.25">
      <c r="A84" s="1153">
        <v>2211029</v>
      </c>
      <c r="B84" s="1154" t="s">
        <v>95</v>
      </c>
      <c r="C84" s="768">
        <v>0</v>
      </c>
      <c r="D84" s="768">
        <v>0</v>
      </c>
      <c r="E84" s="769"/>
      <c r="F84" s="1154"/>
      <c r="G84" s="1154"/>
      <c r="H84" s="769"/>
      <c r="I84" s="1137">
        <f t="shared" si="7"/>
        <v>0</v>
      </c>
      <c r="J84" s="768">
        <v>0</v>
      </c>
      <c r="K84" s="769">
        <v>0</v>
      </c>
      <c r="L84" s="769">
        <v>0</v>
      </c>
      <c r="M84" s="769"/>
      <c r="N84" s="1415"/>
      <c r="O84" s="1137">
        <f t="shared" si="8"/>
        <v>0</v>
      </c>
      <c r="P84" s="768">
        <v>0</v>
      </c>
      <c r="Q84" s="768">
        <v>0</v>
      </c>
      <c r="R84" s="768">
        <v>0</v>
      </c>
      <c r="S84" s="768">
        <v>0</v>
      </c>
      <c r="T84" s="768">
        <v>0</v>
      </c>
      <c r="U84" s="1137">
        <f t="shared" si="9"/>
        <v>0</v>
      </c>
      <c r="V84" s="1140">
        <f t="shared" si="10"/>
        <v>0</v>
      </c>
      <c r="W84" s="18">
        <v>0</v>
      </c>
      <c r="X84" s="1033">
        <f t="shared" si="11"/>
        <v>0</v>
      </c>
    </row>
    <row r="85" spans="1:24" ht="47.25" x14ac:dyDescent="0.25">
      <c r="A85" s="1153">
        <v>2211101</v>
      </c>
      <c r="B85" s="1154" t="s">
        <v>96</v>
      </c>
      <c r="C85" s="768">
        <v>9805000</v>
      </c>
      <c r="D85" s="1180">
        <v>2200000</v>
      </c>
      <c r="E85" s="769"/>
      <c r="F85" s="1154"/>
      <c r="G85" s="1154"/>
      <c r="H85" s="769">
        <v>0</v>
      </c>
      <c r="I85" s="1137">
        <f t="shared" si="7"/>
        <v>2200000</v>
      </c>
      <c r="J85" s="768">
        <v>1305005</v>
      </c>
      <c r="K85" s="769">
        <v>0</v>
      </c>
      <c r="L85" s="769">
        <v>0</v>
      </c>
      <c r="M85" s="769"/>
      <c r="N85" s="1415"/>
      <c r="O85" s="1137">
        <f t="shared" si="8"/>
        <v>1305005</v>
      </c>
      <c r="P85" s="768"/>
      <c r="Q85" s="768"/>
      <c r="R85" s="768"/>
      <c r="S85" s="768"/>
      <c r="T85" s="768"/>
      <c r="U85" s="1137">
        <f t="shared" si="9"/>
        <v>0</v>
      </c>
      <c r="V85" s="1140">
        <f t="shared" si="10"/>
        <v>3505005</v>
      </c>
      <c r="W85" s="18">
        <v>2700000</v>
      </c>
      <c r="X85" s="1033">
        <f t="shared" si="11"/>
        <v>805005</v>
      </c>
    </row>
    <row r="86" spans="1:24" ht="31.5" x14ac:dyDescent="0.25">
      <c r="A86" s="1153">
        <v>2211102</v>
      </c>
      <c r="B86" s="1154" t="s">
        <v>97</v>
      </c>
      <c r="C86" s="768">
        <v>2900000</v>
      </c>
      <c r="D86" s="768"/>
      <c r="E86" s="769"/>
      <c r="F86" s="1154"/>
      <c r="G86" s="1154"/>
      <c r="H86" s="769"/>
      <c r="I86" s="1137">
        <f t="shared" si="7"/>
        <v>0</v>
      </c>
      <c r="J86" s="768"/>
      <c r="K86" s="769"/>
      <c r="L86" s="769">
        <v>0</v>
      </c>
      <c r="M86" s="769"/>
      <c r="N86" s="1415"/>
      <c r="O86" s="1137">
        <f t="shared" si="8"/>
        <v>0</v>
      </c>
      <c r="P86" s="768"/>
      <c r="Q86" s="768"/>
      <c r="R86" s="768"/>
      <c r="S86" s="768"/>
      <c r="T86" s="768">
        <v>340000</v>
      </c>
      <c r="U86" s="1137">
        <f t="shared" si="9"/>
        <v>340000</v>
      </c>
      <c r="V86" s="1140">
        <f t="shared" si="10"/>
        <v>340000</v>
      </c>
      <c r="W86" s="18">
        <v>200000</v>
      </c>
      <c r="X86" s="1033">
        <f t="shared" si="11"/>
        <v>140000</v>
      </c>
    </row>
    <row r="87" spans="1:24" ht="31.5" x14ac:dyDescent="0.25">
      <c r="A87" s="1153">
        <v>2211103</v>
      </c>
      <c r="B87" s="1154" t="s">
        <v>98</v>
      </c>
      <c r="C87" s="768">
        <v>500000</v>
      </c>
      <c r="D87" s="768">
        <v>415070</v>
      </c>
      <c r="E87" s="769"/>
      <c r="F87" s="1154"/>
      <c r="G87" s="1154"/>
      <c r="H87" s="769"/>
      <c r="I87" s="1137">
        <f t="shared" ref="I87:I125" si="12">SUM(D87:H87)</f>
        <v>415070</v>
      </c>
      <c r="J87" s="768">
        <v>0</v>
      </c>
      <c r="K87" s="769">
        <v>0</v>
      </c>
      <c r="L87" s="769">
        <v>0</v>
      </c>
      <c r="M87" s="769"/>
      <c r="N87" s="1415"/>
      <c r="O87" s="1137">
        <f t="shared" ref="O87:O125" si="13">SUM(J87:L87)</f>
        <v>0</v>
      </c>
      <c r="P87" s="768">
        <v>0</v>
      </c>
      <c r="Q87" s="768">
        <v>0</v>
      </c>
      <c r="R87" s="768">
        <v>0</v>
      </c>
      <c r="S87" s="768">
        <v>0</v>
      </c>
      <c r="T87" s="768">
        <v>0</v>
      </c>
      <c r="U87" s="1137">
        <f t="shared" ref="U87:U125" si="14">SUM(P87:T87)</f>
        <v>0</v>
      </c>
      <c r="V87" s="1140">
        <f t="shared" ref="V87:V125" si="15">SUM(U87+O87+I87)</f>
        <v>415070</v>
      </c>
      <c r="W87" s="18">
        <v>200000</v>
      </c>
      <c r="X87" s="1033">
        <f t="shared" si="11"/>
        <v>215070</v>
      </c>
    </row>
    <row r="88" spans="1:24" ht="15.75" x14ac:dyDescent="0.25">
      <c r="A88" s="1153">
        <v>2211199</v>
      </c>
      <c r="B88" s="1154" t="s">
        <v>165</v>
      </c>
      <c r="C88" s="768">
        <v>0</v>
      </c>
      <c r="D88" s="768">
        <v>0</v>
      </c>
      <c r="E88" s="769"/>
      <c r="F88" s="1154"/>
      <c r="G88" s="1154"/>
      <c r="H88" s="769"/>
      <c r="I88" s="1137">
        <f t="shared" si="12"/>
        <v>0</v>
      </c>
      <c r="J88" s="768">
        <v>0</v>
      </c>
      <c r="K88" s="769">
        <v>0</v>
      </c>
      <c r="L88" s="769">
        <v>0</v>
      </c>
      <c r="M88" s="769"/>
      <c r="N88" s="1415"/>
      <c r="O88" s="1137">
        <f t="shared" si="13"/>
        <v>0</v>
      </c>
      <c r="P88" s="768">
        <v>0</v>
      </c>
      <c r="Q88" s="768">
        <v>0</v>
      </c>
      <c r="R88" s="768">
        <v>0</v>
      </c>
      <c r="S88" s="768">
        <v>0</v>
      </c>
      <c r="T88" s="768">
        <v>0</v>
      </c>
      <c r="U88" s="1137">
        <f t="shared" si="14"/>
        <v>0</v>
      </c>
      <c r="V88" s="1140">
        <f t="shared" si="15"/>
        <v>0</v>
      </c>
      <c r="W88" s="18">
        <v>0</v>
      </c>
      <c r="X88" s="1033">
        <f t="shared" si="11"/>
        <v>0</v>
      </c>
    </row>
    <row r="89" spans="1:24" ht="18" customHeight="1" x14ac:dyDescent="0.25">
      <c r="A89" s="1153">
        <v>2211201</v>
      </c>
      <c r="B89" s="1172" t="s">
        <v>100</v>
      </c>
      <c r="C89" s="768">
        <v>10000000</v>
      </c>
      <c r="D89" s="768">
        <v>4000050</v>
      </c>
      <c r="E89" s="769"/>
      <c r="F89" s="1154"/>
      <c r="G89" s="1154"/>
      <c r="H89" s="769"/>
      <c r="I89" s="1137">
        <f t="shared" si="12"/>
        <v>4000050</v>
      </c>
      <c r="J89" s="768">
        <v>0</v>
      </c>
      <c r="K89" s="769">
        <v>0</v>
      </c>
      <c r="L89" s="769">
        <v>0</v>
      </c>
      <c r="M89" s="769"/>
      <c r="N89" s="1415"/>
      <c r="O89" s="1137">
        <f t="shared" si="13"/>
        <v>0</v>
      </c>
      <c r="P89" s="768"/>
      <c r="Q89" s="768"/>
      <c r="R89" s="768"/>
      <c r="S89" s="768"/>
      <c r="T89" s="768"/>
      <c r="U89" s="1137">
        <f t="shared" si="14"/>
        <v>0</v>
      </c>
      <c r="V89" s="1140">
        <f t="shared" si="15"/>
        <v>4000050</v>
      </c>
      <c r="W89" s="18">
        <v>4000000</v>
      </c>
      <c r="X89" s="1033">
        <f t="shared" si="11"/>
        <v>50</v>
      </c>
    </row>
    <row r="90" spans="1:24" ht="15.75" hidden="1" x14ac:dyDescent="0.25">
      <c r="A90" s="1153">
        <v>2211203</v>
      </c>
      <c r="B90" s="1154" t="s">
        <v>101</v>
      </c>
      <c r="C90" s="768"/>
      <c r="D90" s="768">
        <v>0</v>
      </c>
      <c r="E90" s="769"/>
      <c r="F90" s="1154"/>
      <c r="G90" s="1154"/>
      <c r="H90" s="769"/>
      <c r="I90" s="1137">
        <f t="shared" si="12"/>
        <v>0</v>
      </c>
      <c r="J90" s="768">
        <v>0</v>
      </c>
      <c r="K90" s="769">
        <v>0</v>
      </c>
      <c r="L90" s="769">
        <v>0</v>
      </c>
      <c r="M90" s="769"/>
      <c r="N90" s="1415"/>
      <c r="O90" s="1137">
        <f t="shared" si="13"/>
        <v>0</v>
      </c>
      <c r="P90" s="768">
        <v>0</v>
      </c>
      <c r="Q90" s="768">
        <v>0</v>
      </c>
      <c r="R90" s="768">
        <v>0</v>
      </c>
      <c r="S90" s="768">
        <v>0</v>
      </c>
      <c r="T90" s="768">
        <v>0</v>
      </c>
      <c r="U90" s="1137">
        <f t="shared" si="14"/>
        <v>0</v>
      </c>
      <c r="V90" s="1140">
        <f t="shared" si="15"/>
        <v>0</v>
      </c>
      <c r="W90" s="18">
        <v>0</v>
      </c>
      <c r="X90" s="1033">
        <f t="shared" si="11"/>
        <v>0</v>
      </c>
    </row>
    <row r="91" spans="1:24" ht="31.5" hidden="1" x14ac:dyDescent="0.25">
      <c r="A91" s="1153">
        <v>2211305</v>
      </c>
      <c r="B91" s="1154" t="s">
        <v>104</v>
      </c>
      <c r="C91" s="768">
        <v>750000</v>
      </c>
      <c r="D91" s="768">
        <v>0</v>
      </c>
      <c r="E91" s="769"/>
      <c r="F91" s="1154"/>
      <c r="G91" s="1154"/>
      <c r="H91" s="769"/>
      <c r="I91" s="1137">
        <f t="shared" si="12"/>
        <v>0</v>
      </c>
      <c r="J91" s="768">
        <v>0</v>
      </c>
      <c r="K91" s="769">
        <v>0</v>
      </c>
      <c r="L91" s="769">
        <v>0</v>
      </c>
      <c r="M91" s="769"/>
      <c r="N91" s="1415"/>
      <c r="O91" s="1137">
        <f t="shared" si="13"/>
        <v>0</v>
      </c>
      <c r="P91" s="768">
        <v>0</v>
      </c>
      <c r="Q91" s="768">
        <v>0</v>
      </c>
      <c r="R91" s="768">
        <v>0</v>
      </c>
      <c r="S91" s="768">
        <v>0</v>
      </c>
      <c r="T91" s="768">
        <v>0</v>
      </c>
      <c r="U91" s="1137">
        <f t="shared" si="14"/>
        <v>0</v>
      </c>
      <c r="V91" s="1140">
        <f t="shared" si="15"/>
        <v>0</v>
      </c>
      <c r="W91" s="18">
        <v>250000</v>
      </c>
      <c r="X91" s="1033">
        <f t="shared" si="11"/>
        <v>-250000</v>
      </c>
    </row>
    <row r="92" spans="1:24" ht="31.5" hidden="1" x14ac:dyDescent="0.25">
      <c r="A92" s="1153">
        <v>2211204</v>
      </c>
      <c r="B92" s="1154" t="s">
        <v>102</v>
      </c>
      <c r="C92" s="768">
        <v>0</v>
      </c>
      <c r="D92" s="768">
        <v>0</v>
      </c>
      <c r="E92" s="769"/>
      <c r="F92" s="1154"/>
      <c r="G92" s="1154"/>
      <c r="H92" s="769"/>
      <c r="I92" s="1137">
        <f t="shared" si="12"/>
        <v>0</v>
      </c>
      <c r="J92" s="768">
        <v>0</v>
      </c>
      <c r="K92" s="769">
        <v>0</v>
      </c>
      <c r="L92" s="769">
        <v>0</v>
      </c>
      <c r="M92" s="769"/>
      <c r="N92" s="1415"/>
      <c r="O92" s="1137">
        <f t="shared" si="13"/>
        <v>0</v>
      </c>
      <c r="P92" s="768">
        <v>0</v>
      </c>
      <c r="Q92" s="768">
        <v>0</v>
      </c>
      <c r="R92" s="768">
        <v>0</v>
      </c>
      <c r="S92" s="768">
        <v>0</v>
      </c>
      <c r="T92" s="768">
        <v>0</v>
      </c>
      <c r="U92" s="1137">
        <f t="shared" si="14"/>
        <v>0</v>
      </c>
      <c r="V92" s="1140">
        <f t="shared" si="15"/>
        <v>0</v>
      </c>
      <c r="W92" s="18">
        <v>0</v>
      </c>
      <c r="X92" s="1033">
        <f t="shared" si="11"/>
        <v>0</v>
      </c>
    </row>
    <row r="93" spans="1:24" ht="15.75" x14ac:dyDescent="0.25">
      <c r="A93" s="1153">
        <v>2211301</v>
      </c>
      <c r="B93" s="1154" t="s">
        <v>103</v>
      </c>
      <c r="C93" s="768">
        <v>0</v>
      </c>
      <c r="D93" s="768">
        <v>100000</v>
      </c>
      <c r="E93" s="769"/>
      <c r="F93" s="1154"/>
      <c r="G93" s="1154"/>
      <c r="H93" s="769"/>
      <c r="I93" s="1137">
        <f t="shared" si="12"/>
        <v>100000</v>
      </c>
      <c r="J93" s="768">
        <v>0</v>
      </c>
      <c r="K93" s="769">
        <v>0</v>
      </c>
      <c r="L93" s="769">
        <v>0</v>
      </c>
      <c r="M93" s="769"/>
      <c r="N93" s="1415"/>
      <c r="O93" s="1137">
        <f t="shared" si="13"/>
        <v>0</v>
      </c>
      <c r="P93" s="768">
        <v>0</v>
      </c>
      <c r="Q93" s="768">
        <v>0</v>
      </c>
      <c r="R93" s="768">
        <v>0</v>
      </c>
      <c r="S93" s="768">
        <v>0</v>
      </c>
      <c r="T93" s="768">
        <v>0</v>
      </c>
      <c r="U93" s="1137">
        <f t="shared" si="14"/>
        <v>0</v>
      </c>
      <c r="V93" s="1140">
        <f t="shared" si="15"/>
        <v>100000</v>
      </c>
      <c r="W93" s="18">
        <v>100000</v>
      </c>
      <c r="X93" s="1033">
        <f t="shared" si="11"/>
        <v>0</v>
      </c>
    </row>
    <row r="94" spans="1:24" ht="34.5" customHeight="1" x14ac:dyDescent="0.25">
      <c r="A94" s="1153">
        <v>2211305</v>
      </c>
      <c r="B94" s="1154" t="s">
        <v>104</v>
      </c>
      <c r="C94" s="768">
        <v>0</v>
      </c>
      <c r="D94" s="768">
        <v>0</v>
      </c>
      <c r="E94" s="769"/>
      <c r="F94" s="1154"/>
      <c r="G94" s="1154"/>
      <c r="H94" s="769"/>
      <c r="I94" s="1137">
        <f t="shared" si="12"/>
        <v>0</v>
      </c>
      <c r="J94" s="768">
        <v>0</v>
      </c>
      <c r="K94" s="769">
        <v>0</v>
      </c>
      <c r="L94" s="769">
        <v>0</v>
      </c>
      <c r="M94" s="769"/>
      <c r="N94" s="1415"/>
      <c r="O94" s="1137">
        <f t="shared" si="13"/>
        <v>0</v>
      </c>
      <c r="P94" s="768">
        <v>0</v>
      </c>
      <c r="Q94" s="768">
        <v>0</v>
      </c>
      <c r="R94" s="768">
        <v>0</v>
      </c>
      <c r="S94" s="768">
        <v>0</v>
      </c>
      <c r="T94" s="768">
        <v>0</v>
      </c>
      <c r="U94" s="1137">
        <f t="shared" si="14"/>
        <v>0</v>
      </c>
      <c r="V94" s="1140">
        <f t="shared" si="15"/>
        <v>0</v>
      </c>
      <c r="W94" s="18">
        <v>0</v>
      </c>
      <c r="X94" s="1033">
        <f t="shared" si="11"/>
        <v>0</v>
      </c>
    </row>
    <row r="95" spans="1:24" ht="31.5" x14ac:dyDescent="0.25">
      <c r="A95" s="1153">
        <v>2211306</v>
      </c>
      <c r="B95" s="1154" t="s">
        <v>985</v>
      </c>
      <c r="C95" s="768">
        <v>1200000</v>
      </c>
      <c r="D95" s="768">
        <v>80000</v>
      </c>
      <c r="E95" s="769"/>
      <c r="F95" s="1154"/>
      <c r="G95" s="1154"/>
      <c r="H95" s="769">
        <v>0</v>
      </c>
      <c r="I95" s="1137">
        <f t="shared" si="12"/>
        <v>80000</v>
      </c>
      <c r="J95" s="768">
        <v>0</v>
      </c>
      <c r="K95" s="769">
        <v>0</v>
      </c>
      <c r="L95" s="769">
        <v>0</v>
      </c>
      <c r="M95" s="769"/>
      <c r="N95" s="1415"/>
      <c r="O95" s="1137">
        <f t="shared" si="13"/>
        <v>0</v>
      </c>
      <c r="P95" s="768">
        <v>0</v>
      </c>
      <c r="Q95" s="768">
        <v>0</v>
      </c>
      <c r="R95" s="768">
        <v>0</v>
      </c>
      <c r="S95" s="768">
        <v>0</v>
      </c>
      <c r="T95" s="768">
        <v>0</v>
      </c>
      <c r="U95" s="1137">
        <f t="shared" si="14"/>
        <v>0</v>
      </c>
      <c r="V95" s="1140">
        <f t="shared" si="15"/>
        <v>80000</v>
      </c>
      <c r="W95" s="18">
        <v>600000</v>
      </c>
      <c r="X95" s="1033">
        <f t="shared" si="11"/>
        <v>-520000</v>
      </c>
    </row>
    <row r="96" spans="1:24" ht="31.5" hidden="1" x14ac:dyDescent="0.25">
      <c r="A96" s="1153">
        <v>2211308</v>
      </c>
      <c r="B96" s="1154" t="s">
        <v>106</v>
      </c>
      <c r="C96" s="768">
        <v>0</v>
      </c>
      <c r="D96" s="768">
        <v>0</v>
      </c>
      <c r="E96" s="769"/>
      <c r="F96" s="1154"/>
      <c r="G96" s="1154"/>
      <c r="H96" s="769"/>
      <c r="I96" s="1137">
        <f t="shared" si="12"/>
        <v>0</v>
      </c>
      <c r="J96" s="768">
        <v>0</v>
      </c>
      <c r="K96" s="769">
        <v>0</v>
      </c>
      <c r="L96" s="769">
        <v>0</v>
      </c>
      <c r="M96" s="769"/>
      <c r="N96" s="1415"/>
      <c r="O96" s="1137">
        <f t="shared" si="13"/>
        <v>0</v>
      </c>
      <c r="P96" s="768">
        <v>0</v>
      </c>
      <c r="Q96" s="768">
        <v>0</v>
      </c>
      <c r="R96" s="768">
        <v>0</v>
      </c>
      <c r="S96" s="768">
        <v>0</v>
      </c>
      <c r="T96" s="768">
        <v>0</v>
      </c>
      <c r="U96" s="1137">
        <f t="shared" si="14"/>
        <v>0</v>
      </c>
      <c r="V96" s="1140">
        <f t="shared" si="15"/>
        <v>0</v>
      </c>
      <c r="W96" s="18">
        <v>200000</v>
      </c>
      <c r="X96" s="1033">
        <f t="shared" si="11"/>
        <v>-200000</v>
      </c>
    </row>
    <row r="97" spans="1:24" ht="15.75" hidden="1" x14ac:dyDescent="0.25">
      <c r="A97" s="1153">
        <v>2211310</v>
      </c>
      <c r="B97" s="1154" t="s">
        <v>984</v>
      </c>
      <c r="C97" s="768">
        <v>2000000</v>
      </c>
      <c r="D97" s="768">
        <v>0</v>
      </c>
      <c r="E97" s="769"/>
      <c r="F97" s="1154"/>
      <c r="G97" s="1154"/>
      <c r="H97" s="769"/>
      <c r="I97" s="1137">
        <f t="shared" si="12"/>
        <v>0</v>
      </c>
      <c r="J97" s="768">
        <v>0</v>
      </c>
      <c r="K97" s="769">
        <v>0</v>
      </c>
      <c r="L97" s="769">
        <v>0</v>
      </c>
      <c r="M97" s="769"/>
      <c r="N97" s="1415"/>
      <c r="O97" s="1137">
        <f t="shared" si="13"/>
        <v>0</v>
      </c>
      <c r="P97" s="768">
        <v>0</v>
      </c>
      <c r="Q97" s="768">
        <v>0</v>
      </c>
      <c r="R97" s="768">
        <v>0</v>
      </c>
      <c r="S97" s="768">
        <v>0</v>
      </c>
      <c r="T97" s="768">
        <v>0</v>
      </c>
      <c r="U97" s="1137">
        <f t="shared" si="14"/>
        <v>0</v>
      </c>
      <c r="V97" s="1140">
        <f t="shared" si="15"/>
        <v>0</v>
      </c>
      <c r="W97" s="18">
        <v>200000</v>
      </c>
      <c r="X97" s="1033">
        <f t="shared" si="11"/>
        <v>-200000</v>
      </c>
    </row>
    <row r="98" spans="1:24" ht="21" customHeight="1" x14ac:dyDescent="0.25">
      <c r="A98" s="1153">
        <v>2211399</v>
      </c>
      <c r="B98" s="1154" t="s">
        <v>1535</v>
      </c>
      <c r="C98" s="768">
        <v>2500000</v>
      </c>
      <c r="D98" s="768">
        <v>5600000</v>
      </c>
      <c r="E98" s="769"/>
      <c r="F98" s="1154"/>
      <c r="G98" s="1154"/>
      <c r="H98" s="769"/>
      <c r="I98" s="1137">
        <f t="shared" si="12"/>
        <v>5600000</v>
      </c>
      <c r="J98" s="768">
        <v>0</v>
      </c>
      <c r="K98" s="769">
        <v>0</v>
      </c>
      <c r="L98" s="769">
        <v>0</v>
      </c>
      <c r="M98" s="769"/>
      <c r="N98" s="1415"/>
      <c r="O98" s="1137">
        <f t="shared" si="13"/>
        <v>0</v>
      </c>
      <c r="P98" s="768">
        <v>0</v>
      </c>
      <c r="Q98" s="768">
        <v>500000</v>
      </c>
      <c r="R98" s="768">
        <v>0</v>
      </c>
      <c r="S98" s="768">
        <v>0</v>
      </c>
      <c r="T98" s="768">
        <v>0</v>
      </c>
      <c r="U98" s="1137">
        <f t="shared" si="14"/>
        <v>500000</v>
      </c>
      <c r="V98" s="1140">
        <f t="shared" si="15"/>
        <v>6100000</v>
      </c>
      <c r="W98" s="18">
        <v>2500000</v>
      </c>
      <c r="X98" s="1033">
        <f t="shared" si="11"/>
        <v>3600000</v>
      </c>
    </row>
    <row r="99" spans="1:24" ht="15.75" hidden="1" x14ac:dyDescent="0.25">
      <c r="A99" s="1153">
        <v>2211310</v>
      </c>
      <c r="B99" s="1154" t="s">
        <v>107</v>
      </c>
      <c r="C99" s="768">
        <v>0</v>
      </c>
      <c r="D99" s="768">
        <v>0</v>
      </c>
      <c r="E99" s="769"/>
      <c r="F99" s="1154"/>
      <c r="G99" s="1154"/>
      <c r="H99" s="769"/>
      <c r="I99" s="1137">
        <f t="shared" si="12"/>
        <v>0</v>
      </c>
      <c r="J99" s="768">
        <v>0</v>
      </c>
      <c r="K99" s="769">
        <v>0</v>
      </c>
      <c r="L99" s="769">
        <v>0</v>
      </c>
      <c r="M99" s="769"/>
      <c r="N99" s="1415"/>
      <c r="O99" s="1137">
        <f t="shared" si="13"/>
        <v>0</v>
      </c>
      <c r="P99" s="768">
        <v>0</v>
      </c>
      <c r="Q99" s="768">
        <v>0</v>
      </c>
      <c r="R99" s="768">
        <v>0</v>
      </c>
      <c r="S99" s="768">
        <v>0</v>
      </c>
      <c r="T99" s="768">
        <v>0</v>
      </c>
      <c r="U99" s="1137">
        <f t="shared" si="14"/>
        <v>0</v>
      </c>
      <c r="V99" s="1140">
        <f t="shared" si="15"/>
        <v>0</v>
      </c>
      <c r="W99" s="18">
        <v>1800000</v>
      </c>
      <c r="X99" s="1033">
        <f t="shared" si="11"/>
        <v>-1800000</v>
      </c>
    </row>
    <row r="100" spans="1:24" ht="21" hidden="1" customHeight="1" x14ac:dyDescent="0.25">
      <c r="A100" s="1043">
        <v>2990105</v>
      </c>
      <c r="B100" s="863" t="s">
        <v>1325</v>
      </c>
      <c r="C100" s="768">
        <v>0</v>
      </c>
      <c r="D100" s="768">
        <v>0</v>
      </c>
      <c r="E100" s="769"/>
      <c r="F100" s="1154"/>
      <c r="G100" s="1154"/>
      <c r="H100" s="769"/>
      <c r="I100" s="1137">
        <f t="shared" si="12"/>
        <v>0</v>
      </c>
      <c r="J100" s="768">
        <v>0</v>
      </c>
      <c r="K100" s="769">
        <v>0</v>
      </c>
      <c r="L100" s="769">
        <v>0</v>
      </c>
      <c r="M100" s="769"/>
      <c r="N100" s="1415"/>
      <c r="O100" s="1137">
        <f t="shared" si="13"/>
        <v>0</v>
      </c>
      <c r="P100" s="768">
        <v>0</v>
      </c>
      <c r="Q100" s="768">
        <v>0</v>
      </c>
      <c r="R100" s="768">
        <v>0</v>
      </c>
      <c r="S100" s="768">
        <v>0</v>
      </c>
      <c r="T100" s="768">
        <v>0</v>
      </c>
      <c r="U100" s="1137">
        <f t="shared" si="14"/>
        <v>0</v>
      </c>
      <c r="V100" s="1140">
        <f t="shared" si="15"/>
        <v>0</v>
      </c>
      <c r="W100" s="18">
        <v>5000000</v>
      </c>
      <c r="X100" s="1033">
        <f t="shared" si="11"/>
        <v>-5000000</v>
      </c>
    </row>
    <row r="101" spans="1:24" ht="63" customHeight="1" x14ac:dyDescent="0.25">
      <c r="A101" s="1043">
        <v>2990105</v>
      </c>
      <c r="B101" s="863" t="s">
        <v>1328</v>
      </c>
      <c r="C101" s="768">
        <v>0</v>
      </c>
      <c r="D101" s="768">
        <v>3400000</v>
      </c>
      <c r="E101" s="769"/>
      <c r="F101" s="1154"/>
      <c r="G101" s="1154"/>
      <c r="H101" s="769"/>
      <c r="I101" s="1137">
        <f t="shared" si="12"/>
        <v>3400000</v>
      </c>
      <c r="J101" s="768">
        <v>0</v>
      </c>
      <c r="K101" s="769">
        <v>0</v>
      </c>
      <c r="L101" s="769">
        <v>0</v>
      </c>
      <c r="M101" s="769"/>
      <c r="N101" s="1415"/>
      <c r="O101" s="1137">
        <f t="shared" si="13"/>
        <v>0</v>
      </c>
      <c r="P101" s="768">
        <v>0</v>
      </c>
      <c r="Q101" s="768">
        <v>0</v>
      </c>
      <c r="R101" s="768">
        <v>0</v>
      </c>
      <c r="S101" s="768">
        <v>0</v>
      </c>
      <c r="T101" s="768">
        <v>0</v>
      </c>
      <c r="U101" s="1137">
        <f t="shared" si="14"/>
        <v>0</v>
      </c>
      <c r="V101" s="1140">
        <f t="shared" si="15"/>
        <v>3400000</v>
      </c>
      <c r="W101" s="18">
        <v>8000000</v>
      </c>
      <c r="X101" s="1033">
        <f t="shared" si="11"/>
        <v>-4600000</v>
      </c>
    </row>
    <row r="102" spans="1:24" ht="15.75" hidden="1" x14ac:dyDescent="0.25">
      <c r="A102" s="1177">
        <v>2211329</v>
      </c>
      <c r="B102" s="1172" t="s">
        <v>110</v>
      </c>
      <c r="C102" s="768">
        <v>0</v>
      </c>
      <c r="D102" s="768">
        <v>0</v>
      </c>
      <c r="E102" s="769"/>
      <c r="F102" s="1154"/>
      <c r="G102" s="1154"/>
      <c r="H102" s="769"/>
      <c r="I102" s="1137">
        <f t="shared" si="12"/>
        <v>0</v>
      </c>
      <c r="J102" s="768">
        <v>0</v>
      </c>
      <c r="K102" s="769">
        <v>0</v>
      </c>
      <c r="L102" s="769">
        <v>0</v>
      </c>
      <c r="M102" s="769"/>
      <c r="N102" s="1415"/>
      <c r="O102" s="1137">
        <f t="shared" si="13"/>
        <v>0</v>
      </c>
      <c r="P102" s="768">
        <v>0</v>
      </c>
      <c r="Q102" s="768">
        <v>0</v>
      </c>
      <c r="R102" s="768">
        <v>0</v>
      </c>
      <c r="S102" s="768">
        <v>0</v>
      </c>
      <c r="T102" s="768">
        <v>0</v>
      </c>
      <c r="U102" s="1137">
        <f t="shared" si="14"/>
        <v>0</v>
      </c>
      <c r="V102" s="1140">
        <f t="shared" si="15"/>
        <v>0</v>
      </c>
      <c r="W102" s="18">
        <v>0</v>
      </c>
      <c r="X102" s="1033">
        <f t="shared" si="11"/>
        <v>0</v>
      </c>
    </row>
    <row r="103" spans="1:24" ht="15.75" hidden="1" x14ac:dyDescent="0.25">
      <c r="A103" s="1153">
        <v>2211332</v>
      </c>
      <c r="B103" s="1154" t="s">
        <v>111</v>
      </c>
      <c r="C103" s="768">
        <v>0</v>
      </c>
      <c r="D103" s="768">
        <v>0</v>
      </c>
      <c r="E103" s="769"/>
      <c r="F103" s="1154"/>
      <c r="G103" s="1154"/>
      <c r="H103" s="769"/>
      <c r="I103" s="1137">
        <f t="shared" si="12"/>
        <v>0</v>
      </c>
      <c r="J103" s="768">
        <v>0</v>
      </c>
      <c r="K103" s="769">
        <v>0</v>
      </c>
      <c r="L103" s="769">
        <v>0</v>
      </c>
      <c r="M103" s="769"/>
      <c r="N103" s="1415"/>
      <c r="O103" s="1137">
        <f t="shared" si="13"/>
        <v>0</v>
      </c>
      <c r="P103" s="768">
        <v>0</v>
      </c>
      <c r="Q103" s="768">
        <v>0</v>
      </c>
      <c r="R103" s="768">
        <v>0</v>
      </c>
      <c r="S103" s="768">
        <v>0</v>
      </c>
      <c r="T103" s="768">
        <v>0</v>
      </c>
      <c r="U103" s="1137">
        <f t="shared" si="14"/>
        <v>0</v>
      </c>
      <c r="V103" s="1140">
        <f t="shared" si="15"/>
        <v>0</v>
      </c>
      <c r="W103" s="18">
        <v>0</v>
      </c>
      <c r="X103" s="1033">
        <f t="shared" si="11"/>
        <v>0</v>
      </c>
    </row>
    <row r="104" spans="1:24" ht="15.75" hidden="1" x14ac:dyDescent="0.25">
      <c r="A104" s="1153">
        <v>2640201</v>
      </c>
      <c r="B104" s="1154" t="s">
        <v>112</v>
      </c>
      <c r="C104" s="768">
        <v>0</v>
      </c>
      <c r="D104" s="768">
        <v>0</v>
      </c>
      <c r="E104" s="769"/>
      <c r="F104" s="1154"/>
      <c r="G104" s="1154"/>
      <c r="H104" s="769"/>
      <c r="I104" s="1137">
        <f t="shared" si="12"/>
        <v>0</v>
      </c>
      <c r="J104" s="768">
        <v>0</v>
      </c>
      <c r="K104" s="769">
        <v>0</v>
      </c>
      <c r="L104" s="769">
        <v>0</v>
      </c>
      <c r="M104" s="769"/>
      <c r="N104" s="1415"/>
      <c r="O104" s="1137">
        <f t="shared" si="13"/>
        <v>0</v>
      </c>
      <c r="P104" s="768">
        <v>0</v>
      </c>
      <c r="Q104" s="768">
        <v>0</v>
      </c>
      <c r="R104" s="768">
        <v>0</v>
      </c>
      <c r="S104" s="768">
        <v>0</v>
      </c>
      <c r="T104" s="768">
        <v>0</v>
      </c>
      <c r="U104" s="1137">
        <f t="shared" si="14"/>
        <v>0</v>
      </c>
      <c r="V104" s="1140">
        <f t="shared" si="15"/>
        <v>0</v>
      </c>
      <c r="W104" s="18">
        <v>0</v>
      </c>
      <c r="X104" s="1033">
        <f t="shared" si="11"/>
        <v>0</v>
      </c>
    </row>
    <row r="105" spans="1:24" ht="15.75" hidden="1" x14ac:dyDescent="0.25">
      <c r="A105" s="1177">
        <v>2640402</v>
      </c>
      <c r="B105" s="1172" t="s">
        <v>113</v>
      </c>
      <c r="C105" s="768">
        <v>0</v>
      </c>
      <c r="D105" s="768">
        <v>0</v>
      </c>
      <c r="E105" s="769"/>
      <c r="F105" s="1154"/>
      <c r="G105" s="1154"/>
      <c r="H105" s="769"/>
      <c r="I105" s="1137">
        <f t="shared" si="12"/>
        <v>0</v>
      </c>
      <c r="J105" s="768">
        <v>0</v>
      </c>
      <c r="K105" s="769">
        <v>0</v>
      </c>
      <c r="L105" s="769">
        <v>0</v>
      </c>
      <c r="M105" s="769"/>
      <c r="N105" s="1415"/>
      <c r="O105" s="1137">
        <f t="shared" si="13"/>
        <v>0</v>
      </c>
      <c r="P105" s="768">
        <v>0</v>
      </c>
      <c r="Q105" s="768">
        <v>0</v>
      </c>
      <c r="R105" s="768">
        <v>0</v>
      </c>
      <c r="S105" s="768">
        <v>0</v>
      </c>
      <c r="T105" s="768">
        <v>0</v>
      </c>
      <c r="U105" s="1137">
        <f t="shared" si="14"/>
        <v>0</v>
      </c>
      <c r="V105" s="1140">
        <f t="shared" si="15"/>
        <v>0</v>
      </c>
      <c r="W105" s="18">
        <v>0</v>
      </c>
      <c r="X105" s="1033">
        <f t="shared" si="11"/>
        <v>0</v>
      </c>
    </row>
    <row r="106" spans="1:24" ht="15.75" hidden="1" x14ac:dyDescent="0.25">
      <c r="A106" s="1153">
        <v>2640403</v>
      </c>
      <c r="B106" s="1154" t="s">
        <v>114</v>
      </c>
      <c r="C106" s="768">
        <v>0</v>
      </c>
      <c r="D106" s="768">
        <v>0</v>
      </c>
      <c r="E106" s="769"/>
      <c r="F106" s="1154"/>
      <c r="G106" s="1154"/>
      <c r="H106" s="769"/>
      <c r="I106" s="1137">
        <f t="shared" si="12"/>
        <v>0</v>
      </c>
      <c r="J106" s="768">
        <v>0</v>
      </c>
      <c r="K106" s="769">
        <v>0</v>
      </c>
      <c r="L106" s="769">
        <v>0</v>
      </c>
      <c r="M106" s="769"/>
      <c r="N106" s="1415"/>
      <c r="O106" s="1137">
        <f t="shared" si="13"/>
        <v>0</v>
      </c>
      <c r="P106" s="768">
        <v>0</v>
      </c>
      <c r="Q106" s="768">
        <v>0</v>
      </c>
      <c r="R106" s="768">
        <v>0</v>
      </c>
      <c r="S106" s="768">
        <v>0</v>
      </c>
      <c r="T106" s="768">
        <v>0</v>
      </c>
      <c r="U106" s="1137">
        <f t="shared" si="14"/>
        <v>0</v>
      </c>
      <c r="V106" s="1140">
        <f t="shared" si="15"/>
        <v>0</v>
      </c>
      <c r="W106" s="18">
        <v>0</v>
      </c>
      <c r="X106" s="1033">
        <f t="shared" si="11"/>
        <v>0</v>
      </c>
    </row>
    <row r="107" spans="1:24" ht="15.75" x14ac:dyDescent="0.25">
      <c r="A107" s="1177">
        <v>2640599</v>
      </c>
      <c r="B107" s="1172" t="s">
        <v>821</v>
      </c>
      <c r="C107" s="768">
        <v>26782785</v>
      </c>
      <c r="D107" s="768">
        <v>71604116</v>
      </c>
      <c r="E107" s="769"/>
      <c r="F107" s="1154"/>
      <c r="G107" s="1154"/>
      <c r="H107" s="769"/>
      <c r="I107" s="1137">
        <f t="shared" si="12"/>
        <v>71604116</v>
      </c>
      <c r="J107" s="768">
        <v>0</v>
      </c>
      <c r="K107" s="769">
        <v>0</v>
      </c>
      <c r="L107" s="769">
        <v>0</v>
      </c>
      <c r="M107" s="769"/>
      <c r="N107" s="1415"/>
      <c r="O107" s="1137">
        <f t="shared" si="13"/>
        <v>0</v>
      </c>
      <c r="P107" s="768">
        <v>0</v>
      </c>
      <c r="Q107" s="768">
        <v>0</v>
      </c>
      <c r="R107" s="768">
        <v>0</v>
      </c>
      <c r="S107" s="768">
        <v>0</v>
      </c>
      <c r="T107" s="768">
        <v>0</v>
      </c>
      <c r="U107" s="1137">
        <f t="shared" si="14"/>
        <v>0</v>
      </c>
      <c r="V107" s="1140">
        <f t="shared" si="15"/>
        <v>71604116</v>
      </c>
      <c r="W107" s="18">
        <v>71604116</v>
      </c>
      <c r="X107" s="1033">
        <f t="shared" si="11"/>
        <v>0</v>
      </c>
    </row>
    <row r="108" spans="1:24" ht="31.5" hidden="1" x14ac:dyDescent="0.25">
      <c r="A108" s="1153">
        <v>2649999</v>
      </c>
      <c r="B108" s="1154" t="s">
        <v>116</v>
      </c>
      <c r="C108" s="768">
        <v>850000</v>
      </c>
      <c r="D108" s="768">
        <v>0</v>
      </c>
      <c r="E108" s="769"/>
      <c r="F108" s="1154"/>
      <c r="G108" s="1154"/>
      <c r="H108" s="769"/>
      <c r="I108" s="1137">
        <f t="shared" si="12"/>
        <v>0</v>
      </c>
      <c r="J108" s="768"/>
      <c r="K108" s="769"/>
      <c r="L108" s="769">
        <v>0</v>
      </c>
      <c r="M108" s="769"/>
      <c r="N108" s="1415"/>
      <c r="O108" s="1137">
        <f t="shared" si="13"/>
        <v>0</v>
      </c>
      <c r="P108" s="768">
        <v>0</v>
      </c>
      <c r="Q108" s="768">
        <v>0</v>
      </c>
      <c r="R108" s="768">
        <v>0</v>
      </c>
      <c r="S108" s="768">
        <v>0</v>
      </c>
      <c r="T108" s="768">
        <v>0</v>
      </c>
      <c r="U108" s="1137">
        <f t="shared" si="14"/>
        <v>0</v>
      </c>
      <c r="V108" s="1140">
        <f t="shared" si="15"/>
        <v>0</v>
      </c>
      <c r="W108" s="18">
        <v>0</v>
      </c>
      <c r="X108" s="1033">
        <f t="shared" si="11"/>
        <v>0</v>
      </c>
    </row>
    <row r="109" spans="1:24" ht="15.75" hidden="1" x14ac:dyDescent="0.25">
      <c r="A109" s="1153">
        <v>2710102</v>
      </c>
      <c r="B109" s="1154" t="s">
        <v>117</v>
      </c>
      <c r="C109" s="768">
        <v>0</v>
      </c>
      <c r="D109" s="768">
        <v>0</v>
      </c>
      <c r="E109" s="769"/>
      <c r="F109" s="1154"/>
      <c r="G109" s="1154"/>
      <c r="H109" s="769"/>
      <c r="I109" s="1137">
        <f t="shared" si="12"/>
        <v>0</v>
      </c>
      <c r="J109" s="768">
        <v>0</v>
      </c>
      <c r="K109" s="769">
        <v>0</v>
      </c>
      <c r="L109" s="769">
        <v>0</v>
      </c>
      <c r="M109" s="769"/>
      <c r="N109" s="1415"/>
      <c r="O109" s="1137">
        <f t="shared" si="13"/>
        <v>0</v>
      </c>
      <c r="P109" s="768">
        <v>0</v>
      </c>
      <c r="Q109" s="768">
        <v>0</v>
      </c>
      <c r="R109" s="768">
        <v>0</v>
      </c>
      <c r="S109" s="768">
        <v>0</v>
      </c>
      <c r="T109" s="768">
        <v>0</v>
      </c>
      <c r="U109" s="1137">
        <f t="shared" si="14"/>
        <v>0</v>
      </c>
      <c r="V109" s="1140">
        <f t="shared" si="15"/>
        <v>0</v>
      </c>
      <c r="W109" s="18">
        <v>0</v>
      </c>
      <c r="X109" s="1033">
        <f t="shared" si="11"/>
        <v>0</v>
      </c>
    </row>
    <row r="110" spans="1:24" ht="15.75" hidden="1" x14ac:dyDescent="0.25">
      <c r="A110" s="1153">
        <v>2710105</v>
      </c>
      <c r="B110" s="1154" t="s">
        <v>166</v>
      </c>
      <c r="C110" s="768">
        <v>0</v>
      </c>
      <c r="D110" s="768">
        <v>0</v>
      </c>
      <c r="E110" s="769"/>
      <c r="F110" s="1154"/>
      <c r="G110" s="1154"/>
      <c r="H110" s="769"/>
      <c r="I110" s="1137">
        <f t="shared" si="12"/>
        <v>0</v>
      </c>
      <c r="J110" s="768">
        <v>0</v>
      </c>
      <c r="K110" s="769">
        <v>0</v>
      </c>
      <c r="L110" s="769">
        <v>0</v>
      </c>
      <c r="M110" s="769"/>
      <c r="N110" s="1415"/>
      <c r="O110" s="1137">
        <f t="shared" si="13"/>
        <v>0</v>
      </c>
      <c r="P110" s="768">
        <v>0</v>
      </c>
      <c r="Q110" s="768">
        <v>0</v>
      </c>
      <c r="R110" s="768">
        <v>0</v>
      </c>
      <c r="S110" s="768">
        <v>0</v>
      </c>
      <c r="T110" s="768">
        <v>0</v>
      </c>
      <c r="U110" s="1137">
        <f t="shared" si="14"/>
        <v>0</v>
      </c>
      <c r="V110" s="1140">
        <f t="shared" si="15"/>
        <v>0</v>
      </c>
      <c r="W110" s="18">
        <v>0</v>
      </c>
      <c r="X110" s="1033">
        <f t="shared" si="11"/>
        <v>0</v>
      </c>
    </row>
    <row r="111" spans="1:24" ht="31.5" hidden="1" x14ac:dyDescent="0.25">
      <c r="A111" s="1170">
        <v>2640599</v>
      </c>
      <c r="B111" s="1154" t="s">
        <v>737</v>
      </c>
      <c r="C111" s="768">
        <v>13635292</v>
      </c>
      <c r="D111" s="768">
        <v>0</v>
      </c>
      <c r="E111" s="769"/>
      <c r="F111" s="1154"/>
      <c r="G111" s="1154"/>
      <c r="H111" s="769"/>
      <c r="I111" s="1137">
        <f t="shared" si="12"/>
        <v>0</v>
      </c>
      <c r="J111" s="768">
        <v>0</v>
      </c>
      <c r="K111" s="769">
        <v>0</v>
      </c>
      <c r="L111" s="769">
        <v>0</v>
      </c>
      <c r="M111" s="769"/>
      <c r="N111" s="1415"/>
      <c r="O111" s="1137">
        <f t="shared" si="13"/>
        <v>0</v>
      </c>
      <c r="P111" s="768">
        <v>0</v>
      </c>
      <c r="Q111" s="768">
        <v>0</v>
      </c>
      <c r="R111" s="768">
        <v>0</v>
      </c>
      <c r="S111" s="768">
        <v>0</v>
      </c>
      <c r="T111" s="768">
        <v>0</v>
      </c>
      <c r="U111" s="1137">
        <f t="shared" si="14"/>
        <v>0</v>
      </c>
      <c r="V111" s="1140">
        <f t="shared" si="15"/>
        <v>0</v>
      </c>
      <c r="W111" s="18">
        <v>0</v>
      </c>
      <c r="X111" s="1033">
        <f t="shared" si="11"/>
        <v>0</v>
      </c>
    </row>
    <row r="112" spans="1:24" ht="20.25" hidden="1" customHeight="1" x14ac:dyDescent="0.25">
      <c r="A112" s="1177">
        <v>2640599</v>
      </c>
      <c r="B112" s="1172" t="s">
        <v>743</v>
      </c>
      <c r="C112" s="768">
        <v>100000000</v>
      </c>
      <c r="D112" s="768">
        <v>0</v>
      </c>
      <c r="E112" s="769"/>
      <c r="F112" s="1154"/>
      <c r="G112" s="1154"/>
      <c r="H112" s="769"/>
      <c r="I112" s="1137">
        <f t="shared" si="12"/>
        <v>0</v>
      </c>
      <c r="J112" s="768">
        <v>0</v>
      </c>
      <c r="K112" s="769">
        <v>0</v>
      </c>
      <c r="L112" s="769">
        <v>0</v>
      </c>
      <c r="M112" s="769"/>
      <c r="N112" s="1415"/>
      <c r="O112" s="1137">
        <f t="shared" si="13"/>
        <v>0</v>
      </c>
      <c r="P112" s="768">
        <v>0</v>
      </c>
      <c r="Q112" s="768">
        <v>0</v>
      </c>
      <c r="R112" s="768">
        <v>0</v>
      </c>
      <c r="S112" s="768">
        <v>0</v>
      </c>
      <c r="T112" s="768">
        <v>0</v>
      </c>
      <c r="U112" s="1137">
        <f t="shared" si="14"/>
        <v>0</v>
      </c>
      <c r="V112" s="1140">
        <f t="shared" si="15"/>
        <v>0</v>
      </c>
      <c r="W112" s="18">
        <v>0</v>
      </c>
      <c r="X112" s="1033">
        <f t="shared" si="11"/>
        <v>0</v>
      </c>
    </row>
    <row r="113" spans="1:24" ht="31.5" x14ac:dyDescent="0.25">
      <c r="A113" s="1153">
        <v>3111001</v>
      </c>
      <c r="B113" s="1154" t="s">
        <v>119</v>
      </c>
      <c r="C113" s="768">
        <v>9000000</v>
      </c>
      <c r="D113" s="768">
        <v>355000</v>
      </c>
      <c r="E113" s="769"/>
      <c r="F113" s="1154"/>
      <c r="G113" s="1154"/>
      <c r="H113" s="769"/>
      <c r="I113" s="1137">
        <f t="shared" si="12"/>
        <v>355000</v>
      </c>
      <c r="J113" s="768">
        <v>0</v>
      </c>
      <c r="K113" s="769">
        <v>0</v>
      </c>
      <c r="L113" s="769">
        <v>0</v>
      </c>
      <c r="M113" s="769"/>
      <c r="N113" s="1415"/>
      <c r="O113" s="1137">
        <f t="shared" si="13"/>
        <v>0</v>
      </c>
      <c r="P113" s="768">
        <v>0</v>
      </c>
      <c r="Q113" s="768">
        <v>0</v>
      </c>
      <c r="R113" s="768">
        <v>0</v>
      </c>
      <c r="S113" s="768">
        <v>0</v>
      </c>
      <c r="T113" s="768">
        <v>0</v>
      </c>
      <c r="U113" s="1137">
        <f t="shared" si="14"/>
        <v>0</v>
      </c>
      <c r="V113" s="1140">
        <f t="shared" si="15"/>
        <v>355000</v>
      </c>
      <c r="W113" s="18">
        <v>200000</v>
      </c>
      <c r="X113" s="1033">
        <f t="shared" si="11"/>
        <v>155000</v>
      </c>
    </row>
    <row r="114" spans="1:24" ht="15.75" hidden="1" x14ac:dyDescent="0.25">
      <c r="A114" s="1153">
        <v>3111002</v>
      </c>
      <c r="B114" s="1154" t="s">
        <v>120</v>
      </c>
      <c r="C114" s="768">
        <v>1600000</v>
      </c>
      <c r="D114" s="768">
        <v>0</v>
      </c>
      <c r="E114" s="769"/>
      <c r="F114" s="1154"/>
      <c r="G114" s="1154"/>
      <c r="H114" s="769">
        <v>0</v>
      </c>
      <c r="I114" s="1137">
        <f t="shared" si="12"/>
        <v>0</v>
      </c>
      <c r="J114" s="768">
        <v>0</v>
      </c>
      <c r="K114" s="769">
        <v>0</v>
      </c>
      <c r="L114" s="769">
        <v>0</v>
      </c>
      <c r="M114" s="769"/>
      <c r="N114" s="1415"/>
      <c r="O114" s="1137">
        <f t="shared" si="13"/>
        <v>0</v>
      </c>
      <c r="P114" s="768"/>
      <c r="Q114" s="768"/>
      <c r="R114" s="768"/>
      <c r="S114" s="768"/>
      <c r="T114" s="768"/>
      <c r="U114" s="1137">
        <f t="shared" si="14"/>
        <v>0</v>
      </c>
      <c r="V114" s="1140">
        <f t="shared" si="15"/>
        <v>0</v>
      </c>
      <c r="W114" s="18">
        <v>0</v>
      </c>
      <c r="X114" s="1033">
        <f t="shared" si="11"/>
        <v>0</v>
      </c>
    </row>
    <row r="115" spans="1:24" ht="31.5" hidden="1" x14ac:dyDescent="0.25">
      <c r="A115" s="1153">
        <v>3111102</v>
      </c>
      <c r="B115" s="1154" t="s">
        <v>121</v>
      </c>
      <c r="C115" s="768">
        <v>0</v>
      </c>
      <c r="D115" s="768">
        <v>0</v>
      </c>
      <c r="E115" s="769"/>
      <c r="F115" s="1154"/>
      <c r="G115" s="1154"/>
      <c r="H115" s="769"/>
      <c r="I115" s="1137">
        <f t="shared" si="12"/>
        <v>0</v>
      </c>
      <c r="J115" s="768">
        <v>0</v>
      </c>
      <c r="K115" s="769">
        <v>0</v>
      </c>
      <c r="L115" s="769">
        <v>0</v>
      </c>
      <c r="M115" s="769"/>
      <c r="N115" s="1415"/>
      <c r="O115" s="1137">
        <f t="shared" si="13"/>
        <v>0</v>
      </c>
      <c r="P115" s="768">
        <v>0</v>
      </c>
      <c r="Q115" s="768">
        <v>0</v>
      </c>
      <c r="R115" s="768">
        <v>0</v>
      </c>
      <c r="S115" s="768">
        <v>0</v>
      </c>
      <c r="T115" s="768">
        <v>0</v>
      </c>
      <c r="U115" s="1137">
        <f t="shared" si="14"/>
        <v>0</v>
      </c>
      <c r="V115" s="1140">
        <f t="shared" si="15"/>
        <v>0</v>
      </c>
      <c r="W115" s="18">
        <v>0</v>
      </c>
      <c r="X115" s="1033">
        <f t="shared" si="11"/>
        <v>0</v>
      </c>
    </row>
    <row r="116" spans="1:24" ht="15.75" hidden="1" x14ac:dyDescent="0.25">
      <c r="A116" s="1153">
        <v>3111107</v>
      </c>
      <c r="B116" s="1154" t="s">
        <v>122</v>
      </c>
      <c r="C116" s="768">
        <v>0</v>
      </c>
      <c r="D116" s="768">
        <v>0</v>
      </c>
      <c r="E116" s="769"/>
      <c r="F116" s="1154"/>
      <c r="G116" s="1154"/>
      <c r="H116" s="769"/>
      <c r="I116" s="1137">
        <f t="shared" si="12"/>
        <v>0</v>
      </c>
      <c r="J116" s="768">
        <v>0</v>
      </c>
      <c r="K116" s="769">
        <v>0</v>
      </c>
      <c r="L116" s="769">
        <v>0</v>
      </c>
      <c r="M116" s="769"/>
      <c r="N116" s="1415"/>
      <c r="O116" s="1137">
        <f t="shared" si="13"/>
        <v>0</v>
      </c>
      <c r="P116" s="768">
        <v>0</v>
      </c>
      <c r="Q116" s="768">
        <v>0</v>
      </c>
      <c r="R116" s="768">
        <v>0</v>
      </c>
      <c r="S116" s="768">
        <v>0</v>
      </c>
      <c r="T116" s="768">
        <v>0</v>
      </c>
      <c r="U116" s="1137">
        <f t="shared" si="14"/>
        <v>0</v>
      </c>
      <c r="V116" s="1140">
        <f t="shared" si="15"/>
        <v>0</v>
      </c>
      <c r="W116" s="18">
        <v>0</v>
      </c>
      <c r="X116" s="1033">
        <f t="shared" si="11"/>
        <v>0</v>
      </c>
    </row>
    <row r="117" spans="1:24" ht="21.75" hidden="1" customHeight="1" x14ac:dyDescent="0.25">
      <c r="A117" s="1177">
        <v>3111112</v>
      </c>
      <c r="B117" s="1172" t="s">
        <v>741</v>
      </c>
      <c r="C117" s="768">
        <v>37000000</v>
      </c>
      <c r="D117" s="768">
        <v>0</v>
      </c>
      <c r="E117" s="769"/>
      <c r="F117" s="1154"/>
      <c r="G117" s="1154"/>
      <c r="H117" s="769"/>
      <c r="I117" s="1137">
        <f t="shared" si="12"/>
        <v>0</v>
      </c>
      <c r="J117" s="768">
        <v>0</v>
      </c>
      <c r="K117" s="769">
        <v>0</v>
      </c>
      <c r="L117" s="769">
        <v>0</v>
      </c>
      <c r="M117" s="769"/>
      <c r="N117" s="1415"/>
      <c r="O117" s="1137">
        <f t="shared" si="13"/>
        <v>0</v>
      </c>
      <c r="P117" s="768">
        <v>0</v>
      </c>
      <c r="Q117" s="768">
        <v>0</v>
      </c>
      <c r="R117" s="768">
        <v>0</v>
      </c>
      <c r="S117" s="768">
        <v>0</v>
      </c>
      <c r="T117" s="768">
        <v>0</v>
      </c>
      <c r="U117" s="1137">
        <f t="shared" si="14"/>
        <v>0</v>
      </c>
      <c r="V117" s="1140">
        <f t="shared" si="15"/>
        <v>0</v>
      </c>
      <c r="W117" s="18">
        <v>0</v>
      </c>
      <c r="X117" s="1033">
        <f t="shared" si="11"/>
        <v>0</v>
      </c>
    </row>
    <row r="118" spans="1:24" ht="31.5" x14ac:dyDescent="0.25">
      <c r="A118" s="1153">
        <v>4130299</v>
      </c>
      <c r="B118" s="1154" t="s">
        <v>1115</v>
      </c>
      <c r="C118" s="768">
        <v>0</v>
      </c>
      <c r="D118" s="768">
        <v>3602480</v>
      </c>
      <c r="E118" s="769"/>
      <c r="F118" s="1154"/>
      <c r="G118" s="1154"/>
      <c r="H118" s="769"/>
      <c r="I118" s="1137">
        <f t="shared" si="12"/>
        <v>3602480</v>
      </c>
      <c r="J118" s="768">
        <v>0</v>
      </c>
      <c r="K118" s="769">
        <v>0</v>
      </c>
      <c r="L118" s="769">
        <v>0</v>
      </c>
      <c r="M118" s="769"/>
      <c r="N118" s="1415"/>
      <c r="O118" s="1137">
        <f t="shared" si="13"/>
        <v>0</v>
      </c>
      <c r="P118" s="768">
        <v>0</v>
      </c>
      <c r="Q118" s="768">
        <v>0</v>
      </c>
      <c r="R118" s="768">
        <v>0</v>
      </c>
      <c r="S118" s="768">
        <v>0</v>
      </c>
      <c r="T118" s="768">
        <v>0</v>
      </c>
      <c r="U118" s="1137">
        <f t="shared" si="14"/>
        <v>0</v>
      </c>
      <c r="V118" s="1140">
        <f t="shared" si="15"/>
        <v>3602480</v>
      </c>
      <c r="W118" s="18">
        <v>3602480</v>
      </c>
      <c r="X118" s="1033">
        <f t="shared" si="11"/>
        <v>0</v>
      </c>
    </row>
    <row r="119" spans="1:24" ht="31.5" hidden="1" x14ac:dyDescent="0.25">
      <c r="A119" s="1153">
        <v>3111401</v>
      </c>
      <c r="B119" s="1154" t="s">
        <v>125</v>
      </c>
      <c r="C119" s="768">
        <v>0</v>
      </c>
      <c r="D119" s="768">
        <v>0</v>
      </c>
      <c r="E119" s="769"/>
      <c r="F119" s="1154"/>
      <c r="G119" s="1154"/>
      <c r="H119" s="769"/>
      <c r="I119" s="1137">
        <f t="shared" si="12"/>
        <v>0</v>
      </c>
      <c r="J119" s="768">
        <v>0</v>
      </c>
      <c r="K119" s="769">
        <v>0</v>
      </c>
      <c r="L119" s="769">
        <v>0</v>
      </c>
      <c r="M119" s="769"/>
      <c r="N119" s="1415"/>
      <c r="O119" s="1137">
        <f t="shared" si="13"/>
        <v>0</v>
      </c>
      <c r="P119" s="768">
        <v>0</v>
      </c>
      <c r="Q119" s="768">
        <v>0</v>
      </c>
      <c r="R119" s="768">
        <v>0</v>
      </c>
      <c r="S119" s="768">
        <v>0</v>
      </c>
      <c r="T119" s="768">
        <v>0</v>
      </c>
      <c r="U119" s="1137">
        <f t="shared" si="14"/>
        <v>0</v>
      </c>
      <c r="V119" s="1140">
        <f t="shared" si="15"/>
        <v>0</v>
      </c>
      <c r="W119" s="18">
        <v>0</v>
      </c>
      <c r="X119" s="1033">
        <f t="shared" si="11"/>
        <v>0</v>
      </c>
    </row>
    <row r="120" spans="1:24" ht="20.25" hidden="1" customHeight="1" x14ac:dyDescent="0.25">
      <c r="A120" s="1153">
        <v>3111403</v>
      </c>
      <c r="B120" s="1154" t="s">
        <v>126</v>
      </c>
      <c r="C120" s="768">
        <v>0</v>
      </c>
      <c r="D120" s="768">
        <v>0</v>
      </c>
      <c r="E120" s="769"/>
      <c r="F120" s="1154"/>
      <c r="G120" s="1154"/>
      <c r="H120" s="769"/>
      <c r="I120" s="1137">
        <f t="shared" si="12"/>
        <v>0</v>
      </c>
      <c r="J120" s="768">
        <v>0</v>
      </c>
      <c r="K120" s="769">
        <v>0</v>
      </c>
      <c r="L120" s="769">
        <v>0</v>
      </c>
      <c r="M120" s="769"/>
      <c r="N120" s="1415"/>
      <c r="O120" s="1137">
        <f t="shared" si="13"/>
        <v>0</v>
      </c>
      <c r="P120" s="768">
        <v>0</v>
      </c>
      <c r="Q120" s="768">
        <v>0</v>
      </c>
      <c r="R120" s="768">
        <v>0</v>
      </c>
      <c r="S120" s="768">
        <v>0</v>
      </c>
      <c r="T120" s="768">
        <v>0</v>
      </c>
      <c r="U120" s="1137">
        <f t="shared" si="14"/>
        <v>0</v>
      </c>
      <c r="V120" s="1140">
        <f t="shared" si="15"/>
        <v>0</v>
      </c>
      <c r="W120" s="18">
        <v>0</v>
      </c>
      <c r="X120" s="1033">
        <f t="shared" si="11"/>
        <v>0</v>
      </c>
    </row>
    <row r="121" spans="1:24" ht="15.75" hidden="1" x14ac:dyDescent="0.25">
      <c r="A121" s="1153">
        <v>3111499</v>
      </c>
      <c r="B121" s="1154" t="s">
        <v>127</v>
      </c>
      <c r="C121" s="768">
        <v>2000000</v>
      </c>
      <c r="D121" s="768">
        <v>0</v>
      </c>
      <c r="E121" s="769"/>
      <c r="F121" s="1154"/>
      <c r="G121" s="1154"/>
      <c r="H121" s="769"/>
      <c r="I121" s="1137">
        <f t="shared" si="12"/>
        <v>0</v>
      </c>
      <c r="J121" s="768">
        <v>0</v>
      </c>
      <c r="K121" s="769">
        <v>0</v>
      </c>
      <c r="L121" s="769"/>
      <c r="M121" s="769"/>
      <c r="N121" s="1415"/>
      <c r="O121" s="1137">
        <f t="shared" si="13"/>
        <v>0</v>
      </c>
      <c r="P121" s="768">
        <v>0</v>
      </c>
      <c r="Q121" s="768">
        <v>0</v>
      </c>
      <c r="R121" s="768">
        <v>0</v>
      </c>
      <c r="S121" s="768">
        <v>0</v>
      </c>
      <c r="T121" s="768">
        <v>0</v>
      </c>
      <c r="U121" s="1137">
        <f t="shared" si="14"/>
        <v>0</v>
      </c>
      <c r="V121" s="1140">
        <f t="shared" si="15"/>
        <v>0</v>
      </c>
      <c r="W121" s="18">
        <v>0</v>
      </c>
      <c r="X121" s="1033">
        <f t="shared" si="11"/>
        <v>0</v>
      </c>
    </row>
    <row r="122" spans="1:24" ht="31.5" hidden="1" x14ac:dyDescent="0.25">
      <c r="A122" s="1153">
        <v>3111004</v>
      </c>
      <c r="B122" s="1154" t="s">
        <v>167</v>
      </c>
      <c r="C122" s="768">
        <v>2300000</v>
      </c>
      <c r="D122" s="768">
        <v>0</v>
      </c>
      <c r="E122" s="769"/>
      <c r="F122" s="1154"/>
      <c r="G122" s="1154"/>
      <c r="H122" s="769"/>
      <c r="I122" s="1137">
        <f t="shared" si="12"/>
        <v>0</v>
      </c>
      <c r="J122" s="768">
        <v>0</v>
      </c>
      <c r="K122" s="769">
        <v>0</v>
      </c>
      <c r="L122" s="769">
        <v>0</v>
      </c>
      <c r="M122" s="769"/>
      <c r="N122" s="1415"/>
      <c r="O122" s="1137">
        <f t="shared" si="13"/>
        <v>0</v>
      </c>
      <c r="P122" s="768">
        <v>0</v>
      </c>
      <c r="Q122" s="768">
        <v>0</v>
      </c>
      <c r="R122" s="768">
        <v>0</v>
      </c>
      <c r="S122" s="768">
        <v>0</v>
      </c>
      <c r="T122" s="768">
        <v>0</v>
      </c>
      <c r="U122" s="1137">
        <f t="shared" si="14"/>
        <v>0</v>
      </c>
      <c r="V122" s="1140">
        <f t="shared" si="15"/>
        <v>0</v>
      </c>
      <c r="W122" s="18">
        <v>0</v>
      </c>
      <c r="X122" s="1033">
        <f t="shared" si="11"/>
        <v>0</v>
      </c>
    </row>
    <row r="123" spans="1:24" ht="20.25" hidden="1" customHeight="1" x14ac:dyDescent="0.25">
      <c r="A123" s="1153">
        <v>3111005</v>
      </c>
      <c r="B123" s="1154" t="s">
        <v>168</v>
      </c>
      <c r="C123" s="768">
        <v>1000000</v>
      </c>
      <c r="D123" s="768">
        <v>0</v>
      </c>
      <c r="E123" s="769"/>
      <c r="F123" s="1154"/>
      <c r="G123" s="1154"/>
      <c r="H123" s="769"/>
      <c r="I123" s="1137">
        <f t="shared" si="12"/>
        <v>0</v>
      </c>
      <c r="J123" s="768">
        <v>0</v>
      </c>
      <c r="K123" s="769">
        <v>0</v>
      </c>
      <c r="L123" s="769">
        <v>0</v>
      </c>
      <c r="M123" s="769"/>
      <c r="N123" s="1415"/>
      <c r="O123" s="1137">
        <f t="shared" si="13"/>
        <v>0</v>
      </c>
      <c r="P123" s="768">
        <v>0</v>
      </c>
      <c r="Q123" s="768">
        <v>0</v>
      </c>
      <c r="R123" s="768">
        <v>0</v>
      </c>
      <c r="S123" s="768">
        <v>0</v>
      </c>
      <c r="T123" s="768">
        <v>0</v>
      </c>
      <c r="U123" s="1137">
        <f t="shared" si="14"/>
        <v>0</v>
      </c>
      <c r="V123" s="1140">
        <f t="shared" si="15"/>
        <v>0</v>
      </c>
      <c r="W123" s="18">
        <v>0</v>
      </c>
      <c r="X123" s="1033">
        <f t="shared" si="11"/>
        <v>0</v>
      </c>
    </row>
    <row r="124" spans="1:24" ht="15.75" hidden="1" x14ac:dyDescent="0.25">
      <c r="A124" s="1153">
        <v>3110701</v>
      </c>
      <c r="B124" s="1154" t="s">
        <v>128</v>
      </c>
      <c r="C124" s="768">
        <v>15000000</v>
      </c>
      <c r="D124" s="768">
        <v>0</v>
      </c>
      <c r="E124" s="769"/>
      <c r="F124" s="1154"/>
      <c r="G124" s="1154"/>
      <c r="H124" s="769"/>
      <c r="I124" s="1137">
        <f t="shared" si="12"/>
        <v>0</v>
      </c>
      <c r="J124" s="768">
        <v>0</v>
      </c>
      <c r="K124" s="769">
        <v>0</v>
      </c>
      <c r="L124" s="769">
        <v>0</v>
      </c>
      <c r="M124" s="769"/>
      <c r="N124" s="1415"/>
      <c r="O124" s="1137">
        <f t="shared" si="13"/>
        <v>0</v>
      </c>
      <c r="P124" s="768">
        <v>0</v>
      </c>
      <c r="Q124" s="768">
        <v>0</v>
      </c>
      <c r="R124" s="768">
        <v>0</v>
      </c>
      <c r="S124" s="768">
        <v>0</v>
      </c>
      <c r="T124" s="768">
        <v>0</v>
      </c>
      <c r="U124" s="1137">
        <f t="shared" si="14"/>
        <v>0</v>
      </c>
      <c r="V124" s="1140">
        <f t="shared" si="15"/>
        <v>0</v>
      </c>
      <c r="W124" s="18">
        <v>0</v>
      </c>
      <c r="X124" s="1033">
        <f t="shared" si="11"/>
        <v>0</v>
      </c>
    </row>
    <row r="125" spans="1:24" ht="15.75" hidden="1" x14ac:dyDescent="0.25">
      <c r="A125" s="1153">
        <v>3110704</v>
      </c>
      <c r="B125" s="1154" t="s">
        <v>129</v>
      </c>
      <c r="C125" s="768">
        <v>0</v>
      </c>
      <c r="D125" s="768">
        <v>0</v>
      </c>
      <c r="E125" s="769"/>
      <c r="F125" s="1154"/>
      <c r="G125" s="1154"/>
      <c r="H125" s="769"/>
      <c r="I125" s="1137">
        <f t="shared" si="12"/>
        <v>0</v>
      </c>
      <c r="J125" s="768">
        <v>0</v>
      </c>
      <c r="K125" s="769">
        <v>0</v>
      </c>
      <c r="L125" s="769">
        <v>0</v>
      </c>
      <c r="M125" s="769"/>
      <c r="N125" s="1415"/>
      <c r="O125" s="1137">
        <f t="shared" si="13"/>
        <v>0</v>
      </c>
      <c r="P125" s="768">
        <v>0</v>
      </c>
      <c r="Q125" s="768">
        <v>0</v>
      </c>
      <c r="R125" s="768">
        <v>0</v>
      </c>
      <c r="S125" s="768">
        <v>0</v>
      </c>
      <c r="T125" s="768">
        <v>0</v>
      </c>
      <c r="U125" s="1137">
        <f t="shared" si="14"/>
        <v>0</v>
      </c>
      <c r="V125" s="1140">
        <f t="shared" si="15"/>
        <v>0</v>
      </c>
      <c r="W125" s="18">
        <v>0</v>
      </c>
      <c r="X125" s="1033">
        <f t="shared" si="11"/>
        <v>0</v>
      </c>
    </row>
    <row r="126" spans="1:24" s="17" customFormat="1" ht="15.75" x14ac:dyDescent="0.2">
      <c r="A126" s="1242"/>
      <c r="B126" s="1243" t="s">
        <v>130</v>
      </c>
      <c r="C126" s="1216">
        <f>SUM(C22:C125)</f>
        <v>384023077</v>
      </c>
      <c r="D126" s="1216">
        <f>SUM(D23:D125)</f>
        <v>164463221</v>
      </c>
      <c r="E126" s="1216">
        <f>SUM(E23:E125)</f>
        <v>0</v>
      </c>
      <c r="F126" s="1216">
        <f>SUM(F23:F125)</f>
        <v>0</v>
      </c>
      <c r="G126" s="1216">
        <f>SUM(G23:G125)</f>
        <v>0</v>
      </c>
      <c r="H126" s="1216">
        <f>SUM(H23:H125)</f>
        <v>36143355</v>
      </c>
      <c r="I126" s="1216">
        <f t="shared" ref="I126:V126" si="16">SUM(I23:I125)</f>
        <v>200606576</v>
      </c>
      <c r="J126" s="1216">
        <f t="shared" si="16"/>
        <v>5530005</v>
      </c>
      <c r="K126" s="1216">
        <f t="shared" si="16"/>
        <v>4239970</v>
      </c>
      <c r="L126" s="1216">
        <f t="shared" si="16"/>
        <v>0</v>
      </c>
      <c r="M126" s="1216">
        <f t="shared" si="16"/>
        <v>0</v>
      </c>
      <c r="N126" s="1216">
        <f t="shared" si="16"/>
        <v>0</v>
      </c>
      <c r="O126" s="1216">
        <f t="shared" si="16"/>
        <v>9769975</v>
      </c>
      <c r="P126" s="1216">
        <f t="shared" si="16"/>
        <v>6050000</v>
      </c>
      <c r="Q126" s="1216">
        <f t="shared" si="16"/>
        <v>7021230</v>
      </c>
      <c r="R126" s="1216">
        <f t="shared" si="16"/>
        <v>9650000</v>
      </c>
      <c r="S126" s="1216">
        <f t="shared" si="16"/>
        <v>19045145</v>
      </c>
      <c r="T126" s="1216">
        <f t="shared" si="16"/>
        <v>18700000</v>
      </c>
      <c r="U126" s="1216">
        <f t="shared" si="16"/>
        <v>60466375</v>
      </c>
      <c r="V126" s="1081">
        <f t="shared" si="16"/>
        <v>270842926</v>
      </c>
      <c r="W126" s="593">
        <v>242078071</v>
      </c>
      <c r="X126" s="1521">
        <f t="shared" si="11"/>
        <v>28764855</v>
      </c>
    </row>
    <row r="127" spans="1:24" ht="15.75" x14ac:dyDescent="0.25">
      <c r="A127" s="1177"/>
      <c r="B127" s="1183" t="s">
        <v>131</v>
      </c>
      <c r="C127" s="1040"/>
      <c r="D127" s="1040"/>
      <c r="E127" s="1038"/>
      <c r="F127" s="1183"/>
      <c r="G127" s="1183"/>
      <c r="H127" s="1038"/>
      <c r="I127" s="1415"/>
      <c r="J127" s="768"/>
      <c r="K127" s="769"/>
      <c r="L127" s="1415"/>
      <c r="M127" s="769"/>
      <c r="N127" s="1415"/>
      <c r="O127" s="1415"/>
      <c r="P127" s="768"/>
      <c r="Q127" s="769"/>
      <c r="R127" s="769"/>
      <c r="S127" s="769"/>
      <c r="T127" s="769"/>
      <c r="U127" s="1415"/>
      <c r="V127" s="1171"/>
    </row>
    <row r="128" spans="1:24" s="13" customFormat="1" ht="15.75" x14ac:dyDescent="0.25">
      <c r="A128" s="1153">
        <v>2220101</v>
      </c>
      <c r="B128" s="1183" t="s">
        <v>132</v>
      </c>
      <c r="C128" s="1040">
        <v>5000000</v>
      </c>
      <c r="D128" s="1040">
        <v>650000</v>
      </c>
      <c r="E128" s="1038"/>
      <c r="F128" s="1183"/>
      <c r="G128" s="1183"/>
      <c r="H128" s="1038"/>
      <c r="I128" s="1137">
        <f>SUM(D128:H128)</f>
        <v>650000</v>
      </c>
      <c r="J128" s="768">
        <v>0</v>
      </c>
      <c r="K128" s="768">
        <v>0</v>
      </c>
      <c r="L128" s="768">
        <v>0</v>
      </c>
      <c r="M128" s="769"/>
      <c r="N128" s="1415"/>
      <c r="O128" s="1137">
        <f>SUM(J128:L128)</f>
        <v>0</v>
      </c>
      <c r="P128" s="768">
        <v>0</v>
      </c>
      <c r="Q128" s="768">
        <v>0</v>
      </c>
      <c r="R128" s="768">
        <v>0</v>
      </c>
      <c r="S128" s="768">
        <v>0</v>
      </c>
      <c r="T128" s="768">
        <v>0</v>
      </c>
      <c r="U128" s="1137">
        <f>SUM(P128:T128)</f>
        <v>0</v>
      </c>
      <c r="V128" s="1140">
        <f>SUM(U128+O128+I128)</f>
        <v>650000</v>
      </c>
      <c r="W128" s="56">
        <v>650000</v>
      </c>
      <c r="X128" s="79">
        <f t="shared" si="11"/>
        <v>0</v>
      </c>
    </row>
    <row r="129" spans="1:24" ht="15.75" hidden="1" x14ac:dyDescent="0.25">
      <c r="A129" s="1153">
        <v>2220103</v>
      </c>
      <c r="B129" s="1183" t="s">
        <v>133</v>
      </c>
      <c r="C129" s="1040">
        <v>0</v>
      </c>
      <c r="D129" s="1040">
        <v>0</v>
      </c>
      <c r="E129" s="1038"/>
      <c r="F129" s="1183"/>
      <c r="G129" s="1183"/>
      <c r="H129" s="1038"/>
      <c r="I129" s="1137">
        <f t="shared" ref="I129:I140" si="17">SUM(D129:H129)</f>
        <v>0</v>
      </c>
      <c r="J129" s="768">
        <v>0</v>
      </c>
      <c r="K129" s="768">
        <v>0</v>
      </c>
      <c r="L129" s="768">
        <v>0</v>
      </c>
      <c r="M129" s="769"/>
      <c r="N129" s="1415"/>
      <c r="O129" s="1137">
        <f t="shared" ref="O129:O140" si="18">SUM(J129:L129)</f>
        <v>0</v>
      </c>
      <c r="P129" s="768">
        <v>0</v>
      </c>
      <c r="Q129" s="768">
        <v>0</v>
      </c>
      <c r="R129" s="768">
        <v>0</v>
      </c>
      <c r="S129" s="768">
        <v>0</v>
      </c>
      <c r="T129" s="768">
        <v>0</v>
      </c>
      <c r="U129" s="1137">
        <f t="shared" ref="U129:U140" si="19">SUM(P129:T129)</f>
        <v>0</v>
      </c>
      <c r="V129" s="1140">
        <f t="shared" ref="V129:V140" si="20">SUM(U129+O129+I129)</f>
        <v>0</v>
      </c>
      <c r="W129" s="56">
        <v>0</v>
      </c>
      <c r="X129" s="79">
        <f t="shared" si="11"/>
        <v>0</v>
      </c>
    </row>
    <row r="130" spans="1:24" ht="31.5" hidden="1" x14ac:dyDescent="0.25">
      <c r="A130" s="1153">
        <v>2220201</v>
      </c>
      <c r="B130" s="1183" t="s">
        <v>134</v>
      </c>
      <c r="C130" s="1040">
        <v>0</v>
      </c>
      <c r="D130" s="1040">
        <v>0</v>
      </c>
      <c r="E130" s="1038"/>
      <c r="F130" s="1183"/>
      <c r="G130" s="1183"/>
      <c r="H130" s="1038"/>
      <c r="I130" s="1137">
        <f t="shared" si="17"/>
        <v>0</v>
      </c>
      <c r="J130" s="768">
        <v>0</v>
      </c>
      <c r="K130" s="768">
        <v>0</v>
      </c>
      <c r="L130" s="768">
        <v>0</v>
      </c>
      <c r="M130" s="769"/>
      <c r="N130" s="1415"/>
      <c r="O130" s="1137">
        <f t="shared" si="18"/>
        <v>0</v>
      </c>
      <c r="P130" s="768">
        <v>0</v>
      </c>
      <c r="Q130" s="768">
        <v>0</v>
      </c>
      <c r="R130" s="768">
        <v>0</v>
      </c>
      <c r="S130" s="768">
        <v>0</v>
      </c>
      <c r="T130" s="768">
        <v>0</v>
      </c>
      <c r="U130" s="1137">
        <f t="shared" si="19"/>
        <v>0</v>
      </c>
      <c r="V130" s="1140">
        <f t="shared" si="20"/>
        <v>0</v>
      </c>
      <c r="W130" s="56">
        <v>0</v>
      </c>
      <c r="X130" s="79">
        <f t="shared" si="11"/>
        <v>0</v>
      </c>
    </row>
    <row r="131" spans="1:24" ht="15.75" x14ac:dyDescent="0.25">
      <c r="A131" s="1153">
        <v>2220202</v>
      </c>
      <c r="B131" s="1183" t="s">
        <v>135</v>
      </c>
      <c r="C131" s="1040">
        <v>300000</v>
      </c>
      <c r="D131" s="1040">
        <v>100000</v>
      </c>
      <c r="E131" s="1038"/>
      <c r="F131" s="1183"/>
      <c r="G131" s="1183"/>
      <c r="H131" s="1038"/>
      <c r="I131" s="1137">
        <f t="shared" si="17"/>
        <v>100000</v>
      </c>
      <c r="J131" s="768">
        <v>0</v>
      </c>
      <c r="K131" s="768">
        <v>0</v>
      </c>
      <c r="L131" s="768">
        <v>0</v>
      </c>
      <c r="M131" s="769"/>
      <c r="N131" s="1415"/>
      <c r="O131" s="1137">
        <f t="shared" si="18"/>
        <v>0</v>
      </c>
      <c r="P131" s="768">
        <v>0</v>
      </c>
      <c r="Q131" s="768">
        <v>0</v>
      </c>
      <c r="R131" s="768">
        <v>0</v>
      </c>
      <c r="S131" s="768">
        <v>0</v>
      </c>
      <c r="T131" s="768">
        <v>0</v>
      </c>
      <c r="U131" s="1137">
        <f t="shared" si="19"/>
        <v>0</v>
      </c>
      <c r="V131" s="1140">
        <f t="shared" si="20"/>
        <v>100000</v>
      </c>
      <c r="W131" s="56">
        <v>100000</v>
      </c>
      <c r="X131" s="79">
        <f t="shared" si="11"/>
        <v>0</v>
      </c>
    </row>
    <row r="132" spans="1:24" ht="31.5" hidden="1" x14ac:dyDescent="0.25">
      <c r="A132" s="1153">
        <v>2220203</v>
      </c>
      <c r="B132" s="1183" t="s">
        <v>136</v>
      </c>
      <c r="C132" s="1040">
        <v>0</v>
      </c>
      <c r="D132" s="1040">
        <v>0</v>
      </c>
      <c r="E132" s="1038"/>
      <c r="F132" s="1183"/>
      <c r="G132" s="1183"/>
      <c r="H132" s="1038"/>
      <c r="I132" s="1137">
        <f t="shared" si="17"/>
        <v>0</v>
      </c>
      <c r="J132" s="768">
        <v>0</v>
      </c>
      <c r="K132" s="768">
        <v>0</v>
      </c>
      <c r="L132" s="768">
        <v>0</v>
      </c>
      <c r="M132" s="769"/>
      <c r="N132" s="1415"/>
      <c r="O132" s="1137">
        <f t="shared" si="18"/>
        <v>0</v>
      </c>
      <c r="P132" s="768">
        <v>0</v>
      </c>
      <c r="Q132" s="768">
        <v>0</v>
      </c>
      <c r="R132" s="768">
        <v>0</v>
      </c>
      <c r="S132" s="768">
        <v>0</v>
      </c>
      <c r="T132" s="768">
        <v>0</v>
      </c>
      <c r="U132" s="1137">
        <f t="shared" si="19"/>
        <v>0</v>
      </c>
      <c r="V132" s="1140">
        <f t="shared" si="20"/>
        <v>0</v>
      </c>
      <c r="W132" s="56">
        <v>0</v>
      </c>
      <c r="X132" s="79">
        <f t="shared" si="11"/>
        <v>0</v>
      </c>
    </row>
    <row r="133" spans="1:24" ht="15.75" hidden="1" x14ac:dyDescent="0.25">
      <c r="A133" s="1153">
        <v>2220204</v>
      </c>
      <c r="B133" s="1183" t="s">
        <v>137</v>
      </c>
      <c r="C133" s="1040">
        <v>0</v>
      </c>
      <c r="D133" s="1040">
        <v>0</v>
      </c>
      <c r="E133" s="1038"/>
      <c r="F133" s="1183"/>
      <c r="G133" s="1183"/>
      <c r="H133" s="1038"/>
      <c r="I133" s="1137">
        <f t="shared" si="17"/>
        <v>0</v>
      </c>
      <c r="J133" s="768">
        <v>0</v>
      </c>
      <c r="K133" s="768">
        <v>0</v>
      </c>
      <c r="L133" s="768">
        <v>0</v>
      </c>
      <c r="M133" s="769"/>
      <c r="N133" s="1415"/>
      <c r="O133" s="1137">
        <f t="shared" si="18"/>
        <v>0</v>
      </c>
      <c r="P133" s="768">
        <v>0</v>
      </c>
      <c r="Q133" s="768">
        <v>0</v>
      </c>
      <c r="R133" s="768">
        <v>0</v>
      </c>
      <c r="S133" s="768">
        <v>0</v>
      </c>
      <c r="T133" s="768">
        <v>0</v>
      </c>
      <c r="U133" s="1137">
        <f t="shared" si="19"/>
        <v>0</v>
      </c>
      <c r="V133" s="1140">
        <f t="shared" si="20"/>
        <v>0</v>
      </c>
      <c r="W133" s="56">
        <v>0</v>
      </c>
      <c r="X133" s="79">
        <f t="shared" si="11"/>
        <v>0</v>
      </c>
    </row>
    <row r="134" spans="1:24" ht="15.75" hidden="1" x14ac:dyDescent="0.25">
      <c r="A134" s="1153">
        <v>2220205</v>
      </c>
      <c r="B134" s="1183" t="s">
        <v>138</v>
      </c>
      <c r="C134" s="1040">
        <v>0</v>
      </c>
      <c r="D134" s="1040">
        <v>0</v>
      </c>
      <c r="E134" s="1038"/>
      <c r="F134" s="1183"/>
      <c r="G134" s="1183"/>
      <c r="H134" s="1038"/>
      <c r="I134" s="1137">
        <f t="shared" si="17"/>
        <v>0</v>
      </c>
      <c r="J134" s="768">
        <v>0</v>
      </c>
      <c r="K134" s="768">
        <v>0</v>
      </c>
      <c r="L134" s="768">
        <v>0</v>
      </c>
      <c r="M134" s="769"/>
      <c r="N134" s="1415"/>
      <c r="O134" s="1137">
        <f t="shared" si="18"/>
        <v>0</v>
      </c>
      <c r="P134" s="768">
        <v>0</v>
      </c>
      <c r="Q134" s="768">
        <v>0</v>
      </c>
      <c r="R134" s="768">
        <v>0</v>
      </c>
      <c r="S134" s="768">
        <v>0</v>
      </c>
      <c r="T134" s="768">
        <v>0</v>
      </c>
      <c r="U134" s="1137">
        <f t="shared" si="19"/>
        <v>0</v>
      </c>
      <c r="V134" s="1140">
        <f t="shared" si="20"/>
        <v>0</v>
      </c>
      <c r="W134" s="56">
        <v>0</v>
      </c>
      <c r="X134" s="79">
        <f t="shared" ref="X134:X158" si="21">SUM(V134-W134)</f>
        <v>0</v>
      </c>
    </row>
    <row r="135" spans="1:24" ht="31.5" x14ac:dyDescent="0.25">
      <c r="A135" s="1153">
        <v>2220205</v>
      </c>
      <c r="B135" s="1183" t="s">
        <v>1329</v>
      </c>
      <c r="C135" s="1040">
        <v>0</v>
      </c>
      <c r="D135" s="1040">
        <v>900000</v>
      </c>
      <c r="E135" s="1038"/>
      <c r="F135" s="1183"/>
      <c r="G135" s="1183"/>
      <c r="H135" s="1038"/>
      <c r="I135" s="1137">
        <f t="shared" si="17"/>
        <v>900000</v>
      </c>
      <c r="J135" s="768">
        <v>0</v>
      </c>
      <c r="K135" s="768">
        <v>0</v>
      </c>
      <c r="L135" s="768">
        <v>0</v>
      </c>
      <c r="M135" s="769"/>
      <c r="N135" s="1415"/>
      <c r="O135" s="1137">
        <f t="shared" si="18"/>
        <v>0</v>
      </c>
      <c r="P135" s="768">
        <v>0</v>
      </c>
      <c r="Q135" s="768">
        <v>0</v>
      </c>
      <c r="R135" s="768">
        <v>0</v>
      </c>
      <c r="S135" s="768">
        <v>0</v>
      </c>
      <c r="T135" s="768">
        <v>0</v>
      </c>
      <c r="U135" s="1137">
        <f t="shared" si="19"/>
        <v>0</v>
      </c>
      <c r="V135" s="1140">
        <f t="shared" si="20"/>
        <v>900000</v>
      </c>
      <c r="W135" s="56">
        <v>900000</v>
      </c>
      <c r="X135" s="79">
        <f t="shared" si="21"/>
        <v>0</v>
      </c>
    </row>
    <row r="136" spans="1:24" ht="31.5" hidden="1" x14ac:dyDescent="0.25">
      <c r="A136" s="1153">
        <v>2220209</v>
      </c>
      <c r="B136" s="1183" t="s">
        <v>140</v>
      </c>
      <c r="C136" s="1040">
        <v>0</v>
      </c>
      <c r="D136" s="1040">
        <v>0</v>
      </c>
      <c r="E136" s="1038"/>
      <c r="F136" s="1183"/>
      <c r="G136" s="1183"/>
      <c r="H136" s="1038"/>
      <c r="I136" s="1137">
        <f t="shared" si="17"/>
        <v>0</v>
      </c>
      <c r="J136" s="768">
        <v>0</v>
      </c>
      <c r="K136" s="768">
        <v>0</v>
      </c>
      <c r="L136" s="768">
        <v>0</v>
      </c>
      <c r="M136" s="769"/>
      <c r="N136" s="1415"/>
      <c r="O136" s="1137">
        <f t="shared" si="18"/>
        <v>0</v>
      </c>
      <c r="P136" s="768">
        <v>0</v>
      </c>
      <c r="Q136" s="768">
        <v>0</v>
      </c>
      <c r="R136" s="768">
        <v>0</v>
      </c>
      <c r="S136" s="768">
        <v>0</v>
      </c>
      <c r="T136" s="768">
        <v>0</v>
      </c>
      <c r="U136" s="1137">
        <f t="shared" si="19"/>
        <v>0</v>
      </c>
      <c r="V136" s="1140">
        <f t="shared" si="20"/>
        <v>0</v>
      </c>
      <c r="W136" s="56">
        <v>0</v>
      </c>
      <c r="X136" s="79">
        <f t="shared" si="21"/>
        <v>0</v>
      </c>
    </row>
    <row r="137" spans="1:24" ht="35.25" customHeight="1" x14ac:dyDescent="0.25">
      <c r="A137" s="1153">
        <v>2220210</v>
      </c>
      <c r="B137" s="1183" t="s">
        <v>141</v>
      </c>
      <c r="C137" s="1040">
        <v>800000</v>
      </c>
      <c r="D137" s="1040">
        <v>50000</v>
      </c>
      <c r="E137" s="1038"/>
      <c r="F137" s="1183"/>
      <c r="G137" s="1183"/>
      <c r="H137" s="1038"/>
      <c r="I137" s="1137">
        <f t="shared" si="17"/>
        <v>50000</v>
      </c>
      <c r="J137" s="768">
        <v>0</v>
      </c>
      <c r="K137" s="768">
        <v>0</v>
      </c>
      <c r="L137" s="768">
        <v>0</v>
      </c>
      <c r="M137" s="769"/>
      <c r="N137" s="1415"/>
      <c r="O137" s="1137">
        <f t="shared" si="18"/>
        <v>0</v>
      </c>
      <c r="P137" s="768">
        <v>0</v>
      </c>
      <c r="Q137" s="768">
        <v>0</v>
      </c>
      <c r="R137" s="768">
        <v>0</v>
      </c>
      <c r="S137" s="768">
        <v>0</v>
      </c>
      <c r="T137" s="768">
        <v>0</v>
      </c>
      <c r="U137" s="1137">
        <f t="shared" si="19"/>
        <v>0</v>
      </c>
      <c r="V137" s="1140">
        <f t="shared" si="20"/>
        <v>50000</v>
      </c>
      <c r="W137" s="56">
        <v>50000</v>
      </c>
      <c r="X137" s="79">
        <f t="shared" si="21"/>
        <v>0</v>
      </c>
    </row>
    <row r="138" spans="1:24" ht="15.75" hidden="1" x14ac:dyDescent="0.25">
      <c r="A138" s="1153">
        <v>2220299</v>
      </c>
      <c r="B138" s="1183" t="s">
        <v>142</v>
      </c>
      <c r="C138" s="1040">
        <v>0</v>
      </c>
      <c r="D138" s="1040">
        <v>0</v>
      </c>
      <c r="E138" s="1038"/>
      <c r="F138" s="1183"/>
      <c r="G138" s="1183"/>
      <c r="H138" s="1038"/>
      <c r="I138" s="1137">
        <f t="shared" si="17"/>
        <v>0</v>
      </c>
      <c r="J138" s="768">
        <v>0</v>
      </c>
      <c r="K138" s="768">
        <v>0</v>
      </c>
      <c r="L138" s="768">
        <v>0</v>
      </c>
      <c r="M138" s="769"/>
      <c r="N138" s="1415"/>
      <c r="O138" s="1137">
        <f t="shared" si="18"/>
        <v>0</v>
      </c>
      <c r="P138" s="768">
        <v>0</v>
      </c>
      <c r="Q138" s="768">
        <v>0</v>
      </c>
      <c r="R138" s="768">
        <v>0</v>
      </c>
      <c r="S138" s="768">
        <v>0</v>
      </c>
      <c r="T138" s="768">
        <v>0</v>
      </c>
      <c r="U138" s="1137">
        <f t="shared" si="19"/>
        <v>0</v>
      </c>
      <c r="V138" s="1140">
        <f t="shared" si="20"/>
        <v>0</v>
      </c>
      <c r="W138" s="56">
        <v>0</v>
      </c>
      <c r="X138" s="79">
        <f t="shared" si="21"/>
        <v>0</v>
      </c>
    </row>
    <row r="139" spans="1:24" ht="15.75" hidden="1" x14ac:dyDescent="0.25">
      <c r="A139" s="1153">
        <v>2220299</v>
      </c>
      <c r="B139" s="1183" t="s">
        <v>143</v>
      </c>
      <c r="C139" s="1040">
        <v>0</v>
      </c>
      <c r="D139" s="1040">
        <v>0</v>
      </c>
      <c r="E139" s="1038"/>
      <c r="F139" s="1183"/>
      <c r="G139" s="1183"/>
      <c r="H139" s="1038"/>
      <c r="I139" s="1137">
        <f t="shared" si="17"/>
        <v>0</v>
      </c>
      <c r="J139" s="768">
        <v>0</v>
      </c>
      <c r="K139" s="768">
        <v>0</v>
      </c>
      <c r="L139" s="768">
        <v>0</v>
      </c>
      <c r="M139" s="769"/>
      <c r="N139" s="1415"/>
      <c r="O139" s="1137">
        <f t="shared" si="18"/>
        <v>0</v>
      </c>
      <c r="P139" s="768">
        <v>0</v>
      </c>
      <c r="Q139" s="768">
        <v>0</v>
      </c>
      <c r="R139" s="768">
        <v>0</v>
      </c>
      <c r="S139" s="768">
        <v>0</v>
      </c>
      <c r="T139" s="768">
        <v>0</v>
      </c>
      <c r="U139" s="1137">
        <f t="shared" si="19"/>
        <v>0</v>
      </c>
      <c r="V139" s="1140">
        <f t="shared" si="20"/>
        <v>0</v>
      </c>
      <c r="W139" s="56">
        <v>0</v>
      </c>
      <c r="X139" s="79">
        <f t="shared" si="21"/>
        <v>0</v>
      </c>
    </row>
    <row r="140" spans="1:24" ht="15.75" hidden="1" x14ac:dyDescent="0.25">
      <c r="A140" s="1153">
        <v>2220299</v>
      </c>
      <c r="B140" s="1183" t="s">
        <v>169</v>
      </c>
      <c r="C140" s="1040">
        <v>0</v>
      </c>
      <c r="D140" s="1040">
        <v>0</v>
      </c>
      <c r="E140" s="1038"/>
      <c r="F140" s="1183"/>
      <c r="G140" s="1183"/>
      <c r="H140" s="1038"/>
      <c r="I140" s="1137">
        <f t="shared" si="17"/>
        <v>0</v>
      </c>
      <c r="J140" s="768">
        <v>0</v>
      </c>
      <c r="K140" s="768">
        <v>0</v>
      </c>
      <c r="L140" s="768">
        <v>0</v>
      </c>
      <c r="M140" s="769"/>
      <c r="N140" s="1415"/>
      <c r="O140" s="1137">
        <f t="shared" si="18"/>
        <v>0</v>
      </c>
      <c r="P140" s="768"/>
      <c r="Q140" s="769"/>
      <c r="R140" s="769"/>
      <c r="S140" s="769"/>
      <c r="T140" s="769"/>
      <c r="U140" s="1137">
        <f t="shared" si="19"/>
        <v>0</v>
      </c>
      <c r="V140" s="1140">
        <f t="shared" si="20"/>
        <v>0</v>
      </c>
      <c r="W140" s="56">
        <v>0</v>
      </c>
      <c r="X140" s="79">
        <f t="shared" si="21"/>
        <v>0</v>
      </c>
    </row>
    <row r="141" spans="1:24" s="17" customFormat="1" ht="15.75" x14ac:dyDescent="0.2">
      <c r="A141" s="1242"/>
      <c r="B141" s="1243" t="s">
        <v>130</v>
      </c>
      <c r="C141" s="1216">
        <f t="shared" ref="C141:H141" si="22">SUM(C128:C140)</f>
        <v>6100000</v>
      </c>
      <c r="D141" s="1216">
        <f t="shared" si="22"/>
        <v>1700000</v>
      </c>
      <c r="E141" s="1216">
        <f t="shared" si="22"/>
        <v>0</v>
      </c>
      <c r="F141" s="1216">
        <f t="shared" si="22"/>
        <v>0</v>
      </c>
      <c r="G141" s="1216">
        <f t="shared" si="22"/>
        <v>0</v>
      </c>
      <c r="H141" s="1216">
        <f t="shared" si="22"/>
        <v>0</v>
      </c>
      <c r="I141" s="1216">
        <f t="shared" ref="I141:V141" si="23">SUM(I128:I140)</f>
        <v>1700000</v>
      </c>
      <c r="J141" s="1216">
        <f t="shared" si="23"/>
        <v>0</v>
      </c>
      <c r="K141" s="1216">
        <f t="shared" si="23"/>
        <v>0</v>
      </c>
      <c r="L141" s="1216">
        <f t="shared" si="23"/>
        <v>0</v>
      </c>
      <c r="M141" s="1216">
        <f t="shared" si="23"/>
        <v>0</v>
      </c>
      <c r="N141" s="1216">
        <f t="shared" si="23"/>
        <v>0</v>
      </c>
      <c r="O141" s="1216">
        <f t="shared" si="23"/>
        <v>0</v>
      </c>
      <c r="P141" s="1216">
        <f t="shared" si="23"/>
        <v>0</v>
      </c>
      <c r="Q141" s="1216">
        <f t="shared" si="23"/>
        <v>0</v>
      </c>
      <c r="R141" s="1216">
        <f t="shared" si="23"/>
        <v>0</v>
      </c>
      <c r="S141" s="1216">
        <f t="shared" si="23"/>
        <v>0</v>
      </c>
      <c r="T141" s="1216">
        <f t="shared" si="23"/>
        <v>0</v>
      </c>
      <c r="U141" s="1216">
        <f t="shared" si="23"/>
        <v>0</v>
      </c>
      <c r="V141" s="1081">
        <f t="shared" si="23"/>
        <v>1700000</v>
      </c>
      <c r="W141" s="596">
        <v>1700000</v>
      </c>
      <c r="X141" s="770">
        <f t="shared" si="21"/>
        <v>0</v>
      </c>
    </row>
    <row r="142" spans="1:24" ht="15.75" x14ac:dyDescent="0.25">
      <c r="A142" s="1177"/>
      <c r="B142" s="1172" t="s">
        <v>145</v>
      </c>
      <c r="C142" s="1040"/>
      <c r="D142" s="1040"/>
      <c r="E142" s="1038"/>
      <c r="F142" s="1183"/>
      <c r="G142" s="1183"/>
      <c r="H142" s="1038"/>
      <c r="I142" s="1415"/>
      <c r="J142" s="768"/>
      <c r="K142" s="769"/>
      <c r="L142" s="1415"/>
      <c r="M142" s="769"/>
      <c r="N142" s="1415"/>
      <c r="O142" s="1415"/>
      <c r="P142" s="768"/>
      <c r="Q142" s="769"/>
      <c r="R142" s="769"/>
      <c r="S142" s="769"/>
      <c r="T142" s="769"/>
      <c r="U142" s="1415"/>
      <c r="V142" s="1171"/>
      <c r="W142" s="56"/>
      <c r="X142" s="79"/>
    </row>
    <row r="143" spans="1:24" s="13" customFormat="1" ht="31.5" x14ac:dyDescent="0.25">
      <c r="A143" s="1153">
        <v>4130299</v>
      </c>
      <c r="B143" s="1154" t="s">
        <v>1115</v>
      </c>
      <c r="C143" s="1040">
        <v>0</v>
      </c>
      <c r="D143" s="630">
        <v>450000000</v>
      </c>
      <c r="E143" s="769"/>
      <c r="F143" s="1183"/>
      <c r="G143" s="1183"/>
      <c r="H143" s="1038"/>
      <c r="I143" s="769">
        <f>SUM(D143:H143)</f>
        <v>450000000</v>
      </c>
      <c r="J143" s="768">
        <v>0</v>
      </c>
      <c r="K143" s="768">
        <v>0</v>
      </c>
      <c r="L143" s="768">
        <v>0</v>
      </c>
      <c r="M143" s="769"/>
      <c r="N143" s="1415"/>
      <c r="O143" s="1137">
        <f>SUM(J143:L143)</f>
        <v>0</v>
      </c>
      <c r="P143" s="768">
        <v>0</v>
      </c>
      <c r="Q143" s="768">
        <v>0</v>
      </c>
      <c r="R143" s="768">
        <v>0</v>
      </c>
      <c r="S143" s="768">
        <v>0</v>
      </c>
      <c r="T143" s="768">
        <v>0</v>
      </c>
      <c r="U143" s="1137">
        <f>SUM(P143:T143)</f>
        <v>0</v>
      </c>
      <c r="V143" s="1140">
        <f>SUM(U143+O143+I143)</f>
        <v>450000000</v>
      </c>
      <c r="W143" s="56">
        <v>450000000</v>
      </c>
      <c r="X143" s="79">
        <f t="shared" si="21"/>
        <v>0</v>
      </c>
    </row>
    <row r="144" spans="1:24" s="13" customFormat="1" ht="31.5" x14ac:dyDescent="0.25">
      <c r="A144" s="1044">
        <v>3110504</v>
      </c>
      <c r="B144" s="1041" t="s">
        <v>1319</v>
      </c>
      <c r="C144" s="1040">
        <v>0</v>
      </c>
      <c r="D144" s="630">
        <v>1000000</v>
      </c>
      <c r="E144" s="769"/>
      <c r="F144" s="1183"/>
      <c r="G144" s="1183"/>
      <c r="H144" s="1038"/>
      <c r="I144" s="769">
        <f t="shared" ref="I144:I155" si="24">SUM(D144:H144)</f>
        <v>1000000</v>
      </c>
      <c r="J144" s="768">
        <v>0</v>
      </c>
      <c r="K144" s="768">
        <v>0</v>
      </c>
      <c r="L144" s="768">
        <v>0</v>
      </c>
      <c r="M144" s="769"/>
      <c r="N144" s="1415"/>
      <c r="O144" s="1137">
        <f t="shared" ref="O144:O155" si="25">SUM(J144:L144)</f>
        <v>0</v>
      </c>
      <c r="P144" s="768">
        <v>0</v>
      </c>
      <c r="Q144" s="768">
        <v>0</v>
      </c>
      <c r="R144" s="768">
        <v>0</v>
      </c>
      <c r="S144" s="768">
        <v>0</v>
      </c>
      <c r="T144" s="768">
        <v>0</v>
      </c>
      <c r="U144" s="1137">
        <f t="shared" ref="U144:U155" si="26">SUM(P144:T144)</f>
        <v>0</v>
      </c>
      <c r="V144" s="1140">
        <f t="shared" ref="V144:V155" si="27">SUM(U144+O144+I144)</f>
        <v>1000000</v>
      </c>
      <c r="W144" s="56">
        <v>1000000</v>
      </c>
      <c r="X144" s="79">
        <f t="shared" si="21"/>
        <v>0</v>
      </c>
    </row>
    <row r="145" spans="1:25" ht="31.5" hidden="1" x14ac:dyDescent="0.25">
      <c r="A145" s="1177">
        <v>3110202</v>
      </c>
      <c r="B145" s="1038" t="s">
        <v>170</v>
      </c>
      <c r="C145" s="1040">
        <v>72122296</v>
      </c>
      <c r="D145" s="630">
        <v>0</v>
      </c>
      <c r="E145" s="769"/>
      <c r="F145" s="1183"/>
      <c r="G145" s="1183"/>
      <c r="H145" s="1038"/>
      <c r="I145" s="769">
        <f t="shared" si="24"/>
        <v>0</v>
      </c>
      <c r="J145" s="768">
        <v>0</v>
      </c>
      <c r="K145" s="768">
        <v>0</v>
      </c>
      <c r="L145" s="768">
        <v>0</v>
      </c>
      <c r="M145" s="769"/>
      <c r="N145" s="1415"/>
      <c r="O145" s="1137">
        <f t="shared" si="25"/>
        <v>0</v>
      </c>
      <c r="P145" s="768">
        <v>0</v>
      </c>
      <c r="Q145" s="768">
        <v>0</v>
      </c>
      <c r="R145" s="768">
        <v>0</v>
      </c>
      <c r="S145" s="768">
        <v>0</v>
      </c>
      <c r="T145" s="768">
        <v>0</v>
      </c>
      <c r="U145" s="1137">
        <f t="shared" si="26"/>
        <v>0</v>
      </c>
      <c r="V145" s="1140">
        <f t="shared" si="27"/>
        <v>0</v>
      </c>
      <c r="W145" s="56">
        <v>0</v>
      </c>
      <c r="X145" s="79">
        <f t="shared" si="21"/>
        <v>0</v>
      </c>
    </row>
    <row r="146" spans="1:25" ht="15.75" hidden="1" x14ac:dyDescent="0.25">
      <c r="A146" s="1152">
        <v>3111201</v>
      </c>
      <c r="B146" s="769" t="s">
        <v>747</v>
      </c>
      <c r="C146" s="1040">
        <v>30000000</v>
      </c>
      <c r="D146" s="630">
        <v>0</v>
      </c>
      <c r="E146" s="769"/>
      <c r="F146" s="1183"/>
      <c r="G146" s="1183"/>
      <c r="H146" s="1038"/>
      <c r="I146" s="769">
        <f t="shared" si="24"/>
        <v>0</v>
      </c>
      <c r="J146" s="768">
        <v>0</v>
      </c>
      <c r="K146" s="768">
        <v>0</v>
      </c>
      <c r="L146" s="768">
        <v>0</v>
      </c>
      <c r="M146" s="769"/>
      <c r="N146" s="1415"/>
      <c r="O146" s="1137">
        <f t="shared" si="25"/>
        <v>0</v>
      </c>
      <c r="P146" s="768">
        <v>0</v>
      </c>
      <c r="Q146" s="768">
        <v>0</v>
      </c>
      <c r="R146" s="768">
        <v>0</v>
      </c>
      <c r="S146" s="768">
        <v>0</v>
      </c>
      <c r="T146" s="768">
        <v>0</v>
      </c>
      <c r="U146" s="1137">
        <f t="shared" si="26"/>
        <v>0</v>
      </c>
      <c r="V146" s="1140">
        <f t="shared" si="27"/>
        <v>0</v>
      </c>
      <c r="W146" s="18">
        <v>0</v>
      </c>
      <c r="X146" s="79">
        <f t="shared" si="21"/>
        <v>0</v>
      </c>
    </row>
    <row r="147" spans="1:25" ht="31.5" hidden="1" x14ac:dyDescent="0.25">
      <c r="A147" s="1153">
        <v>3130299</v>
      </c>
      <c r="B147" s="1183" t="s">
        <v>797</v>
      </c>
      <c r="C147" s="1040">
        <v>30000000</v>
      </c>
      <c r="D147" s="630">
        <v>0</v>
      </c>
      <c r="E147" s="769"/>
      <c r="F147" s="1183"/>
      <c r="G147" s="1183"/>
      <c r="H147" s="1038"/>
      <c r="I147" s="769">
        <f t="shared" si="24"/>
        <v>0</v>
      </c>
      <c r="J147" s="768">
        <v>0</v>
      </c>
      <c r="K147" s="768">
        <v>0</v>
      </c>
      <c r="L147" s="768">
        <v>0</v>
      </c>
      <c r="M147" s="769"/>
      <c r="N147" s="1415"/>
      <c r="O147" s="1137">
        <f t="shared" si="25"/>
        <v>0</v>
      </c>
      <c r="P147" s="768">
        <v>0</v>
      </c>
      <c r="Q147" s="768">
        <v>0</v>
      </c>
      <c r="R147" s="768">
        <v>0</v>
      </c>
      <c r="S147" s="768">
        <v>0</v>
      </c>
      <c r="T147" s="768">
        <v>0</v>
      </c>
      <c r="U147" s="1137">
        <f t="shared" si="26"/>
        <v>0</v>
      </c>
      <c r="V147" s="1140">
        <f t="shared" si="27"/>
        <v>0</v>
      </c>
      <c r="W147" s="18">
        <v>0</v>
      </c>
      <c r="X147" s="79">
        <f t="shared" si="21"/>
        <v>0</v>
      </c>
    </row>
    <row r="148" spans="1:25" ht="15.75" hidden="1" x14ac:dyDescent="0.25">
      <c r="A148" s="1153">
        <v>3111499</v>
      </c>
      <c r="B148" s="1183" t="s">
        <v>127</v>
      </c>
      <c r="C148" s="1040">
        <v>0</v>
      </c>
      <c r="D148" s="630">
        <v>0</v>
      </c>
      <c r="E148" s="769"/>
      <c r="F148" s="1183"/>
      <c r="G148" s="1183"/>
      <c r="H148" s="1038"/>
      <c r="I148" s="769">
        <f t="shared" si="24"/>
        <v>0</v>
      </c>
      <c r="J148" s="768">
        <v>0</v>
      </c>
      <c r="K148" s="768">
        <v>0</v>
      </c>
      <c r="L148" s="768">
        <v>0</v>
      </c>
      <c r="M148" s="769"/>
      <c r="N148" s="1415"/>
      <c r="O148" s="1137">
        <f t="shared" si="25"/>
        <v>0</v>
      </c>
      <c r="P148" s="768">
        <v>0</v>
      </c>
      <c r="Q148" s="768">
        <v>0</v>
      </c>
      <c r="R148" s="768">
        <v>0</v>
      </c>
      <c r="S148" s="768">
        <v>0</v>
      </c>
      <c r="T148" s="768">
        <v>0</v>
      </c>
      <c r="U148" s="1137">
        <f t="shared" si="26"/>
        <v>0</v>
      </c>
      <c r="V148" s="1140">
        <f t="shared" si="27"/>
        <v>0</v>
      </c>
      <c r="W148" s="18">
        <v>0</v>
      </c>
      <c r="X148" s="79">
        <f t="shared" si="21"/>
        <v>0</v>
      </c>
    </row>
    <row r="149" spans="1:25" ht="31.5" hidden="1" x14ac:dyDescent="0.25">
      <c r="A149" s="1184">
        <v>3111002</v>
      </c>
      <c r="B149" s="1185" t="s">
        <v>675</v>
      </c>
      <c r="C149" s="1040">
        <v>0</v>
      </c>
      <c r="D149" s="630">
        <v>0</v>
      </c>
      <c r="E149" s="769"/>
      <c r="F149" s="1183"/>
      <c r="G149" s="1183"/>
      <c r="H149" s="1038"/>
      <c r="I149" s="769">
        <f t="shared" si="24"/>
        <v>0</v>
      </c>
      <c r="J149" s="768">
        <v>0</v>
      </c>
      <c r="K149" s="768">
        <v>0</v>
      </c>
      <c r="L149" s="768">
        <v>0</v>
      </c>
      <c r="M149" s="769"/>
      <c r="N149" s="1415"/>
      <c r="O149" s="1137">
        <f t="shared" si="25"/>
        <v>0</v>
      </c>
      <c r="P149" s="768">
        <v>0</v>
      </c>
      <c r="Q149" s="768">
        <v>0</v>
      </c>
      <c r="R149" s="768">
        <v>0</v>
      </c>
      <c r="S149" s="768">
        <v>0</v>
      </c>
      <c r="T149" s="768">
        <v>0</v>
      </c>
      <c r="U149" s="1137">
        <f t="shared" si="26"/>
        <v>0</v>
      </c>
      <c r="V149" s="1140">
        <f t="shared" si="27"/>
        <v>0</v>
      </c>
      <c r="W149" s="18">
        <v>0</v>
      </c>
      <c r="X149" s="79">
        <f t="shared" si="21"/>
        <v>0</v>
      </c>
    </row>
    <row r="150" spans="1:25" ht="15.75" hidden="1" x14ac:dyDescent="0.25">
      <c r="A150" s="1184">
        <v>3111403</v>
      </c>
      <c r="B150" s="1185" t="s">
        <v>126</v>
      </c>
      <c r="C150" s="1040">
        <v>0</v>
      </c>
      <c r="D150" s="630">
        <v>0</v>
      </c>
      <c r="E150" s="769"/>
      <c r="F150" s="1183"/>
      <c r="G150" s="1183"/>
      <c r="H150" s="1038"/>
      <c r="I150" s="769">
        <f t="shared" si="24"/>
        <v>0</v>
      </c>
      <c r="J150" s="768">
        <v>0</v>
      </c>
      <c r="K150" s="768">
        <v>0</v>
      </c>
      <c r="L150" s="768">
        <v>0</v>
      </c>
      <c r="M150" s="769"/>
      <c r="N150" s="1415"/>
      <c r="O150" s="1137">
        <f t="shared" si="25"/>
        <v>0</v>
      </c>
      <c r="P150" s="768">
        <v>0</v>
      </c>
      <c r="Q150" s="768">
        <v>0</v>
      </c>
      <c r="R150" s="768">
        <v>0</v>
      </c>
      <c r="S150" s="768">
        <v>0</v>
      </c>
      <c r="T150" s="768">
        <v>0</v>
      </c>
      <c r="U150" s="1137">
        <f t="shared" si="26"/>
        <v>0</v>
      </c>
      <c r="V150" s="1140">
        <f t="shared" si="27"/>
        <v>0</v>
      </c>
      <c r="W150" s="18">
        <v>0</v>
      </c>
      <c r="X150" s="79">
        <f t="shared" si="21"/>
        <v>0</v>
      </c>
    </row>
    <row r="151" spans="1:25" ht="15.75" hidden="1" x14ac:dyDescent="0.25">
      <c r="A151" s="1184">
        <v>3111009</v>
      </c>
      <c r="B151" s="1185" t="s">
        <v>449</v>
      </c>
      <c r="C151" s="1040">
        <v>0</v>
      </c>
      <c r="D151" s="630">
        <v>0</v>
      </c>
      <c r="E151" s="769"/>
      <c r="F151" s="1183"/>
      <c r="G151" s="1183"/>
      <c r="H151" s="1038"/>
      <c r="I151" s="769">
        <f t="shared" si="24"/>
        <v>0</v>
      </c>
      <c r="J151" s="768">
        <v>0</v>
      </c>
      <c r="K151" s="768">
        <v>0</v>
      </c>
      <c r="L151" s="768">
        <v>0</v>
      </c>
      <c r="M151" s="769"/>
      <c r="N151" s="1415"/>
      <c r="O151" s="1137">
        <f t="shared" si="25"/>
        <v>0</v>
      </c>
      <c r="P151" s="768">
        <v>0</v>
      </c>
      <c r="Q151" s="768">
        <v>0</v>
      </c>
      <c r="R151" s="768">
        <v>0</v>
      </c>
      <c r="S151" s="768">
        <v>0</v>
      </c>
      <c r="T151" s="768">
        <v>0</v>
      </c>
      <c r="U151" s="1137">
        <f t="shared" si="26"/>
        <v>0</v>
      </c>
      <c r="V151" s="1140">
        <f t="shared" si="27"/>
        <v>0</v>
      </c>
      <c r="W151" s="18">
        <v>0</v>
      </c>
      <c r="X151" s="79">
        <f t="shared" si="21"/>
        <v>0</v>
      </c>
    </row>
    <row r="152" spans="1:25" ht="31.5" hidden="1" x14ac:dyDescent="0.25">
      <c r="A152" s="1153">
        <v>3111001</v>
      </c>
      <c r="B152" s="1183" t="s">
        <v>119</v>
      </c>
      <c r="C152" s="1040">
        <v>0</v>
      </c>
      <c r="D152" s="630">
        <v>0</v>
      </c>
      <c r="E152" s="769"/>
      <c r="F152" s="1183"/>
      <c r="G152" s="1183"/>
      <c r="H152" s="1038"/>
      <c r="I152" s="769">
        <f t="shared" si="24"/>
        <v>0</v>
      </c>
      <c r="J152" s="768">
        <v>0</v>
      </c>
      <c r="K152" s="768">
        <v>0</v>
      </c>
      <c r="L152" s="768">
        <v>0</v>
      </c>
      <c r="M152" s="769"/>
      <c r="N152" s="1415"/>
      <c r="O152" s="1137">
        <f t="shared" si="25"/>
        <v>0</v>
      </c>
      <c r="P152" s="768">
        <v>0</v>
      </c>
      <c r="Q152" s="768">
        <v>0</v>
      </c>
      <c r="R152" s="768">
        <v>0</v>
      </c>
      <c r="S152" s="768">
        <v>0</v>
      </c>
      <c r="T152" s="768">
        <v>0</v>
      </c>
      <c r="U152" s="1137">
        <f t="shared" si="26"/>
        <v>0</v>
      </c>
      <c r="V152" s="1140">
        <f t="shared" si="27"/>
        <v>0</v>
      </c>
      <c r="W152" s="18">
        <v>0</v>
      </c>
      <c r="X152" s="79">
        <f t="shared" si="21"/>
        <v>0</v>
      </c>
    </row>
    <row r="153" spans="1:25" ht="15.75" hidden="1" x14ac:dyDescent="0.25">
      <c r="A153" s="1153">
        <v>3111002</v>
      </c>
      <c r="B153" s="1183" t="s">
        <v>120</v>
      </c>
      <c r="C153" s="1040">
        <v>0</v>
      </c>
      <c r="D153" s="630">
        <v>0</v>
      </c>
      <c r="E153" s="769"/>
      <c r="F153" s="1183"/>
      <c r="G153" s="1183"/>
      <c r="H153" s="1038"/>
      <c r="I153" s="769">
        <f t="shared" si="24"/>
        <v>0</v>
      </c>
      <c r="J153" s="768">
        <v>0</v>
      </c>
      <c r="K153" s="768">
        <v>0</v>
      </c>
      <c r="L153" s="768">
        <v>0</v>
      </c>
      <c r="M153" s="769"/>
      <c r="N153" s="1415"/>
      <c r="O153" s="1137">
        <f t="shared" si="25"/>
        <v>0</v>
      </c>
      <c r="P153" s="768">
        <v>0</v>
      </c>
      <c r="Q153" s="768">
        <v>0</v>
      </c>
      <c r="R153" s="768">
        <v>0</v>
      </c>
      <c r="S153" s="768">
        <v>0</v>
      </c>
      <c r="T153" s="768">
        <v>0</v>
      </c>
      <c r="U153" s="1137">
        <f t="shared" si="26"/>
        <v>0</v>
      </c>
      <c r="V153" s="1140">
        <f t="shared" si="27"/>
        <v>0</v>
      </c>
      <c r="W153" s="18">
        <v>0</v>
      </c>
      <c r="X153" s="79">
        <f t="shared" si="21"/>
        <v>0</v>
      </c>
    </row>
    <row r="154" spans="1:25" ht="31.5" hidden="1" x14ac:dyDescent="0.25">
      <c r="A154" s="1153">
        <v>3111401</v>
      </c>
      <c r="B154" s="1183" t="s">
        <v>125</v>
      </c>
      <c r="C154" s="1040">
        <v>0</v>
      </c>
      <c r="D154" s="630">
        <v>0</v>
      </c>
      <c r="E154" s="1038"/>
      <c r="F154" s="1183"/>
      <c r="G154" s="1183"/>
      <c r="H154" s="1038"/>
      <c r="I154" s="769">
        <f t="shared" si="24"/>
        <v>0</v>
      </c>
      <c r="J154" s="768">
        <v>0</v>
      </c>
      <c r="K154" s="768">
        <v>0</v>
      </c>
      <c r="L154" s="768">
        <v>0</v>
      </c>
      <c r="M154" s="769"/>
      <c r="N154" s="1415"/>
      <c r="O154" s="1137">
        <f t="shared" si="25"/>
        <v>0</v>
      </c>
      <c r="P154" s="768">
        <v>0</v>
      </c>
      <c r="Q154" s="768">
        <v>0</v>
      </c>
      <c r="R154" s="768">
        <v>0</v>
      </c>
      <c r="S154" s="768">
        <v>0</v>
      </c>
      <c r="T154" s="768">
        <v>0</v>
      </c>
      <c r="U154" s="1137">
        <f t="shared" si="26"/>
        <v>0</v>
      </c>
      <c r="V154" s="1140">
        <f t="shared" si="27"/>
        <v>0</v>
      </c>
      <c r="W154" s="18">
        <v>0</v>
      </c>
      <c r="X154" s="79">
        <f t="shared" si="21"/>
        <v>0</v>
      </c>
    </row>
    <row r="155" spans="1:25" ht="22.5" hidden="1" customHeight="1" x14ac:dyDescent="0.25">
      <c r="A155" s="1045">
        <v>3111299</v>
      </c>
      <c r="B155" s="782" t="s">
        <v>707</v>
      </c>
      <c r="C155" s="1040">
        <v>0</v>
      </c>
      <c r="D155" s="630">
        <v>0</v>
      </c>
      <c r="E155" s="1038"/>
      <c r="F155" s="1183"/>
      <c r="G155" s="1183"/>
      <c r="H155" s="1038"/>
      <c r="I155" s="769">
        <f t="shared" si="24"/>
        <v>0</v>
      </c>
      <c r="J155" s="768">
        <v>0</v>
      </c>
      <c r="K155" s="768">
        <v>0</v>
      </c>
      <c r="L155" s="768">
        <v>0</v>
      </c>
      <c r="M155" s="769"/>
      <c r="N155" s="1415"/>
      <c r="O155" s="1137">
        <f t="shared" si="25"/>
        <v>0</v>
      </c>
      <c r="P155" s="768">
        <v>0</v>
      </c>
      <c r="Q155" s="768">
        <v>0</v>
      </c>
      <c r="R155" s="768">
        <v>0</v>
      </c>
      <c r="S155" s="768">
        <v>0</v>
      </c>
      <c r="T155" s="768">
        <v>0</v>
      </c>
      <c r="U155" s="1137">
        <f t="shared" si="26"/>
        <v>0</v>
      </c>
      <c r="V155" s="1140">
        <f t="shared" si="27"/>
        <v>0</v>
      </c>
      <c r="W155" s="18">
        <v>0</v>
      </c>
      <c r="X155" s="79">
        <f t="shared" si="21"/>
        <v>0</v>
      </c>
    </row>
    <row r="156" spans="1:25" ht="15.75" x14ac:dyDescent="0.2">
      <c r="A156" s="1167"/>
      <c r="B156" s="1168" t="s">
        <v>130</v>
      </c>
      <c r="C156" s="1169">
        <f t="shared" ref="C156:H156" si="28">SUM(C143:C155)</f>
        <v>132122296</v>
      </c>
      <c r="D156" s="1169">
        <f t="shared" si="28"/>
        <v>451000000</v>
      </c>
      <c r="E156" s="1169">
        <f t="shared" si="28"/>
        <v>0</v>
      </c>
      <c r="F156" s="1169">
        <f t="shared" si="28"/>
        <v>0</v>
      </c>
      <c r="G156" s="1169">
        <f t="shared" si="28"/>
        <v>0</v>
      </c>
      <c r="H156" s="1169">
        <f t="shared" si="28"/>
        <v>0</v>
      </c>
      <c r="I156" s="1169">
        <f t="shared" ref="I156:V156" si="29">SUM(I143:I155)</f>
        <v>451000000</v>
      </c>
      <c r="J156" s="1169">
        <f t="shared" si="29"/>
        <v>0</v>
      </c>
      <c r="K156" s="1169">
        <f t="shared" si="29"/>
        <v>0</v>
      </c>
      <c r="L156" s="1169">
        <f t="shared" si="29"/>
        <v>0</v>
      </c>
      <c r="M156" s="1169">
        <f t="shared" si="29"/>
        <v>0</v>
      </c>
      <c r="N156" s="1169">
        <f t="shared" si="29"/>
        <v>0</v>
      </c>
      <c r="O156" s="1169">
        <f t="shared" si="29"/>
        <v>0</v>
      </c>
      <c r="P156" s="1169">
        <f t="shared" si="29"/>
        <v>0</v>
      </c>
      <c r="Q156" s="1169">
        <f t="shared" si="29"/>
        <v>0</v>
      </c>
      <c r="R156" s="1169">
        <f t="shared" si="29"/>
        <v>0</v>
      </c>
      <c r="S156" s="1169">
        <f t="shared" si="29"/>
        <v>0</v>
      </c>
      <c r="T156" s="1169">
        <f t="shared" si="29"/>
        <v>0</v>
      </c>
      <c r="U156" s="1169">
        <f t="shared" si="29"/>
        <v>0</v>
      </c>
      <c r="V156" s="1182">
        <f t="shared" si="29"/>
        <v>451000000</v>
      </c>
      <c r="W156" s="18">
        <v>451000000</v>
      </c>
      <c r="X156" s="79">
        <f t="shared" si="21"/>
        <v>0</v>
      </c>
    </row>
    <row r="157" spans="1:25" ht="15.75" x14ac:dyDescent="0.25">
      <c r="A157" s="1170"/>
      <c r="B157" s="1172"/>
      <c r="C157" s="768"/>
      <c r="D157" s="768"/>
      <c r="E157" s="769"/>
      <c r="F157" s="1154"/>
      <c r="G157" s="1154"/>
      <c r="H157" s="769"/>
      <c r="I157" s="1415"/>
      <c r="J157" s="768"/>
      <c r="K157" s="769"/>
      <c r="L157" s="1415"/>
      <c r="M157" s="769"/>
      <c r="N157" s="1415"/>
      <c r="O157" s="1415"/>
      <c r="P157" s="768"/>
      <c r="Q157" s="769"/>
      <c r="R157" s="769"/>
      <c r="S157" s="769"/>
      <c r="T157" s="769"/>
      <c r="U157" s="1415"/>
      <c r="V157" s="1171"/>
      <c r="X157" s="79">
        <f t="shared" si="21"/>
        <v>0</v>
      </c>
    </row>
    <row r="158" spans="1:25" s="17" customFormat="1" ht="21" customHeight="1" x14ac:dyDescent="0.2">
      <c r="A158" s="1522"/>
      <c r="B158" s="1260" t="s">
        <v>5</v>
      </c>
      <c r="C158" s="1081">
        <f t="shared" ref="C158:H158" si="30">SUM(C156+C141+C126+C20)</f>
        <v>631855405</v>
      </c>
      <c r="D158" s="1081">
        <f t="shared" si="30"/>
        <v>699711467</v>
      </c>
      <c r="E158" s="1081">
        <f t="shared" si="30"/>
        <v>0</v>
      </c>
      <c r="F158" s="1081">
        <f t="shared" si="30"/>
        <v>0</v>
      </c>
      <c r="G158" s="1081">
        <f t="shared" si="30"/>
        <v>0</v>
      </c>
      <c r="H158" s="1081">
        <f t="shared" si="30"/>
        <v>36143355</v>
      </c>
      <c r="I158" s="1081">
        <f t="shared" ref="I158:V158" si="31">SUM(I156+I141+I126+I20)</f>
        <v>735854822</v>
      </c>
      <c r="J158" s="1081">
        <f t="shared" si="31"/>
        <v>5530005</v>
      </c>
      <c r="K158" s="1081">
        <f t="shared" si="31"/>
        <v>4239970</v>
      </c>
      <c r="L158" s="1081">
        <f t="shared" si="31"/>
        <v>0</v>
      </c>
      <c r="M158" s="1081">
        <f t="shared" si="31"/>
        <v>0</v>
      </c>
      <c r="N158" s="1081">
        <f t="shared" si="31"/>
        <v>0</v>
      </c>
      <c r="O158" s="1081">
        <f t="shared" si="31"/>
        <v>9769975</v>
      </c>
      <c r="P158" s="1081">
        <f t="shared" si="31"/>
        <v>6050000</v>
      </c>
      <c r="Q158" s="1081">
        <f t="shared" si="31"/>
        <v>7021230</v>
      </c>
      <c r="R158" s="1081">
        <f t="shared" si="31"/>
        <v>9650000</v>
      </c>
      <c r="S158" s="1081">
        <f t="shared" si="31"/>
        <v>19045145</v>
      </c>
      <c r="T158" s="1081">
        <f t="shared" si="31"/>
        <v>18700000</v>
      </c>
      <c r="U158" s="1081">
        <f t="shared" si="31"/>
        <v>60466375</v>
      </c>
      <c r="V158" s="1081">
        <f t="shared" si="31"/>
        <v>806091172</v>
      </c>
      <c r="W158" s="593">
        <v>811091172</v>
      </c>
      <c r="X158" s="770">
        <f t="shared" si="21"/>
        <v>-5000000</v>
      </c>
      <c r="Y158" s="1523"/>
    </row>
    <row r="159" spans="1:25" x14ac:dyDescent="0.2">
      <c r="V159" s="79"/>
    </row>
    <row r="160" spans="1:25" x14ac:dyDescent="0.2">
      <c r="V160" s="56"/>
    </row>
    <row r="161" spans="1:23" x14ac:dyDescent="0.2">
      <c r="A161" s="1058"/>
      <c r="B161" s="53" t="s">
        <v>317</v>
      </c>
      <c r="C161" s="52"/>
      <c r="D161" s="52"/>
      <c r="E161" s="52"/>
      <c r="F161" s="52"/>
      <c r="G161" s="52"/>
      <c r="H161" s="52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52">
        <f>V158</f>
        <v>806091172</v>
      </c>
      <c r="W161" s="18">
        <v>811091172</v>
      </c>
    </row>
    <row r="162" spans="1:23" x14ac:dyDescent="0.2">
      <c r="A162" s="1058"/>
      <c r="B162" s="53" t="s">
        <v>319</v>
      </c>
      <c r="C162" s="52"/>
      <c r="D162" s="52"/>
      <c r="E162" s="52"/>
      <c r="F162" s="52"/>
      <c r="G162" s="52"/>
      <c r="H162" s="52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52">
        <f>SUM(V141+V126+V20)</f>
        <v>355091172</v>
      </c>
      <c r="W162" s="18">
        <v>360091172</v>
      </c>
    </row>
    <row r="163" spans="1:23" x14ac:dyDescent="0.2">
      <c r="A163" s="1058"/>
      <c r="B163" s="53" t="s">
        <v>145</v>
      </c>
      <c r="C163" s="52"/>
      <c r="D163" s="52"/>
      <c r="E163" s="52"/>
      <c r="F163" s="52"/>
      <c r="G163" s="52"/>
      <c r="H163" s="52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 t="s">
        <v>896</v>
      </c>
      <c r="U163" s="119"/>
      <c r="V163" s="52">
        <f>V161-V162</f>
        <v>451000000</v>
      </c>
      <c r="W163" s="18">
        <v>451000000</v>
      </c>
    </row>
    <row r="164" spans="1:23" ht="15" x14ac:dyDescent="0.25">
      <c r="A164" s="1058"/>
      <c r="B164" s="53"/>
      <c r="C164" s="52"/>
      <c r="D164" s="52"/>
      <c r="E164" s="52"/>
      <c r="F164" s="52"/>
      <c r="G164" s="52"/>
      <c r="H164" s="52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22"/>
    </row>
    <row r="165" spans="1:23" x14ac:dyDescent="0.2">
      <c r="A165" s="1058"/>
      <c r="B165" s="53" t="s">
        <v>149</v>
      </c>
      <c r="C165" s="52"/>
      <c r="D165" s="52"/>
      <c r="E165" s="52"/>
      <c r="F165" s="52"/>
      <c r="G165" s="52"/>
      <c r="H165" s="52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52">
        <f>V162</f>
        <v>355091172</v>
      </c>
      <c r="W165" s="18">
        <v>360091172</v>
      </c>
    </row>
    <row r="166" spans="1:23" x14ac:dyDescent="0.2">
      <c r="A166" s="1058"/>
      <c r="B166" s="53" t="s">
        <v>320</v>
      </c>
      <c r="C166" s="52"/>
      <c r="D166" s="52"/>
      <c r="E166" s="52"/>
      <c r="F166" s="52"/>
      <c r="G166" s="52"/>
      <c r="H166" s="52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52">
        <f>V20</f>
        <v>82548246</v>
      </c>
      <c r="W166" s="18">
        <v>116313101</v>
      </c>
    </row>
    <row r="167" spans="1:23" x14ac:dyDescent="0.2">
      <c r="A167" s="1058"/>
      <c r="B167" s="55" t="s">
        <v>318</v>
      </c>
      <c r="C167" s="55"/>
      <c r="D167" s="55"/>
      <c r="E167" s="55"/>
      <c r="F167" s="55"/>
      <c r="G167" s="55"/>
      <c r="H167" s="55"/>
      <c r="I167" s="56"/>
      <c r="L167" s="56"/>
      <c r="N167" s="56"/>
      <c r="O167" s="56"/>
      <c r="U167" s="56"/>
      <c r="V167" s="55">
        <f>V165-V166</f>
        <v>272542926</v>
      </c>
      <c r="W167" s="18">
        <v>243778071</v>
      </c>
    </row>
    <row r="169" spans="1:23" ht="18.75" x14ac:dyDescent="0.3">
      <c r="B169" s="777" t="s">
        <v>708</v>
      </c>
    </row>
    <row r="170" spans="1:23" x14ac:dyDescent="0.2">
      <c r="V170" s="16"/>
    </row>
    <row r="171" spans="1:23" x14ac:dyDescent="0.2">
      <c r="V171" s="16"/>
    </row>
    <row r="172" spans="1:23" x14ac:dyDescent="0.2">
      <c r="V172" s="16"/>
    </row>
  </sheetData>
  <mergeCells count="4">
    <mergeCell ref="D2:H2"/>
    <mergeCell ref="J2:N2"/>
    <mergeCell ref="P2:T2"/>
    <mergeCell ref="A1:V1"/>
  </mergeCells>
  <pageMargins left="0.7" right="0.7" top="0.75" bottom="0.75" header="0.3" footer="0.3"/>
  <pageSetup scale="85" orientation="portrait" r:id="rId1"/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70"/>
  <sheetViews>
    <sheetView topLeftCell="A258" zoomScale="90" zoomScaleNormal="90" workbookViewId="0">
      <selection activeCell="A54" sqref="A54:E269"/>
    </sheetView>
  </sheetViews>
  <sheetFormatPr defaultColWidth="11.42578125" defaultRowHeight="15" x14ac:dyDescent="0.25"/>
  <cols>
    <col min="1" max="1" width="38.85546875" customWidth="1"/>
    <col min="2" max="2" width="12.42578125" customWidth="1"/>
    <col min="3" max="3" width="12.140625" style="51" customWidth="1"/>
    <col min="4" max="5" width="12.85546875" bestFit="1" customWidth="1"/>
  </cols>
  <sheetData>
    <row r="1" spans="1:6" ht="16.5" x14ac:dyDescent="0.25">
      <c r="A1" s="179" t="s">
        <v>977</v>
      </c>
    </row>
    <row r="2" spans="1:6" ht="15.75" thickBot="1" x14ac:dyDescent="0.3">
      <c r="A2" s="189" t="s">
        <v>502</v>
      </c>
      <c r="B2" s="190"/>
      <c r="C2" s="229"/>
      <c r="D2" s="190"/>
      <c r="E2" s="190"/>
    </row>
    <row r="3" spans="1:6" ht="29.25" thickBot="1" x14ac:dyDescent="0.3">
      <c r="A3" s="356" t="s">
        <v>450</v>
      </c>
      <c r="B3" s="359" t="s">
        <v>503</v>
      </c>
      <c r="C3" s="432" t="s">
        <v>504</v>
      </c>
      <c r="D3" s="1785" t="s">
        <v>505</v>
      </c>
      <c r="E3" s="1767"/>
    </row>
    <row r="4" spans="1:6" ht="15.75" thickBot="1" x14ac:dyDescent="0.3">
      <c r="A4" s="365"/>
      <c r="B4" s="359" t="s">
        <v>973</v>
      </c>
      <c r="C4" s="432" t="s">
        <v>974</v>
      </c>
      <c r="D4" s="366" t="s">
        <v>975</v>
      </c>
      <c r="E4" s="371" t="s">
        <v>976</v>
      </c>
    </row>
    <row r="5" spans="1:6" ht="26.1" customHeight="1" thickBot="1" x14ac:dyDescent="0.3">
      <c r="A5" s="1786" t="s">
        <v>455</v>
      </c>
      <c r="B5" s="1787"/>
      <c r="C5" s="1787"/>
      <c r="D5" s="1787"/>
      <c r="E5" s="369"/>
    </row>
    <row r="6" spans="1:6" ht="15.75" thickBot="1" x14ac:dyDescent="0.3">
      <c r="A6" s="310" t="s">
        <v>456</v>
      </c>
      <c r="B6" s="1708"/>
      <c r="C6" s="1708"/>
      <c r="D6" s="1708"/>
      <c r="E6" s="1709"/>
    </row>
    <row r="7" spans="1:6" ht="30.75" thickBot="1" x14ac:dyDescent="0.3">
      <c r="A7" s="372" t="s">
        <v>492</v>
      </c>
      <c r="B7" s="374">
        <v>357489429</v>
      </c>
      <c r="C7" s="664">
        <f>TREASURY!D158</f>
        <v>699711467</v>
      </c>
      <c r="D7" s="363">
        <f>C7*5/100+C7</f>
        <v>734697040.35000002</v>
      </c>
      <c r="E7" s="364">
        <f>D7*5/100+D7</f>
        <v>771431892.36750007</v>
      </c>
    </row>
    <row r="8" spans="1:6" ht="15.75" thickBot="1" x14ac:dyDescent="0.3">
      <c r="A8" s="373" t="s">
        <v>509</v>
      </c>
      <c r="B8" s="375">
        <v>14050000</v>
      </c>
      <c r="C8" s="665">
        <f>TREASURY!H126</f>
        <v>36143355</v>
      </c>
      <c r="D8" s="357">
        <f>C8*5/100+C8</f>
        <v>37950522.75</v>
      </c>
      <c r="E8" s="358">
        <f>D8*5/100+D8</f>
        <v>39848048.887500003</v>
      </c>
    </row>
    <row r="9" spans="1:6" ht="50.1" customHeight="1" thickBot="1" x14ac:dyDescent="0.3">
      <c r="A9" s="366" t="s">
        <v>457</v>
      </c>
      <c r="B9" s="376">
        <f>SUM(B7+B8)</f>
        <v>371539429</v>
      </c>
      <c r="C9" s="666">
        <f>SUM(C7+C8)</f>
        <v>735854822</v>
      </c>
      <c r="D9" s="360">
        <f>SUM(D7+D8)</f>
        <v>772647563.10000002</v>
      </c>
      <c r="E9" s="903">
        <f>SUM(E7+E8)</f>
        <v>811279941.25500011</v>
      </c>
    </row>
    <row r="10" spans="1:6" x14ac:dyDescent="0.25">
      <c r="A10" s="1747" t="s">
        <v>510</v>
      </c>
      <c r="B10" s="1737"/>
      <c r="C10" s="1737"/>
      <c r="D10" s="1739"/>
      <c r="E10" s="1740"/>
      <c r="F10" s="168"/>
    </row>
    <row r="11" spans="1:6" x14ac:dyDescent="0.25">
      <c r="A11" s="1747"/>
      <c r="B11" s="1737"/>
      <c r="C11" s="1737"/>
      <c r="D11" s="1743"/>
      <c r="E11" s="1740"/>
      <c r="F11" s="168"/>
    </row>
    <row r="12" spans="1:6" ht="15.75" thickBot="1" x14ac:dyDescent="0.3">
      <c r="A12" s="1747"/>
      <c r="B12" s="1737"/>
      <c r="C12" s="1737"/>
      <c r="D12" s="1739"/>
      <c r="E12" s="1740"/>
      <c r="F12" s="168"/>
    </row>
    <row r="13" spans="1:6" ht="29.25" thickBot="1" x14ac:dyDescent="0.3">
      <c r="A13" s="354"/>
      <c r="B13" s="359" t="s">
        <v>503</v>
      </c>
      <c r="C13" s="432" t="s">
        <v>504</v>
      </c>
      <c r="D13" s="1785" t="s">
        <v>505</v>
      </c>
      <c r="E13" s="1788"/>
    </row>
    <row r="14" spans="1:6" ht="15.75" thickBot="1" x14ac:dyDescent="0.3">
      <c r="A14" s="367"/>
      <c r="B14" s="796" t="s">
        <v>973</v>
      </c>
      <c r="C14" s="432" t="s">
        <v>974</v>
      </c>
      <c r="D14" s="366" t="s">
        <v>975</v>
      </c>
      <c r="E14" s="795" t="s">
        <v>976</v>
      </c>
    </row>
    <row r="15" spans="1:6" ht="36.950000000000003" customHeight="1" x14ac:dyDescent="0.25">
      <c r="A15" s="1763" t="s">
        <v>511</v>
      </c>
      <c r="B15" s="1762">
        <v>10900000</v>
      </c>
      <c r="C15" s="1764">
        <f>TREASURY!J158</f>
        <v>5530005</v>
      </c>
      <c r="D15" s="1762">
        <f t="shared" ref="D15:E18" si="0">C15*5/100+C15</f>
        <v>5806505.25</v>
      </c>
      <c r="E15" s="1765">
        <f t="shared" si="0"/>
        <v>6096830.5125000002</v>
      </c>
    </row>
    <row r="16" spans="1:6" ht="15.75" thickBot="1" x14ac:dyDescent="0.3">
      <c r="A16" s="1726"/>
      <c r="B16" s="1732"/>
      <c r="C16" s="1730"/>
      <c r="D16" s="1732">
        <f t="shared" si="0"/>
        <v>0</v>
      </c>
      <c r="E16" s="1734">
        <f t="shared" si="0"/>
        <v>0</v>
      </c>
    </row>
    <row r="17" spans="1:6" x14ac:dyDescent="0.25">
      <c r="A17" s="377" t="s">
        <v>512</v>
      </c>
      <c r="B17" s="1762">
        <v>10200000</v>
      </c>
      <c r="C17" s="1764">
        <f>TREASURY!K158</f>
        <v>4239970</v>
      </c>
      <c r="D17" s="1762">
        <f t="shared" si="0"/>
        <v>4451968.5</v>
      </c>
      <c r="E17" s="1765">
        <f t="shared" si="0"/>
        <v>4674566.9249999998</v>
      </c>
    </row>
    <row r="18" spans="1:6" ht="15.75" thickBot="1" x14ac:dyDescent="0.3">
      <c r="A18" s="232" t="s">
        <v>513</v>
      </c>
      <c r="B18" s="1733"/>
      <c r="C18" s="1731"/>
      <c r="D18" s="1733">
        <f t="shared" si="0"/>
        <v>0</v>
      </c>
      <c r="E18" s="1735">
        <f t="shared" si="0"/>
        <v>0</v>
      </c>
    </row>
    <row r="19" spans="1:6" ht="50.1" customHeight="1" thickBot="1" x14ac:dyDescent="0.3">
      <c r="A19" s="378" t="s">
        <v>462</v>
      </c>
      <c r="B19" s="379">
        <f>SUM(B15+B17)</f>
        <v>21100000</v>
      </c>
      <c r="C19" s="904">
        <f>SUM(C15+C17)</f>
        <v>9769975</v>
      </c>
      <c r="D19" s="379">
        <f>SUM(D15+D17)</f>
        <v>10258473.75</v>
      </c>
      <c r="E19" s="902">
        <f>SUM(E15+E17)</f>
        <v>10771397.4375</v>
      </c>
    </row>
    <row r="20" spans="1:6" x14ac:dyDescent="0.25">
      <c r="A20" s="1747" t="s">
        <v>514</v>
      </c>
      <c r="B20" s="1737"/>
      <c r="C20" s="1737"/>
      <c r="D20" s="1739"/>
      <c r="E20" s="1740"/>
      <c r="F20" s="168"/>
    </row>
    <row r="21" spans="1:6" x14ac:dyDescent="0.25">
      <c r="A21" s="1747"/>
      <c r="B21" s="1737"/>
      <c r="C21" s="1737"/>
      <c r="D21" s="1743"/>
      <c r="E21" s="1740"/>
      <c r="F21" s="168"/>
    </row>
    <row r="22" spans="1:6" ht="15.75" thickBot="1" x14ac:dyDescent="0.3">
      <c r="A22" s="1747"/>
      <c r="B22" s="1737"/>
      <c r="C22" s="1737"/>
      <c r="D22" s="1739"/>
      <c r="E22" s="1740"/>
      <c r="F22" s="168"/>
    </row>
    <row r="23" spans="1:6" ht="29.25" thickBot="1" x14ac:dyDescent="0.3">
      <c r="A23" s="354"/>
      <c r="B23" s="310" t="s">
        <v>503</v>
      </c>
      <c r="C23" s="700" t="s">
        <v>504</v>
      </c>
      <c r="D23" s="1694" t="s">
        <v>505</v>
      </c>
      <c r="E23" s="1782"/>
      <c r="F23" s="168"/>
    </row>
    <row r="24" spans="1:6" ht="15.75" thickBot="1" x14ac:dyDescent="0.3">
      <c r="A24" s="365"/>
      <c r="B24" s="796" t="s">
        <v>973</v>
      </c>
      <c r="C24" s="432" t="s">
        <v>974</v>
      </c>
      <c r="D24" s="366" t="s">
        <v>975</v>
      </c>
      <c r="E24" s="795" t="s">
        <v>976</v>
      </c>
    </row>
    <row r="25" spans="1:6" ht="15.75" thickBot="1" x14ac:dyDescent="0.3">
      <c r="A25" s="362" t="s">
        <v>515</v>
      </c>
      <c r="B25" s="363">
        <v>12800000</v>
      </c>
      <c r="C25" s="664">
        <f>TREASURY!P158</f>
        <v>6050000</v>
      </c>
      <c r="D25" s="363">
        <f>C25*5/100+C25</f>
        <v>6352500</v>
      </c>
      <c r="E25" s="364">
        <f>D25*5/100+D25</f>
        <v>6670125</v>
      </c>
    </row>
    <row r="26" spans="1:6" x14ac:dyDescent="0.25">
      <c r="A26" s="1763" t="s">
        <v>516</v>
      </c>
      <c r="B26" s="1762">
        <v>15850000</v>
      </c>
      <c r="C26" s="1783">
        <f>TREASURY!Q158</f>
        <v>7021230</v>
      </c>
      <c r="D26" s="1762">
        <f t="shared" ref="D26:E29" si="1">C26*5/100+C26</f>
        <v>7372291.5</v>
      </c>
      <c r="E26" s="1765">
        <f t="shared" si="1"/>
        <v>7740906.0750000002</v>
      </c>
    </row>
    <row r="27" spans="1:6" ht="15.75" thickBot="1" x14ac:dyDescent="0.3">
      <c r="A27" s="1727"/>
      <c r="B27" s="1733"/>
      <c r="C27" s="1784"/>
      <c r="D27" s="1733">
        <f t="shared" si="1"/>
        <v>0</v>
      </c>
      <c r="E27" s="1735">
        <f t="shared" si="1"/>
        <v>0</v>
      </c>
    </row>
    <row r="28" spans="1:6" x14ac:dyDescent="0.25">
      <c r="A28" s="355" t="s">
        <v>517</v>
      </c>
      <c r="B28" s="1732">
        <v>11800000</v>
      </c>
      <c r="C28" s="1781">
        <f>TREASURY!R158</f>
        <v>9650000</v>
      </c>
      <c r="D28" s="1732">
        <f t="shared" si="1"/>
        <v>10132500</v>
      </c>
      <c r="E28" s="1734">
        <f t="shared" si="1"/>
        <v>10639125</v>
      </c>
    </row>
    <row r="29" spans="1:6" ht="15.75" thickBot="1" x14ac:dyDescent="0.3">
      <c r="A29" s="355" t="s">
        <v>518</v>
      </c>
      <c r="B29" s="1732"/>
      <c r="C29" s="1781"/>
      <c r="D29" s="1732">
        <f t="shared" si="1"/>
        <v>0</v>
      </c>
      <c r="E29" s="1734">
        <f t="shared" si="1"/>
        <v>0</v>
      </c>
    </row>
    <row r="30" spans="1:6" ht="15.75" thickBot="1" x14ac:dyDescent="0.3">
      <c r="A30" s="362" t="s">
        <v>519</v>
      </c>
      <c r="B30" s="363">
        <v>20200000</v>
      </c>
      <c r="C30" s="664">
        <f>TREASURY!S158</f>
        <v>19045145</v>
      </c>
      <c r="D30" s="363">
        <f>C30*5/100+C30</f>
        <v>19997402.25</v>
      </c>
      <c r="E30" s="364">
        <f>D30*5/100+D30</f>
        <v>20997272.362500001</v>
      </c>
    </row>
    <row r="31" spans="1:6" ht="15.75" thickBot="1" x14ac:dyDescent="0.3">
      <c r="A31" s="355" t="s">
        <v>520</v>
      </c>
      <c r="B31" s="357">
        <v>19500000</v>
      </c>
      <c r="C31" s="665">
        <f>TREASURY!T158</f>
        <v>18700000</v>
      </c>
      <c r="D31" s="357">
        <f>C31*5/100+C31</f>
        <v>19635000</v>
      </c>
      <c r="E31" s="358">
        <f>D31*5/100+D31</f>
        <v>20616750</v>
      </c>
    </row>
    <row r="32" spans="1:6" ht="50.1" customHeight="1" thickBot="1" x14ac:dyDescent="0.3">
      <c r="A32" s="359" t="s">
        <v>466</v>
      </c>
      <c r="B32" s="360">
        <f>SUM(B25:B31)</f>
        <v>80150000</v>
      </c>
      <c r="C32" s="666">
        <f>SUM(C25:C31)</f>
        <v>60466375</v>
      </c>
      <c r="D32" s="360">
        <f>SUM(D25:D31)</f>
        <v>63489693.75</v>
      </c>
      <c r="E32" s="361">
        <f>SUM(E25:E31)</f>
        <v>66664178.4375</v>
      </c>
    </row>
    <row r="33" spans="1:5" ht="24" customHeight="1" x14ac:dyDescent="0.25">
      <c r="A33" s="1714" t="s">
        <v>467</v>
      </c>
      <c r="B33" s="1761">
        <f>SUM(B32+B19+B9)</f>
        <v>472789429</v>
      </c>
      <c r="C33" s="1780">
        <f>SUM(C32+C19+C9)</f>
        <v>806091172</v>
      </c>
      <c r="D33" s="1761">
        <f>SUM(D32+D19+D9)</f>
        <v>846395730.60000002</v>
      </c>
      <c r="E33" s="1741">
        <f>SUM(E32+E19+E9)</f>
        <v>888715517.13000011</v>
      </c>
    </row>
    <row r="34" spans="1:5" ht="15.75" thickBot="1" x14ac:dyDescent="0.3">
      <c r="A34" s="1695"/>
      <c r="B34" s="1701"/>
      <c r="C34" s="1697"/>
      <c r="D34" s="1701"/>
      <c r="E34" s="1703"/>
    </row>
    <row r="35" spans="1:5" x14ac:dyDescent="0.25">
      <c r="A35" s="176"/>
    </row>
    <row r="36" spans="1:5" ht="17.25" thickBot="1" x14ac:dyDescent="0.3">
      <c r="A36" s="179" t="s">
        <v>521</v>
      </c>
    </row>
    <row r="37" spans="1:5" ht="29.25" thickBot="1" x14ac:dyDescent="0.3">
      <c r="A37" s="356" t="s">
        <v>468</v>
      </c>
      <c r="B37" s="370" t="s">
        <v>503</v>
      </c>
      <c r="C37" s="458" t="s">
        <v>504</v>
      </c>
      <c r="D37" s="1766" t="s">
        <v>505</v>
      </c>
      <c r="E37" s="1767"/>
    </row>
    <row r="38" spans="1:5" ht="15.75" thickBot="1" x14ac:dyDescent="0.3">
      <c r="A38" s="381"/>
      <c r="B38" s="796" t="s">
        <v>973</v>
      </c>
      <c r="C38" s="432" t="s">
        <v>974</v>
      </c>
      <c r="D38" s="366" t="s">
        <v>975</v>
      </c>
      <c r="E38" s="795" t="s">
        <v>976</v>
      </c>
    </row>
    <row r="39" spans="1:5" x14ac:dyDescent="0.25">
      <c r="A39" s="1694" t="s">
        <v>469</v>
      </c>
      <c r="B39" s="1777"/>
      <c r="C39" s="1758"/>
      <c r="D39" s="1758"/>
      <c r="E39" s="1753"/>
    </row>
    <row r="40" spans="1:5" ht="15.75" thickBot="1" x14ac:dyDescent="0.3">
      <c r="A40" s="1714"/>
      <c r="B40" s="1778"/>
      <c r="C40" s="1779"/>
      <c r="D40" s="1779"/>
      <c r="E40" s="1755"/>
    </row>
    <row r="41" spans="1:5" ht="15.75" thickBot="1" x14ac:dyDescent="0.3">
      <c r="A41" s="362" t="s">
        <v>470</v>
      </c>
      <c r="B41" s="382">
        <v>72505016</v>
      </c>
      <c r="C41" s="664">
        <f>TREASURY!V20</f>
        <v>82548246</v>
      </c>
      <c r="D41" s="363">
        <f>C41*5/100+C41</f>
        <v>86675658.299999997</v>
      </c>
      <c r="E41" s="364">
        <f>D41*5/100+D41</f>
        <v>91009441.215000004</v>
      </c>
    </row>
    <row r="42" spans="1:5" ht="15.75" thickBot="1" x14ac:dyDescent="0.3">
      <c r="A42" s="232" t="s">
        <v>471</v>
      </c>
      <c r="B42" s="383">
        <v>162611478</v>
      </c>
      <c r="C42" s="905">
        <f>TREASURY!V126</f>
        <v>270842926</v>
      </c>
      <c r="D42" s="363">
        <f t="shared" ref="D42:E48" si="2">C42*5/100+C42</f>
        <v>284385072.30000001</v>
      </c>
      <c r="E42" s="364">
        <f t="shared" si="2"/>
        <v>298604325.91500002</v>
      </c>
    </row>
    <row r="43" spans="1:5" ht="15.75" thickBot="1" x14ac:dyDescent="0.3">
      <c r="A43" s="355" t="s">
        <v>472</v>
      </c>
      <c r="B43" s="355">
        <v>0</v>
      </c>
      <c r="C43" s="688">
        <v>0</v>
      </c>
      <c r="D43" s="357">
        <f t="shared" si="2"/>
        <v>0</v>
      </c>
      <c r="E43" s="358">
        <f t="shared" si="2"/>
        <v>0</v>
      </c>
    </row>
    <row r="44" spans="1:5" ht="15.75" thickBot="1" x14ac:dyDescent="0.3">
      <c r="A44" s="362" t="s">
        <v>473</v>
      </c>
      <c r="B44" s="382">
        <v>7500000</v>
      </c>
      <c r="C44" s="664">
        <f>TREASURY!V141</f>
        <v>1700000</v>
      </c>
      <c r="D44" s="363">
        <f t="shared" si="2"/>
        <v>1785000</v>
      </c>
      <c r="E44" s="364">
        <f t="shared" si="2"/>
        <v>1874250</v>
      </c>
    </row>
    <row r="45" spans="1:5" ht="15.75" thickBot="1" x14ac:dyDescent="0.3">
      <c r="A45" s="366" t="s">
        <v>474</v>
      </c>
      <c r="B45" s="1710"/>
      <c r="C45" s="1711"/>
      <c r="D45" s="1711"/>
      <c r="E45" s="1712"/>
    </row>
    <row r="46" spans="1:5" ht="26.1" customHeight="1" thickBot="1" x14ac:dyDescent="0.3">
      <c r="A46" s="384" t="s">
        <v>475</v>
      </c>
      <c r="B46" s="372">
        <v>0</v>
      </c>
      <c r="C46" s="906">
        <v>0</v>
      </c>
      <c r="D46" s="363">
        <f t="shared" si="2"/>
        <v>0</v>
      </c>
      <c r="E46" s="364">
        <f t="shared" si="2"/>
        <v>0</v>
      </c>
    </row>
    <row r="47" spans="1:5" ht="15.75" thickBot="1" x14ac:dyDescent="0.3">
      <c r="A47" s="355" t="s">
        <v>476</v>
      </c>
      <c r="B47" s="386">
        <v>0</v>
      </c>
      <c r="C47" s="912">
        <v>0</v>
      </c>
      <c r="D47" s="357">
        <f t="shared" si="2"/>
        <v>0</v>
      </c>
      <c r="E47" s="358">
        <f t="shared" si="2"/>
        <v>0</v>
      </c>
    </row>
    <row r="48" spans="1:5" ht="15.75" thickBot="1" x14ac:dyDescent="0.3">
      <c r="A48" s="377" t="s">
        <v>477</v>
      </c>
      <c r="B48" s="387">
        <v>230172935</v>
      </c>
      <c r="C48" s="910">
        <f>TREASURY!V156</f>
        <v>451000000</v>
      </c>
      <c r="D48" s="387">
        <f t="shared" si="2"/>
        <v>473550000</v>
      </c>
      <c r="E48" s="385">
        <f t="shared" si="2"/>
        <v>497227500</v>
      </c>
    </row>
    <row r="49" spans="1:5" ht="15.75" thickBot="1" x14ac:dyDescent="0.3">
      <c r="A49" s="359" t="s">
        <v>478</v>
      </c>
      <c r="B49" s="360">
        <f>SUM(B41+B42+B43+B44+B46+B47+B48)</f>
        <v>472789429</v>
      </c>
      <c r="C49" s="701">
        <f>SUM(C41+C42+C43+C44+C46+C47+C48)</f>
        <v>806091172</v>
      </c>
      <c r="D49" s="360">
        <f>SUM(D41+D42+D43+D44+D46+D47+D48)</f>
        <v>846395730.60000002</v>
      </c>
      <c r="E49" s="361">
        <f>SUM(E41+E42+E43+E44+E46+E47+E48)</f>
        <v>888715517.13</v>
      </c>
    </row>
    <row r="50" spans="1:5" x14ac:dyDescent="0.25">
      <c r="A50" s="176"/>
    </row>
    <row r="51" spans="1:5" x14ac:dyDescent="0.25">
      <c r="A51" s="176"/>
    </row>
    <row r="52" spans="1:5" ht="16.5" x14ac:dyDescent="0.25">
      <c r="A52" s="179" t="s">
        <v>494</v>
      </c>
    </row>
    <row r="53" spans="1:5" ht="15.75" thickBot="1" x14ac:dyDescent="0.3">
      <c r="A53" s="174"/>
    </row>
    <row r="54" spans="1:5" ht="29.25" thickBot="1" x14ac:dyDescent="0.3">
      <c r="A54" s="356" t="s">
        <v>468</v>
      </c>
      <c r="B54" s="366" t="s">
        <v>503</v>
      </c>
      <c r="C54" s="458" t="s">
        <v>504</v>
      </c>
      <c r="D54" s="1766" t="s">
        <v>505</v>
      </c>
      <c r="E54" s="1767"/>
    </row>
    <row r="55" spans="1:5" ht="15.75" thickBot="1" x14ac:dyDescent="0.3">
      <c r="A55" s="365"/>
      <c r="B55" s="796" t="s">
        <v>973</v>
      </c>
      <c r="C55" s="432" t="s">
        <v>974</v>
      </c>
      <c r="D55" s="366" t="s">
        <v>975</v>
      </c>
      <c r="E55" s="795" t="s">
        <v>976</v>
      </c>
    </row>
    <row r="56" spans="1:5" x14ac:dyDescent="0.25">
      <c r="A56" s="1694" t="s">
        <v>480</v>
      </c>
      <c r="B56" s="1713"/>
      <c r="C56" s="1713"/>
      <c r="D56" s="1713"/>
      <c r="E56" s="1753"/>
    </row>
    <row r="57" spans="1:5" x14ac:dyDescent="0.25">
      <c r="A57" s="1714"/>
      <c r="B57" s="1737"/>
      <c r="C57" s="1737"/>
      <c r="D57" s="1737"/>
      <c r="E57" s="1754"/>
    </row>
    <row r="58" spans="1:5" ht="15.75" thickBot="1" x14ac:dyDescent="0.3">
      <c r="A58" s="1695"/>
      <c r="B58" s="1752"/>
      <c r="C58" s="1752"/>
      <c r="D58" s="1752"/>
      <c r="E58" s="1755"/>
    </row>
    <row r="59" spans="1:5" x14ac:dyDescent="0.25">
      <c r="A59" s="1694" t="s">
        <v>481</v>
      </c>
      <c r="B59" s="1768"/>
      <c r="C59" s="1769"/>
      <c r="D59" s="1769"/>
      <c r="E59" s="1770"/>
    </row>
    <row r="60" spans="1:5" x14ac:dyDescent="0.25">
      <c r="A60" s="1714"/>
      <c r="B60" s="1771"/>
      <c r="C60" s="1772"/>
      <c r="D60" s="1772"/>
      <c r="E60" s="1773"/>
    </row>
    <row r="61" spans="1:5" ht="15.75" thickBot="1" x14ac:dyDescent="0.3">
      <c r="A61" s="1695"/>
      <c r="B61" s="1774"/>
      <c r="C61" s="1775"/>
      <c r="D61" s="1775"/>
      <c r="E61" s="1776"/>
    </row>
    <row r="62" spans="1:5" ht="24" customHeight="1" x14ac:dyDescent="0.25">
      <c r="A62" s="1726" t="s">
        <v>470</v>
      </c>
      <c r="B62" s="1762">
        <v>72505016</v>
      </c>
      <c r="C62" s="1730">
        <f>TREASURY!I20</f>
        <v>82548246</v>
      </c>
      <c r="D62" s="1762">
        <f t="shared" ref="D62:E68" si="3">C62*5/100+C62</f>
        <v>86675658.299999997</v>
      </c>
      <c r="E62" s="1734">
        <f t="shared" si="3"/>
        <v>91009441.215000004</v>
      </c>
    </row>
    <row r="63" spans="1:5" ht="15.75" thickBot="1" x14ac:dyDescent="0.3">
      <c r="A63" s="1726"/>
      <c r="B63" s="1732"/>
      <c r="C63" s="1730"/>
      <c r="D63" s="1732">
        <f t="shared" si="3"/>
        <v>0</v>
      </c>
      <c r="E63" s="1734">
        <f t="shared" si="3"/>
        <v>0</v>
      </c>
    </row>
    <row r="64" spans="1:5" ht="24" customHeight="1" x14ac:dyDescent="0.25">
      <c r="A64" s="1763" t="s">
        <v>471</v>
      </c>
      <c r="B64" s="1762">
        <v>61361478</v>
      </c>
      <c r="C64" s="1764">
        <f>TREASURY!I126</f>
        <v>200606576</v>
      </c>
      <c r="D64" s="1762">
        <f t="shared" si="3"/>
        <v>210636904.80000001</v>
      </c>
      <c r="E64" s="1765">
        <f t="shared" si="3"/>
        <v>221168750.04000002</v>
      </c>
    </row>
    <row r="65" spans="1:6" ht="15.75" thickBot="1" x14ac:dyDescent="0.3">
      <c r="A65" s="1727"/>
      <c r="B65" s="1733"/>
      <c r="C65" s="1731"/>
      <c r="D65" s="1733">
        <f t="shared" si="3"/>
        <v>0</v>
      </c>
      <c r="E65" s="1735">
        <f t="shared" si="3"/>
        <v>0</v>
      </c>
    </row>
    <row r="66" spans="1:6" ht="36.950000000000003" customHeight="1" thickBot="1" x14ac:dyDescent="0.3">
      <c r="A66" s="355" t="s">
        <v>472</v>
      </c>
      <c r="B66" s="373">
        <v>0</v>
      </c>
      <c r="C66" s="912">
        <v>0</v>
      </c>
      <c r="D66" s="390">
        <f t="shared" si="3"/>
        <v>0</v>
      </c>
      <c r="E66" s="389">
        <f t="shared" si="3"/>
        <v>0</v>
      </c>
    </row>
    <row r="67" spans="1:6" x14ac:dyDescent="0.25">
      <c r="A67" s="1763" t="s">
        <v>473</v>
      </c>
      <c r="B67" s="1762">
        <v>7500000</v>
      </c>
      <c r="C67" s="1764">
        <f>TREASURY!I141</f>
        <v>1700000</v>
      </c>
      <c r="D67" s="1762">
        <f t="shared" si="3"/>
        <v>1785000</v>
      </c>
      <c r="E67" s="1765">
        <f t="shared" si="3"/>
        <v>1874250</v>
      </c>
    </row>
    <row r="68" spans="1:6" ht="15.75" thickBot="1" x14ac:dyDescent="0.3">
      <c r="A68" s="1727"/>
      <c r="B68" s="1733"/>
      <c r="C68" s="1731"/>
      <c r="D68" s="1733">
        <f t="shared" si="3"/>
        <v>0</v>
      </c>
      <c r="E68" s="1735">
        <f t="shared" si="3"/>
        <v>0</v>
      </c>
    </row>
    <row r="69" spans="1:6" x14ac:dyDescent="0.25">
      <c r="A69" s="1694" t="s">
        <v>474</v>
      </c>
      <c r="B69" s="1713"/>
      <c r="C69" s="1713"/>
      <c r="D69" s="1713"/>
      <c r="E69" s="1793"/>
    </row>
    <row r="70" spans="1:6" x14ac:dyDescent="0.25">
      <c r="A70" s="1714"/>
      <c r="B70" s="1737"/>
      <c r="C70" s="1737"/>
      <c r="D70" s="1737"/>
      <c r="E70" s="1782"/>
    </row>
    <row r="71" spans="1:6" ht="15.75" thickBot="1" x14ac:dyDescent="0.3">
      <c r="A71" s="1714"/>
      <c r="B71" s="1737"/>
      <c r="C71" s="1737"/>
      <c r="D71" s="1737"/>
      <c r="E71" s="1782"/>
    </row>
    <row r="72" spans="1:6" ht="36.950000000000003" customHeight="1" thickBot="1" x14ac:dyDescent="0.3">
      <c r="A72" s="362" t="s">
        <v>475</v>
      </c>
      <c r="B72" s="372">
        <v>0</v>
      </c>
      <c r="C72" s="671">
        <v>0</v>
      </c>
      <c r="D72" s="391">
        <f t="shared" ref="D72:E76" si="4">C72*5/100+C72</f>
        <v>0</v>
      </c>
      <c r="E72" s="391">
        <f t="shared" si="4"/>
        <v>0</v>
      </c>
    </row>
    <row r="73" spans="1:6" ht="36.950000000000003" customHeight="1" thickBot="1" x14ac:dyDescent="0.3">
      <c r="A73" s="355" t="s">
        <v>482</v>
      </c>
      <c r="B73" s="373">
        <v>0</v>
      </c>
      <c r="C73" s="688">
        <v>0</v>
      </c>
      <c r="D73" s="390">
        <f t="shared" si="4"/>
        <v>0</v>
      </c>
      <c r="E73" s="390">
        <f t="shared" si="4"/>
        <v>0</v>
      </c>
    </row>
    <row r="74" spans="1:6" x14ac:dyDescent="0.25">
      <c r="A74" s="1763" t="s">
        <v>477</v>
      </c>
      <c r="B74" s="1762">
        <v>230172935</v>
      </c>
      <c r="C74" s="1783">
        <f>TREASURY!I156</f>
        <v>451000000</v>
      </c>
      <c r="D74" s="1762">
        <f t="shared" si="4"/>
        <v>473550000</v>
      </c>
      <c r="E74" s="1762">
        <f t="shared" si="4"/>
        <v>497227500</v>
      </c>
    </row>
    <row r="75" spans="1:6" x14ac:dyDescent="0.25">
      <c r="A75" s="1726"/>
      <c r="B75" s="1732"/>
      <c r="C75" s="1781"/>
      <c r="D75" s="1732">
        <f t="shared" si="4"/>
        <v>0</v>
      </c>
      <c r="E75" s="1732">
        <f t="shared" si="4"/>
        <v>0</v>
      </c>
    </row>
    <row r="76" spans="1:6" ht="15.75" thickBot="1" x14ac:dyDescent="0.3">
      <c r="A76" s="1727"/>
      <c r="B76" s="1733"/>
      <c r="C76" s="1784"/>
      <c r="D76" s="1733">
        <f t="shared" si="4"/>
        <v>0</v>
      </c>
      <c r="E76" s="1733">
        <f t="shared" si="4"/>
        <v>0</v>
      </c>
    </row>
    <row r="77" spans="1:6" x14ac:dyDescent="0.25">
      <c r="A77" s="1799" t="s">
        <v>483</v>
      </c>
      <c r="B77" s="1789">
        <f>SUM(B62+B64+B66+B67+B72+B73+B74)</f>
        <v>371539429</v>
      </c>
      <c r="C77" s="1791">
        <f>SUM(C62+C64+C66+C67+C72+C73+C74)</f>
        <v>735854822</v>
      </c>
      <c r="D77" s="1789">
        <f>SUM(D62+D64+D66+D67+D72+D73+D74)</f>
        <v>772647563.10000002</v>
      </c>
      <c r="E77" s="1789">
        <f>SUM(E62+E64+E66+E67+E72+E73+E74)</f>
        <v>811279941.255</v>
      </c>
    </row>
    <row r="78" spans="1:6" x14ac:dyDescent="0.25">
      <c r="A78" s="1799"/>
      <c r="B78" s="1789"/>
      <c r="C78" s="1791"/>
      <c r="D78" s="1789"/>
      <c r="E78" s="1789"/>
    </row>
    <row r="79" spans="1:6" ht="15.75" thickBot="1" x14ac:dyDescent="0.3">
      <c r="A79" s="1800"/>
      <c r="B79" s="1790"/>
      <c r="C79" s="1792"/>
      <c r="D79" s="1790"/>
      <c r="E79" s="1789"/>
    </row>
    <row r="80" spans="1:6" ht="26.1" customHeight="1" thickBot="1" x14ac:dyDescent="0.3">
      <c r="A80" s="1747" t="s">
        <v>484</v>
      </c>
      <c r="B80" s="1737"/>
      <c r="C80" s="1737"/>
      <c r="D80" s="256"/>
      <c r="E80" s="920"/>
      <c r="F80" s="168"/>
    </row>
    <row r="81" spans="1:6" ht="26.1" customHeight="1" thickBot="1" x14ac:dyDescent="0.3">
      <c r="A81" s="356" t="s">
        <v>468</v>
      </c>
      <c r="B81" s="359" t="s">
        <v>503</v>
      </c>
      <c r="C81" s="432" t="s">
        <v>504</v>
      </c>
      <c r="D81" s="1785" t="s">
        <v>505</v>
      </c>
      <c r="E81" s="1788"/>
      <c r="F81" s="168"/>
    </row>
    <row r="82" spans="1:6" ht="26.1" customHeight="1" thickBot="1" x14ac:dyDescent="0.3">
      <c r="A82" s="365"/>
      <c r="B82" s="796" t="s">
        <v>973</v>
      </c>
      <c r="C82" s="432" t="s">
        <v>974</v>
      </c>
      <c r="D82" s="366" t="s">
        <v>975</v>
      </c>
      <c r="E82" s="795" t="s">
        <v>976</v>
      </c>
      <c r="F82" s="168"/>
    </row>
    <row r="83" spans="1:6" x14ac:dyDescent="0.25">
      <c r="A83" s="1721" t="s">
        <v>481</v>
      </c>
      <c r="B83" s="1708"/>
      <c r="C83" s="1708"/>
      <c r="D83" s="1708"/>
      <c r="E83" s="1709"/>
    </row>
    <row r="84" spans="1:6" ht="15.75" thickBot="1" x14ac:dyDescent="0.3">
      <c r="A84" s="1742"/>
      <c r="B84" s="1708"/>
      <c r="C84" s="1708"/>
      <c r="D84" s="1708"/>
      <c r="E84" s="1709"/>
    </row>
    <row r="85" spans="1:6" ht="24" customHeight="1" thickBot="1" x14ac:dyDescent="0.3">
      <c r="A85" s="355" t="s">
        <v>470</v>
      </c>
      <c r="B85" s="387">
        <v>72505016</v>
      </c>
      <c r="C85" s="664">
        <f>TREASURY!D20</f>
        <v>82548246</v>
      </c>
      <c r="D85" s="387">
        <f t="shared" ref="D85:E87" si="5">C85*5/100+C85</f>
        <v>86675658.299999997</v>
      </c>
      <c r="E85" s="387">
        <f t="shared" si="5"/>
        <v>91009441.215000004</v>
      </c>
    </row>
    <row r="86" spans="1:6" ht="24" customHeight="1" thickBot="1" x14ac:dyDescent="0.3">
      <c r="A86" s="362" t="s">
        <v>471</v>
      </c>
      <c r="B86" s="363">
        <v>47311478</v>
      </c>
      <c r="C86" s="668">
        <f>TREASURY!D126</f>
        <v>164463221</v>
      </c>
      <c r="D86" s="363">
        <f t="shared" si="5"/>
        <v>172686382.05000001</v>
      </c>
      <c r="E86" s="363">
        <f>D86*5/100+D86</f>
        <v>181320701.1525</v>
      </c>
    </row>
    <row r="87" spans="1:6" ht="36.950000000000003" customHeight="1" thickBot="1" x14ac:dyDescent="0.3">
      <c r="A87" s="355" t="s">
        <v>472</v>
      </c>
      <c r="B87" s="373">
        <v>0</v>
      </c>
      <c r="C87" s="912">
        <v>0</v>
      </c>
      <c r="D87" s="357">
        <f t="shared" si="5"/>
        <v>0</v>
      </c>
      <c r="E87" s="357">
        <f>D87*5/100+D87</f>
        <v>0</v>
      </c>
    </row>
    <row r="88" spans="1:6" ht="15.75" thickBot="1" x14ac:dyDescent="0.3">
      <c r="A88" s="362" t="s">
        <v>473</v>
      </c>
      <c r="B88" s="363">
        <v>7500000</v>
      </c>
      <c r="C88" s="668">
        <f>TREASURY!D141</f>
        <v>1700000</v>
      </c>
      <c r="D88" s="363">
        <f>C88*5/100+C88</f>
        <v>1785000</v>
      </c>
      <c r="E88" s="364">
        <f>D88*5/100+D88</f>
        <v>1874250</v>
      </c>
    </row>
    <row r="89" spans="1:6" x14ac:dyDescent="0.25">
      <c r="A89" s="1714" t="s">
        <v>474</v>
      </c>
      <c r="B89" s="1704"/>
      <c r="C89" s="1705"/>
      <c r="D89" s="1705"/>
      <c r="E89" s="1706"/>
    </row>
    <row r="90" spans="1:6" ht="15.75" thickBot="1" x14ac:dyDescent="0.3">
      <c r="A90" s="1714"/>
      <c r="B90" s="1723"/>
      <c r="C90" s="1724"/>
      <c r="D90" s="1724"/>
      <c r="E90" s="1725"/>
    </row>
    <row r="91" spans="1:6" ht="36.950000000000003" customHeight="1" thickBot="1" x14ac:dyDescent="0.3">
      <c r="A91" s="362" t="s">
        <v>475</v>
      </c>
      <c r="B91" s="386">
        <v>0</v>
      </c>
      <c r="C91" s="917">
        <v>0</v>
      </c>
      <c r="D91" s="255">
        <f t="shared" ref="D91:E93" si="6">C91*5/100+C91</f>
        <v>0</v>
      </c>
      <c r="E91" s="397">
        <f t="shared" si="6"/>
        <v>0</v>
      </c>
    </row>
    <row r="92" spans="1:6" ht="36.950000000000003" customHeight="1" thickBot="1" x14ac:dyDescent="0.3">
      <c r="A92" s="355" t="s">
        <v>482</v>
      </c>
      <c r="B92" s="372">
        <v>0</v>
      </c>
      <c r="C92" s="681">
        <v>0</v>
      </c>
      <c r="D92" s="396">
        <f t="shared" si="6"/>
        <v>0</v>
      </c>
      <c r="E92" s="398">
        <f t="shared" si="6"/>
        <v>0</v>
      </c>
    </row>
    <row r="93" spans="1:6" ht="15.75" thickBot="1" x14ac:dyDescent="0.3">
      <c r="A93" s="377" t="s">
        <v>477</v>
      </c>
      <c r="B93" s="357">
        <v>230172935</v>
      </c>
      <c r="C93" s="665">
        <f>TREASURY!D156</f>
        <v>451000000</v>
      </c>
      <c r="D93" s="375">
        <f t="shared" si="6"/>
        <v>473550000</v>
      </c>
      <c r="E93" s="357">
        <f t="shared" si="6"/>
        <v>497227500</v>
      </c>
    </row>
    <row r="94" spans="1:6" x14ac:dyDescent="0.25">
      <c r="A94" s="1694" t="s">
        <v>483</v>
      </c>
      <c r="B94" s="1700">
        <f>SUM(B85+B86+B87+B88+B91+B92+B93)</f>
        <v>357489429</v>
      </c>
      <c r="C94" s="1696">
        <f>SUM(C85+C86+C87+C88+C91+C92+C93)</f>
        <v>699711467</v>
      </c>
      <c r="D94" s="1759">
        <f>SUM(D85+D86+D87+D88+D91+D92+D93)</f>
        <v>734697040.35000002</v>
      </c>
      <c r="E94" s="1700">
        <f>SUM(E85+E86+E87+E88+E91+E92+E93)</f>
        <v>771431892.36750007</v>
      </c>
    </row>
    <row r="95" spans="1:6" ht="15.75" thickBot="1" x14ac:dyDescent="0.3">
      <c r="A95" s="1695"/>
      <c r="B95" s="1701"/>
      <c r="C95" s="1697"/>
      <c r="D95" s="1760"/>
      <c r="E95" s="1761"/>
    </row>
    <row r="96" spans="1:6" x14ac:dyDescent="0.25">
      <c r="A96" s="1747" t="s">
        <v>522</v>
      </c>
      <c r="B96" s="1737"/>
      <c r="C96" s="1737"/>
      <c r="D96" s="1739"/>
      <c r="E96" s="1740"/>
      <c r="F96" s="168"/>
    </row>
    <row r="97" spans="1:6" ht="15.75" thickBot="1" x14ac:dyDescent="0.3">
      <c r="A97" s="1747"/>
      <c r="B97" s="1737"/>
      <c r="C97" s="1737"/>
      <c r="D97" s="1739"/>
      <c r="E97" s="1740"/>
      <c r="F97" s="168"/>
    </row>
    <row r="98" spans="1:6" ht="29.25" thickBot="1" x14ac:dyDescent="0.3">
      <c r="A98" s="359" t="s">
        <v>468</v>
      </c>
      <c r="B98" s="366" t="s">
        <v>503</v>
      </c>
      <c r="C98" s="458" t="s">
        <v>504</v>
      </c>
      <c r="D98" s="1766" t="s">
        <v>505</v>
      </c>
      <c r="E98" s="1788"/>
      <c r="F98" s="168"/>
    </row>
    <row r="99" spans="1:6" ht="15.75" thickBot="1" x14ac:dyDescent="0.3">
      <c r="A99" s="365"/>
      <c r="B99" s="796" t="s">
        <v>973</v>
      </c>
      <c r="C99" s="432" t="s">
        <v>974</v>
      </c>
      <c r="D99" s="366" t="s">
        <v>975</v>
      </c>
      <c r="E99" s="795" t="s">
        <v>976</v>
      </c>
      <c r="F99" s="168"/>
    </row>
    <row r="100" spans="1:6" x14ac:dyDescent="0.25">
      <c r="A100" s="1694" t="s">
        <v>481</v>
      </c>
      <c r="B100" s="1704"/>
      <c r="C100" s="1705"/>
      <c r="D100" s="1705"/>
      <c r="E100" s="1706"/>
    </row>
    <row r="101" spans="1:6" ht="15.75" thickBot="1" x14ac:dyDescent="0.3">
      <c r="A101" s="1714"/>
      <c r="B101" s="1707"/>
      <c r="C101" s="1708"/>
      <c r="D101" s="1708"/>
      <c r="E101" s="1709"/>
    </row>
    <row r="102" spans="1:6" ht="15.75" thickBot="1" x14ac:dyDescent="0.3">
      <c r="A102" s="362" t="s">
        <v>470</v>
      </c>
      <c r="B102" s="391">
        <v>0</v>
      </c>
      <c r="C102" s="681">
        <f>TREASURY!E20</f>
        <v>0</v>
      </c>
      <c r="D102" s="391">
        <f t="shared" ref="D102:E104" si="7">C102*5/100+C102</f>
        <v>0</v>
      </c>
      <c r="E102" s="369">
        <f t="shared" si="7"/>
        <v>0</v>
      </c>
    </row>
    <row r="103" spans="1:6" ht="15.75" thickBot="1" x14ac:dyDescent="0.3">
      <c r="A103" s="362" t="s">
        <v>471</v>
      </c>
      <c r="B103" s="363">
        <v>14050000</v>
      </c>
      <c r="C103" s="664">
        <f>TREASURY!H126</f>
        <v>36143355</v>
      </c>
      <c r="D103" s="401">
        <f t="shared" si="7"/>
        <v>37950522.75</v>
      </c>
      <c r="E103" s="399">
        <f>D103*5/100+D103</f>
        <v>39848048.887500003</v>
      </c>
    </row>
    <row r="104" spans="1:6" ht="15.75" thickBot="1" x14ac:dyDescent="0.3">
      <c r="A104" s="355" t="s">
        <v>472</v>
      </c>
      <c r="B104" s="390">
        <v>0</v>
      </c>
      <c r="C104" s="688">
        <v>0</v>
      </c>
      <c r="D104" s="390">
        <f t="shared" si="7"/>
        <v>0</v>
      </c>
      <c r="E104" s="389">
        <f>D104*5/100+D104</f>
        <v>0</v>
      </c>
    </row>
    <row r="105" spans="1:6" x14ac:dyDescent="0.25">
      <c r="A105" s="1763" t="s">
        <v>473</v>
      </c>
      <c r="B105" s="1796">
        <v>0</v>
      </c>
      <c r="C105" s="1797">
        <f>TREASURY!E141</f>
        <v>0</v>
      </c>
      <c r="D105" s="1796">
        <f>C105*5/100+C105</f>
        <v>0</v>
      </c>
      <c r="E105" s="1717">
        <f>D105*5/100+D105</f>
        <v>0</v>
      </c>
    </row>
    <row r="106" spans="1:6" ht="15.75" thickBot="1" x14ac:dyDescent="0.3">
      <c r="A106" s="1727"/>
      <c r="B106" s="1729"/>
      <c r="C106" s="1798"/>
      <c r="D106" s="1729">
        <f>C106*5/100+C106</f>
        <v>0</v>
      </c>
      <c r="E106" s="1746">
        <f>D106*5/100+D106</f>
        <v>0</v>
      </c>
    </row>
    <row r="107" spans="1:6" x14ac:dyDescent="0.25">
      <c r="A107" s="1721" t="s">
        <v>474</v>
      </c>
      <c r="B107" s="1704"/>
      <c r="C107" s="1705"/>
      <c r="D107" s="1705"/>
      <c r="E107" s="1706"/>
    </row>
    <row r="108" spans="1:6" ht="15.75" thickBot="1" x14ac:dyDescent="0.3">
      <c r="A108" s="1722"/>
      <c r="B108" s="1707"/>
      <c r="C108" s="1708"/>
      <c r="D108" s="1708"/>
      <c r="E108" s="1709"/>
    </row>
    <row r="109" spans="1:6" ht="24.95" customHeight="1" thickBot="1" x14ac:dyDescent="0.3">
      <c r="A109" s="362" t="s">
        <v>475</v>
      </c>
      <c r="B109" s="391">
        <v>0</v>
      </c>
      <c r="C109" s="676">
        <v>0</v>
      </c>
      <c r="D109" s="391">
        <f t="shared" ref="D109:E111" si="8">C109*5/100+C109</f>
        <v>0</v>
      </c>
      <c r="E109" s="369">
        <f t="shared" si="8"/>
        <v>0</v>
      </c>
    </row>
    <row r="110" spans="1:6" ht="36.950000000000003" customHeight="1" thickBot="1" x14ac:dyDescent="0.3">
      <c r="A110" s="355" t="s">
        <v>482</v>
      </c>
      <c r="B110" s="390">
        <v>0</v>
      </c>
      <c r="C110" s="912">
        <v>0</v>
      </c>
      <c r="D110" s="390">
        <f t="shared" si="8"/>
        <v>0</v>
      </c>
      <c r="E110" s="389">
        <f t="shared" si="8"/>
        <v>0</v>
      </c>
    </row>
    <row r="111" spans="1:6" ht="15.75" thickBot="1" x14ac:dyDescent="0.3">
      <c r="A111" s="362" t="s">
        <v>477</v>
      </c>
      <c r="B111" s="391">
        <v>0</v>
      </c>
      <c r="C111" s="668">
        <f>TREASURY!E156</f>
        <v>0</v>
      </c>
      <c r="D111" s="363">
        <f t="shared" si="8"/>
        <v>0</v>
      </c>
      <c r="E111" s="364">
        <f t="shared" si="8"/>
        <v>0</v>
      </c>
    </row>
    <row r="112" spans="1:6" x14ac:dyDescent="0.25">
      <c r="A112" s="1694" t="s">
        <v>483</v>
      </c>
      <c r="B112" s="1700">
        <f>SUM(B102+B103+B104+B105+B109+B110+B111)</f>
        <v>14050000</v>
      </c>
      <c r="C112" s="1698">
        <f>SUM(C102+C103+C104+C105+C109+C110+C111)</f>
        <v>36143355</v>
      </c>
      <c r="D112" s="1700">
        <f>SUM(D102+D103+D104+D105+D109+D110+D111)</f>
        <v>37950522.75</v>
      </c>
      <c r="E112" s="1702">
        <f>SUM(E102+E103+E104+E105+E109+E110+E111)</f>
        <v>39848048.887500003</v>
      </c>
    </row>
    <row r="113" spans="1:5" ht="15.75" thickBot="1" x14ac:dyDescent="0.3">
      <c r="A113" s="1695"/>
      <c r="B113" s="1701"/>
      <c r="C113" s="1699"/>
      <c r="D113" s="1701"/>
      <c r="E113" s="1703"/>
    </row>
    <row r="114" spans="1:5" x14ac:dyDescent="0.25">
      <c r="A114" s="1694" t="s">
        <v>523</v>
      </c>
      <c r="B114" s="1713"/>
      <c r="C114" s="1757"/>
      <c r="D114" s="1758"/>
      <c r="E114" s="1753"/>
    </row>
    <row r="115" spans="1:5" x14ac:dyDescent="0.25">
      <c r="A115" s="1714"/>
      <c r="B115" s="1737"/>
      <c r="C115" s="1738"/>
      <c r="D115" s="1739"/>
      <c r="E115" s="1754"/>
    </row>
    <row r="116" spans="1:5" ht="15.75" thickBot="1" x14ac:dyDescent="0.3">
      <c r="A116" s="1714"/>
      <c r="B116" s="1737"/>
      <c r="C116" s="1738"/>
      <c r="D116" s="1739"/>
      <c r="E116" s="1754"/>
    </row>
    <row r="117" spans="1:5" ht="29.25" thickBot="1" x14ac:dyDescent="0.3">
      <c r="A117" s="310" t="s">
        <v>468</v>
      </c>
      <c r="B117" s="359" t="s">
        <v>503</v>
      </c>
      <c r="C117" s="432" t="s">
        <v>504</v>
      </c>
      <c r="D117" s="1766" t="s">
        <v>505</v>
      </c>
      <c r="E117" s="1767"/>
    </row>
    <row r="118" spans="1:5" ht="15.75" thickBot="1" x14ac:dyDescent="0.3">
      <c r="A118" s="402"/>
      <c r="B118" s="796" t="s">
        <v>973</v>
      </c>
      <c r="C118" s="432" t="s">
        <v>974</v>
      </c>
      <c r="D118" s="366" t="s">
        <v>975</v>
      </c>
      <c r="E118" s="795" t="s">
        <v>976</v>
      </c>
    </row>
    <row r="119" spans="1:5" x14ac:dyDescent="0.25">
      <c r="A119" s="1721" t="s">
        <v>481</v>
      </c>
      <c r="B119" s="1768"/>
      <c r="C119" s="1769"/>
      <c r="D119" s="1769"/>
      <c r="E119" s="1770"/>
    </row>
    <row r="120" spans="1:5" ht="15.75" thickBot="1" x14ac:dyDescent="0.3">
      <c r="A120" s="1742"/>
      <c r="B120" s="1774"/>
      <c r="C120" s="1775"/>
      <c r="D120" s="1775"/>
      <c r="E120" s="1776"/>
    </row>
    <row r="121" spans="1:5" ht="24" customHeight="1" thickBot="1" x14ac:dyDescent="0.3">
      <c r="A121" s="232" t="s">
        <v>470</v>
      </c>
      <c r="B121" s="391">
        <v>0</v>
      </c>
      <c r="C121" s="906">
        <f>TREASURY!O20</f>
        <v>0</v>
      </c>
      <c r="D121" s="391">
        <f t="shared" ref="D121:E124" si="9">C121*5/100+C121</f>
        <v>0</v>
      </c>
      <c r="E121" s="403">
        <f t="shared" si="9"/>
        <v>0</v>
      </c>
    </row>
    <row r="122" spans="1:5" ht="15.75" thickBot="1" x14ac:dyDescent="0.3">
      <c r="A122" s="377" t="s">
        <v>471</v>
      </c>
      <c r="B122" s="387">
        <v>21100000</v>
      </c>
      <c r="C122" s="910">
        <f>TREASURY!O126</f>
        <v>9769975</v>
      </c>
      <c r="D122" s="387">
        <f t="shared" si="9"/>
        <v>10258473.75</v>
      </c>
      <c r="E122" s="358">
        <f t="shared" si="9"/>
        <v>10771397.4375</v>
      </c>
    </row>
    <row r="123" spans="1:5" ht="15.75" thickBot="1" x14ac:dyDescent="0.3">
      <c r="A123" s="362" t="s">
        <v>472</v>
      </c>
      <c r="B123" s="372">
        <v>0</v>
      </c>
      <c r="C123" s="676">
        <v>0</v>
      </c>
      <c r="D123" s="391">
        <f t="shared" si="9"/>
        <v>0</v>
      </c>
      <c r="E123" s="369">
        <f t="shared" si="9"/>
        <v>0</v>
      </c>
    </row>
    <row r="124" spans="1:5" ht="15.75" thickBot="1" x14ac:dyDescent="0.3">
      <c r="A124" s="362" t="s">
        <v>473</v>
      </c>
      <c r="B124" s="391">
        <v>0</v>
      </c>
      <c r="C124" s="676">
        <f>TREASURY!O141</f>
        <v>0</v>
      </c>
      <c r="D124" s="391">
        <f t="shared" si="9"/>
        <v>0</v>
      </c>
      <c r="E124" s="369">
        <f t="shared" si="9"/>
        <v>0</v>
      </c>
    </row>
    <row r="125" spans="1:5" x14ac:dyDescent="0.25">
      <c r="A125" s="1721" t="s">
        <v>474</v>
      </c>
      <c r="B125" s="1768"/>
      <c r="C125" s="1769"/>
      <c r="D125" s="1769"/>
      <c r="E125" s="1770"/>
    </row>
    <row r="126" spans="1:5" ht="15.75" thickBot="1" x14ac:dyDescent="0.3">
      <c r="A126" s="1742"/>
      <c r="B126" s="1774"/>
      <c r="C126" s="1775"/>
      <c r="D126" s="1775"/>
      <c r="E126" s="1776"/>
    </row>
    <row r="127" spans="1:5" ht="21.95" customHeight="1" thickBot="1" x14ac:dyDescent="0.3">
      <c r="A127" s="362" t="s">
        <v>475</v>
      </c>
      <c r="B127" s="372">
        <v>0</v>
      </c>
      <c r="C127" s="676">
        <v>0</v>
      </c>
      <c r="D127" s="391">
        <f t="shared" ref="D127:E129" si="10">C127*5/100+C127</f>
        <v>0</v>
      </c>
      <c r="E127" s="369">
        <f t="shared" si="10"/>
        <v>0</v>
      </c>
    </row>
    <row r="128" spans="1:5" ht="21" customHeight="1" thickBot="1" x14ac:dyDescent="0.3">
      <c r="A128" s="355" t="s">
        <v>482</v>
      </c>
      <c r="B128" s="373">
        <v>0</v>
      </c>
      <c r="C128" s="912">
        <v>0</v>
      </c>
      <c r="D128" s="390">
        <f t="shared" si="10"/>
        <v>0</v>
      </c>
      <c r="E128" s="389">
        <f t="shared" si="10"/>
        <v>0</v>
      </c>
    </row>
    <row r="129" spans="1:9" ht="15.75" thickBot="1" x14ac:dyDescent="0.3">
      <c r="A129" s="362" t="s">
        <v>477</v>
      </c>
      <c r="B129" s="391">
        <v>0</v>
      </c>
      <c r="C129" s="668">
        <f>TREASURY!O156</f>
        <v>0</v>
      </c>
      <c r="D129" s="363">
        <f t="shared" si="10"/>
        <v>0</v>
      </c>
      <c r="E129" s="364">
        <f t="shared" si="10"/>
        <v>0</v>
      </c>
    </row>
    <row r="130" spans="1:9" x14ac:dyDescent="0.25">
      <c r="A130" s="1694" t="s">
        <v>483</v>
      </c>
      <c r="B130" s="1700">
        <f>SUM(B121+B122+B123+B124+B127+B128+B129)</f>
        <v>21100000</v>
      </c>
      <c r="C130" s="1698">
        <f>SUM(C121+C122+C123+C124+C127+C128+C129)</f>
        <v>9769975</v>
      </c>
      <c r="D130" s="1700">
        <f>SUM(D121+D122+D123+D124+D127+D128+D129)</f>
        <v>10258473.75</v>
      </c>
      <c r="E130" s="1702">
        <f>SUM(E121+E122+E123+E124+E127+E128+E129)</f>
        <v>10771397.4375</v>
      </c>
    </row>
    <row r="131" spans="1:9" ht="15.75" thickBot="1" x14ac:dyDescent="0.3">
      <c r="A131" s="1695"/>
      <c r="B131" s="1701"/>
      <c r="C131" s="1699"/>
      <c r="D131" s="1701"/>
      <c r="E131" s="1741"/>
    </row>
    <row r="132" spans="1:9" x14ac:dyDescent="0.25">
      <c r="A132" s="1747" t="s">
        <v>524</v>
      </c>
      <c r="B132" s="1737"/>
      <c r="C132" s="1737"/>
      <c r="D132" s="1739"/>
      <c r="E132" s="1740"/>
      <c r="F132" s="168"/>
    </row>
    <row r="133" spans="1:9" ht="15.75" thickBot="1" x14ac:dyDescent="0.3">
      <c r="A133" s="1747"/>
      <c r="B133" s="1737"/>
      <c r="C133" s="1737"/>
      <c r="D133" s="1739"/>
      <c r="E133" s="1740"/>
      <c r="F133" s="168"/>
    </row>
    <row r="134" spans="1:9" ht="29.25" thickBot="1" x14ac:dyDescent="0.3">
      <c r="A134" s="356" t="s">
        <v>468</v>
      </c>
      <c r="B134" s="359" t="s">
        <v>503</v>
      </c>
      <c r="C134" s="432" t="s">
        <v>504</v>
      </c>
      <c r="D134" s="1785" t="s">
        <v>505</v>
      </c>
      <c r="E134" s="1788"/>
      <c r="F134" s="168"/>
    </row>
    <row r="135" spans="1:9" ht="15.75" thickBot="1" x14ac:dyDescent="0.3">
      <c r="A135" s="365"/>
      <c r="B135" s="796" t="s">
        <v>973</v>
      </c>
      <c r="C135" s="432" t="s">
        <v>974</v>
      </c>
      <c r="D135" s="366" t="s">
        <v>975</v>
      </c>
      <c r="E135" s="795" t="s">
        <v>976</v>
      </c>
      <c r="F135" s="168"/>
    </row>
    <row r="136" spans="1:9" x14ac:dyDescent="0.25">
      <c r="A136" s="1721" t="s">
        <v>481</v>
      </c>
      <c r="B136" s="1708"/>
      <c r="C136" s="1708"/>
      <c r="D136" s="1708"/>
      <c r="E136" s="1709"/>
    </row>
    <row r="137" spans="1:9" ht="15.75" thickBot="1" x14ac:dyDescent="0.3">
      <c r="A137" s="1722"/>
      <c r="B137" s="1708"/>
      <c r="C137" s="1708"/>
      <c r="D137" s="1708"/>
      <c r="E137" s="1709"/>
    </row>
    <row r="138" spans="1:9" ht="24" customHeight="1" thickBot="1" x14ac:dyDescent="0.3">
      <c r="A138" s="362" t="s">
        <v>470</v>
      </c>
      <c r="B138" s="391">
        <v>0</v>
      </c>
      <c r="C138" s="676">
        <f>TREASURY!J20</f>
        <v>0</v>
      </c>
      <c r="D138" s="391">
        <f t="shared" ref="D138:E141" si="11">C138*5/100+C138</f>
        <v>0</v>
      </c>
      <c r="E138" s="369">
        <f t="shared" si="11"/>
        <v>0</v>
      </c>
    </row>
    <row r="139" spans="1:9" ht="24" customHeight="1" thickBot="1" x14ac:dyDescent="0.3">
      <c r="A139" s="355" t="s">
        <v>471</v>
      </c>
      <c r="B139" s="357">
        <v>10900000</v>
      </c>
      <c r="C139" s="907">
        <f>TREASURY!J126</f>
        <v>5530005</v>
      </c>
      <c r="D139" s="357">
        <f t="shared" si="11"/>
        <v>5806505.25</v>
      </c>
      <c r="E139" s="358">
        <f t="shared" si="11"/>
        <v>6096830.5125000002</v>
      </c>
      <c r="I139" s="51"/>
    </row>
    <row r="140" spans="1:9" ht="21" customHeight="1" thickBot="1" x14ac:dyDescent="0.3">
      <c r="A140" s="362" t="s">
        <v>472</v>
      </c>
      <c r="B140" s="372">
        <v>0</v>
      </c>
      <c r="C140" s="676">
        <v>0</v>
      </c>
      <c r="D140" s="391">
        <f t="shared" si="11"/>
        <v>0</v>
      </c>
      <c r="E140" s="369">
        <f t="shared" si="11"/>
        <v>0</v>
      </c>
    </row>
    <row r="141" spans="1:9" ht="15.75" thickBot="1" x14ac:dyDescent="0.3">
      <c r="A141" s="362" t="s">
        <v>473</v>
      </c>
      <c r="B141" s="391">
        <v>0</v>
      </c>
      <c r="C141" s="676">
        <f>TREASURY!J141</f>
        <v>0</v>
      </c>
      <c r="D141" s="391">
        <f t="shared" si="11"/>
        <v>0</v>
      </c>
      <c r="E141" s="369">
        <f t="shared" si="11"/>
        <v>0</v>
      </c>
    </row>
    <row r="142" spans="1:9" x14ac:dyDescent="0.25">
      <c r="A142" s="1721" t="s">
        <v>474</v>
      </c>
      <c r="B142" s="1704"/>
      <c r="C142" s="1705"/>
      <c r="D142" s="1705"/>
      <c r="E142" s="1706"/>
    </row>
    <row r="143" spans="1:9" ht="15.75" thickBot="1" x14ac:dyDescent="0.3">
      <c r="A143" s="1742"/>
      <c r="B143" s="1723"/>
      <c r="C143" s="1724"/>
      <c r="D143" s="1724"/>
      <c r="E143" s="1725"/>
      <c r="H143" s="51"/>
    </row>
    <row r="144" spans="1:9" ht="18" customHeight="1" thickBot="1" x14ac:dyDescent="0.3">
      <c r="A144" s="362" t="s">
        <v>475</v>
      </c>
      <c r="B144" s="372">
        <v>0</v>
      </c>
      <c r="C144" s="676">
        <v>0</v>
      </c>
      <c r="D144" s="391">
        <f t="shared" ref="D144:E146" si="12">C144*5/100+C144</f>
        <v>0</v>
      </c>
      <c r="E144" s="369">
        <f t="shared" si="12"/>
        <v>0</v>
      </c>
    </row>
    <row r="145" spans="1:5" ht="21" customHeight="1" thickBot="1" x14ac:dyDescent="0.3">
      <c r="A145" s="355" t="s">
        <v>482</v>
      </c>
      <c r="B145" s="373">
        <v>0</v>
      </c>
      <c r="C145" s="912">
        <v>0</v>
      </c>
      <c r="D145" s="390">
        <f t="shared" si="12"/>
        <v>0</v>
      </c>
      <c r="E145" s="389">
        <f t="shared" si="12"/>
        <v>0</v>
      </c>
    </row>
    <row r="146" spans="1:5" ht="15.75" thickBot="1" x14ac:dyDescent="0.3">
      <c r="A146" s="362" t="s">
        <v>477</v>
      </c>
      <c r="B146" s="391">
        <v>0</v>
      </c>
      <c r="C146" s="668">
        <f>TREASURY!J156</f>
        <v>0</v>
      </c>
      <c r="D146" s="363">
        <f t="shared" si="12"/>
        <v>0</v>
      </c>
      <c r="E146" s="364">
        <f t="shared" si="12"/>
        <v>0</v>
      </c>
    </row>
    <row r="147" spans="1:5" x14ac:dyDescent="0.25">
      <c r="A147" s="1726" t="s">
        <v>483</v>
      </c>
      <c r="B147" s="1732">
        <f>SUM(B138+B139+B140+B141+B144+B145+B146)</f>
        <v>10900000</v>
      </c>
      <c r="C147" s="1730">
        <f>SUM(C138+C139+C140+C141+C144+C145+C146)</f>
        <v>5530005</v>
      </c>
      <c r="D147" s="1732">
        <f>SUM(D138+D139+D140+D141+D144+D145+D146)</f>
        <v>5806505.25</v>
      </c>
      <c r="E147" s="1734">
        <f>SUM(E138+E139+E140+E141+E144+E145+E146)</f>
        <v>6096830.5125000002</v>
      </c>
    </row>
    <row r="148" spans="1:5" ht="15.75" thickBot="1" x14ac:dyDescent="0.3">
      <c r="A148" s="1727"/>
      <c r="B148" s="1733"/>
      <c r="C148" s="1731"/>
      <c r="D148" s="1733"/>
      <c r="E148" s="1735"/>
    </row>
    <row r="149" spans="1:5" x14ac:dyDescent="0.25">
      <c r="A149" s="1694" t="s">
        <v>525</v>
      </c>
      <c r="B149" s="1713"/>
      <c r="C149" s="1713"/>
      <c r="D149" s="1713"/>
      <c r="E149" s="1753"/>
    </row>
    <row r="150" spans="1:5" x14ac:dyDescent="0.25">
      <c r="A150" s="1714"/>
      <c r="B150" s="1737"/>
      <c r="C150" s="1737"/>
      <c r="D150" s="1737"/>
      <c r="E150" s="1754"/>
    </row>
    <row r="151" spans="1:5" ht="15.75" thickBot="1" x14ac:dyDescent="0.3">
      <c r="A151" s="1695"/>
      <c r="B151" s="1752"/>
      <c r="C151" s="1752"/>
      <c r="D151" s="1752"/>
      <c r="E151" s="1755"/>
    </row>
    <row r="152" spans="1:5" ht="29.25" thickBot="1" x14ac:dyDescent="0.3">
      <c r="A152" s="404" t="s">
        <v>468</v>
      </c>
      <c r="B152" s="406" t="s">
        <v>503</v>
      </c>
      <c r="C152" s="705" t="s">
        <v>504</v>
      </c>
      <c r="D152" s="1749" t="s">
        <v>505</v>
      </c>
      <c r="E152" s="1751"/>
    </row>
    <row r="153" spans="1:5" ht="15.75" thickBot="1" x14ac:dyDescent="0.3">
      <c r="A153" s="405"/>
      <c r="B153" s="796" t="s">
        <v>973</v>
      </c>
      <c r="C153" s="432" t="s">
        <v>974</v>
      </c>
      <c r="D153" s="366" t="s">
        <v>975</v>
      </c>
      <c r="E153" s="795" t="s">
        <v>976</v>
      </c>
    </row>
    <row r="154" spans="1:5" x14ac:dyDescent="0.25">
      <c r="A154" s="1721" t="s">
        <v>481</v>
      </c>
      <c r="B154" s="1704"/>
      <c r="C154" s="1705"/>
      <c r="D154" s="1705"/>
      <c r="E154" s="1706"/>
    </row>
    <row r="155" spans="1:5" ht="15.75" thickBot="1" x14ac:dyDescent="0.3">
      <c r="A155" s="1742"/>
      <c r="B155" s="1723"/>
      <c r="C155" s="1724"/>
      <c r="D155" s="1724"/>
      <c r="E155" s="1725"/>
    </row>
    <row r="156" spans="1:5" ht="15.75" thickBot="1" x14ac:dyDescent="0.3">
      <c r="A156" s="355" t="s">
        <v>470</v>
      </c>
      <c r="B156" s="400">
        <v>0</v>
      </c>
      <c r="C156" s="912">
        <f>TREASURY!K20</f>
        <v>0</v>
      </c>
      <c r="D156" s="400">
        <f t="shared" ref="D156:E159" si="13">C156*5/100+C156</f>
        <v>0</v>
      </c>
      <c r="E156" s="389">
        <f t="shared" si="13"/>
        <v>0</v>
      </c>
    </row>
    <row r="157" spans="1:5" ht="15.75" thickBot="1" x14ac:dyDescent="0.3">
      <c r="A157" s="362" t="s">
        <v>471</v>
      </c>
      <c r="B157" s="363">
        <v>10200000</v>
      </c>
      <c r="C157" s="668">
        <f>TREASURY!K126</f>
        <v>4239970</v>
      </c>
      <c r="D157" s="363">
        <f t="shared" si="13"/>
        <v>4451968.5</v>
      </c>
      <c r="E157" s="364">
        <f t="shared" si="13"/>
        <v>4674566.9249999998</v>
      </c>
    </row>
    <row r="158" spans="1:5" ht="21.95" customHeight="1" thickBot="1" x14ac:dyDescent="0.3">
      <c r="A158" s="355" t="s">
        <v>472</v>
      </c>
      <c r="B158" s="373">
        <v>0</v>
      </c>
      <c r="C158" s="912">
        <v>0</v>
      </c>
      <c r="D158" s="390">
        <f t="shared" si="13"/>
        <v>0</v>
      </c>
      <c r="E158" s="389">
        <f t="shared" si="13"/>
        <v>0</v>
      </c>
    </row>
    <row r="159" spans="1:5" ht="15.75" thickBot="1" x14ac:dyDescent="0.3">
      <c r="A159" s="362" t="s">
        <v>473</v>
      </c>
      <c r="B159" s="391">
        <v>0</v>
      </c>
      <c r="C159" s="676">
        <f>TREASURY!K141</f>
        <v>0</v>
      </c>
      <c r="D159" s="391">
        <f t="shared" si="13"/>
        <v>0</v>
      </c>
      <c r="E159" s="369">
        <f t="shared" si="13"/>
        <v>0</v>
      </c>
    </row>
    <row r="160" spans="1:5" x14ac:dyDescent="0.25">
      <c r="A160" s="1714" t="s">
        <v>474</v>
      </c>
      <c r="B160" s="1704"/>
      <c r="C160" s="1705"/>
      <c r="D160" s="1705"/>
      <c r="E160" s="1706"/>
    </row>
    <row r="161" spans="1:6" ht="15.75" thickBot="1" x14ac:dyDescent="0.3">
      <c r="A161" s="1714"/>
      <c r="B161" s="1723"/>
      <c r="C161" s="1724"/>
      <c r="D161" s="1724"/>
      <c r="E161" s="1725"/>
    </row>
    <row r="162" spans="1:6" ht="18" customHeight="1" thickBot="1" x14ac:dyDescent="0.3">
      <c r="A162" s="362" t="s">
        <v>475</v>
      </c>
      <c r="B162" s="372">
        <v>0</v>
      </c>
      <c r="C162" s="676">
        <v>0</v>
      </c>
      <c r="D162" s="391">
        <f t="shared" ref="D162:E164" si="14">C162*5/100+C162</f>
        <v>0</v>
      </c>
      <c r="E162" s="369">
        <f t="shared" si="14"/>
        <v>0</v>
      </c>
    </row>
    <row r="163" spans="1:6" ht="15.75" thickBot="1" x14ac:dyDescent="0.3">
      <c r="A163" s="355" t="s">
        <v>482</v>
      </c>
      <c r="B163" s="373">
        <v>0</v>
      </c>
      <c r="C163" s="912">
        <v>0</v>
      </c>
      <c r="D163" s="390">
        <f t="shared" si="14"/>
        <v>0</v>
      </c>
      <c r="E163" s="389">
        <f t="shared" si="14"/>
        <v>0</v>
      </c>
    </row>
    <row r="164" spans="1:6" ht="15.75" thickBot="1" x14ac:dyDescent="0.3">
      <c r="A164" s="362" t="s">
        <v>477</v>
      </c>
      <c r="B164" s="391">
        <v>0</v>
      </c>
      <c r="C164" s="668">
        <f>TREASURY!K156</f>
        <v>0</v>
      </c>
      <c r="D164" s="363">
        <f t="shared" si="14"/>
        <v>0</v>
      </c>
      <c r="E164" s="364">
        <f t="shared" si="14"/>
        <v>0</v>
      </c>
    </row>
    <row r="165" spans="1:6" x14ac:dyDescent="0.25">
      <c r="A165" s="1694" t="s">
        <v>483</v>
      </c>
      <c r="B165" s="1700">
        <f>SUM(B156+B157+B158+B159+B162+B163+B164)</f>
        <v>10200000</v>
      </c>
      <c r="C165" s="1698">
        <f>SUM(C156+C157+C158+C159+C162+C163+C164)</f>
        <v>4239970</v>
      </c>
      <c r="D165" s="1700">
        <f>SUM(D156+D157+D158+D159+D162+D163+D164)</f>
        <v>4451968.5</v>
      </c>
      <c r="E165" s="1702">
        <f>SUM(E156+E157+E158+E159+E162+E163+E164)</f>
        <v>4674566.9249999998</v>
      </c>
    </row>
    <row r="166" spans="1:6" ht="15.75" thickBot="1" x14ac:dyDescent="0.3">
      <c r="A166" s="1695"/>
      <c r="B166" s="1701"/>
      <c r="C166" s="1699"/>
      <c r="D166" s="1701"/>
      <c r="E166" s="1741"/>
    </row>
    <row r="167" spans="1:6" ht="26.1" customHeight="1" thickBot="1" x14ac:dyDescent="0.3">
      <c r="A167" s="1747" t="s">
        <v>526</v>
      </c>
      <c r="B167" s="1737"/>
      <c r="C167" s="1737"/>
      <c r="D167" s="256"/>
      <c r="E167" s="920"/>
      <c r="F167" s="168"/>
    </row>
    <row r="168" spans="1:6" ht="26.1" customHeight="1" thickBot="1" x14ac:dyDescent="0.3">
      <c r="A168" s="408" t="s">
        <v>468</v>
      </c>
      <c r="B168" s="408" t="s">
        <v>503</v>
      </c>
      <c r="C168" s="918" t="s">
        <v>504</v>
      </c>
      <c r="D168" s="1794" t="s">
        <v>505</v>
      </c>
      <c r="E168" s="1795"/>
      <c r="F168" s="168"/>
    </row>
    <row r="169" spans="1:6" ht="26.1" customHeight="1" thickBot="1" x14ac:dyDescent="0.3">
      <c r="A169" s="409"/>
      <c r="B169" s="796" t="s">
        <v>973</v>
      </c>
      <c r="C169" s="432" t="s">
        <v>974</v>
      </c>
      <c r="D169" s="366" t="s">
        <v>975</v>
      </c>
      <c r="E169" s="795" t="s">
        <v>976</v>
      </c>
      <c r="F169" s="168"/>
    </row>
    <row r="170" spans="1:6" x14ac:dyDescent="0.25">
      <c r="A170" s="1714" t="s">
        <v>481</v>
      </c>
      <c r="B170" s="1768"/>
      <c r="C170" s="1769"/>
      <c r="D170" s="1769"/>
      <c r="E170" s="1770"/>
    </row>
    <row r="171" spans="1:6" ht="15.75" thickBot="1" x14ac:dyDescent="0.3">
      <c r="A171" s="1714"/>
      <c r="B171" s="1771"/>
      <c r="C171" s="1772"/>
      <c r="D171" s="1772"/>
      <c r="E171" s="1773"/>
    </row>
    <row r="172" spans="1:6" ht="24" customHeight="1" thickBot="1" x14ac:dyDescent="0.3">
      <c r="A172" s="362" t="s">
        <v>470</v>
      </c>
      <c r="B172" s="391">
        <v>0</v>
      </c>
      <c r="C172" s="676">
        <f>TREASURY!U20</f>
        <v>0</v>
      </c>
      <c r="D172" s="391">
        <f t="shared" ref="D172:E175" si="15">C172*5/100+C172</f>
        <v>0</v>
      </c>
      <c r="E172" s="369">
        <f t="shared" si="15"/>
        <v>0</v>
      </c>
    </row>
    <row r="173" spans="1:6" ht="24" customHeight="1" thickBot="1" x14ac:dyDescent="0.3">
      <c r="A173" s="355" t="s">
        <v>471</v>
      </c>
      <c r="B173" s="357">
        <v>80150000</v>
      </c>
      <c r="C173" s="907">
        <f>TREASURY!U126</f>
        <v>60466375</v>
      </c>
      <c r="D173" s="357">
        <f t="shared" si="15"/>
        <v>63489693.75</v>
      </c>
      <c r="E173" s="358">
        <f t="shared" si="15"/>
        <v>66664178.4375</v>
      </c>
    </row>
    <row r="174" spans="1:6" ht="23.1" customHeight="1" thickBot="1" x14ac:dyDescent="0.3">
      <c r="A174" s="362" t="s">
        <v>472</v>
      </c>
      <c r="B174" s="372">
        <v>0</v>
      </c>
      <c r="C174" s="676">
        <v>0</v>
      </c>
      <c r="D174" s="391">
        <f t="shared" si="15"/>
        <v>0</v>
      </c>
      <c r="E174" s="369">
        <f t="shared" si="15"/>
        <v>0</v>
      </c>
    </row>
    <row r="175" spans="1:6" ht="15.75" thickBot="1" x14ac:dyDescent="0.3">
      <c r="A175" s="362" t="s">
        <v>473</v>
      </c>
      <c r="B175" s="391">
        <v>0</v>
      </c>
      <c r="C175" s="676">
        <f>TREASURY!U141</f>
        <v>0</v>
      </c>
      <c r="D175" s="391">
        <f t="shared" si="15"/>
        <v>0</v>
      </c>
      <c r="E175" s="364">
        <f t="shared" si="15"/>
        <v>0</v>
      </c>
    </row>
    <row r="176" spans="1:6" x14ac:dyDescent="0.25">
      <c r="A176" s="1714" t="s">
        <v>474</v>
      </c>
      <c r="B176" s="1768"/>
      <c r="C176" s="1769"/>
      <c r="D176" s="1769"/>
      <c r="E176" s="1770"/>
    </row>
    <row r="177" spans="1:6" ht="15.75" thickBot="1" x14ac:dyDescent="0.3">
      <c r="A177" s="1714"/>
      <c r="B177" s="1774"/>
      <c r="C177" s="1775"/>
      <c r="D177" s="1775"/>
      <c r="E177" s="1776"/>
    </row>
    <row r="178" spans="1:6" ht="20.100000000000001" customHeight="1" thickBot="1" x14ac:dyDescent="0.3">
      <c r="A178" s="362" t="s">
        <v>475</v>
      </c>
      <c r="B178" s="372">
        <v>0</v>
      </c>
      <c r="C178" s="676">
        <v>0</v>
      </c>
      <c r="D178" s="391">
        <f t="shared" ref="D178:E180" si="16">C178*5/100+C178</f>
        <v>0</v>
      </c>
      <c r="E178" s="369">
        <f t="shared" si="16"/>
        <v>0</v>
      </c>
    </row>
    <row r="179" spans="1:6" ht="23.1" customHeight="1" thickBot="1" x14ac:dyDescent="0.3">
      <c r="A179" s="355" t="s">
        <v>482</v>
      </c>
      <c r="B179" s="373">
        <v>0</v>
      </c>
      <c r="C179" s="912">
        <v>0</v>
      </c>
      <c r="D179" s="390">
        <f t="shared" si="16"/>
        <v>0</v>
      </c>
      <c r="E179" s="389">
        <f t="shared" si="16"/>
        <v>0</v>
      </c>
    </row>
    <row r="180" spans="1:6" ht="15.75" thickBot="1" x14ac:dyDescent="0.3">
      <c r="A180" s="362" t="s">
        <v>477</v>
      </c>
      <c r="B180" s="391">
        <v>0</v>
      </c>
      <c r="C180" s="668">
        <f>TREASURY!U156</f>
        <v>0</v>
      </c>
      <c r="D180" s="363">
        <f t="shared" si="16"/>
        <v>0</v>
      </c>
      <c r="E180" s="364">
        <f t="shared" si="16"/>
        <v>0</v>
      </c>
    </row>
    <row r="181" spans="1:6" x14ac:dyDescent="0.25">
      <c r="A181" s="1694" t="s">
        <v>483</v>
      </c>
      <c r="B181" s="1700">
        <f>SUM(B172+B173+B174+B175+B178+B179+B180)</f>
        <v>80150000</v>
      </c>
      <c r="C181" s="1698">
        <f>SUM(C172+C173+C174+C175+C178+C179+C180)</f>
        <v>60466375</v>
      </c>
      <c r="D181" s="1700">
        <f>SUM(D172+D173+D174+D175+D178+D179+D180)</f>
        <v>63489693.75</v>
      </c>
      <c r="E181" s="1702">
        <f>SUM(E172+E173+E174+E175+E178+E179+E180)</f>
        <v>66664178.4375</v>
      </c>
    </row>
    <row r="182" spans="1:6" ht="15.75" thickBot="1" x14ac:dyDescent="0.3">
      <c r="A182" s="1695"/>
      <c r="B182" s="1701"/>
      <c r="C182" s="1699"/>
      <c r="D182" s="1701"/>
      <c r="E182" s="1741"/>
    </row>
    <row r="183" spans="1:6" x14ac:dyDescent="0.25">
      <c r="A183" s="1747" t="s">
        <v>527</v>
      </c>
      <c r="B183" s="1737"/>
      <c r="C183" s="1737"/>
      <c r="D183" s="1739"/>
      <c r="E183" s="1740"/>
      <c r="F183" s="168"/>
    </row>
    <row r="184" spans="1:6" x14ac:dyDescent="0.25">
      <c r="A184" s="1747"/>
      <c r="B184" s="1737"/>
      <c r="C184" s="1737"/>
      <c r="D184" s="1743"/>
      <c r="E184" s="1740"/>
      <c r="F184" s="168"/>
    </row>
    <row r="185" spans="1:6" ht="15.75" thickBot="1" x14ac:dyDescent="0.3">
      <c r="A185" s="1747"/>
      <c r="B185" s="1737"/>
      <c r="C185" s="1737"/>
      <c r="D185" s="1739"/>
      <c r="E185" s="1740"/>
      <c r="F185" s="168"/>
    </row>
    <row r="186" spans="1:6" ht="29.25" thickBot="1" x14ac:dyDescent="0.3">
      <c r="A186" s="410" t="s">
        <v>468</v>
      </c>
      <c r="B186" s="406" t="s">
        <v>503</v>
      </c>
      <c r="C186" s="715" t="s">
        <v>504</v>
      </c>
      <c r="D186" s="1756" t="s">
        <v>505</v>
      </c>
      <c r="E186" s="1750"/>
      <c r="F186" s="168"/>
    </row>
    <row r="187" spans="1:6" ht="15.75" thickBot="1" x14ac:dyDescent="0.3">
      <c r="A187" s="405"/>
      <c r="B187" s="796" t="s">
        <v>973</v>
      </c>
      <c r="C187" s="432" t="s">
        <v>974</v>
      </c>
      <c r="D187" s="366" t="s">
        <v>975</v>
      </c>
      <c r="E187" s="795" t="s">
        <v>976</v>
      </c>
      <c r="F187" s="168"/>
    </row>
    <row r="188" spans="1:6" x14ac:dyDescent="0.25">
      <c r="A188" s="1694" t="s">
        <v>481</v>
      </c>
      <c r="B188" s="1715"/>
      <c r="C188" s="1716"/>
      <c r="D188" s="1716"/>
      <c r="E188" s="1717"/>
    </row>
    <row r="189" spans="1:6" ht="15.75" thickBot="1" x14ac:dyDescent="0.3">
      <c r="A189" s="1714"/>
      <c r="B189" s="1744"/>
      <c r="C189" s="1745"/>
      <c r="D189" s="1745"/>
      <c r="E189" s="1746"/>
    </row>
    <row r="190" spans="1:6" ht="24" customHeight="1" thickBot="1" x14ac:dyDescent="0.3">
      <c r="A190" s="362" t="s">
        <v>470</v>
      </c>
      <c r="B190" s="391">
        <v>0</v>
      </c>
      <c r="C190" s="676">
        <f>TREASURY!P20</f>
        <v>0</v>
      </c>
      <c r="D190" s="391">
        <f t="shared" ref="D190:E193" si="17">C190*5/100+C190</f>
        <v>0</v>
      </c>
      <c r="E190" s="369">
        <f t="shared" si="17"/>
        <v>0</v>
      </c>
    </row>
    <row r="191" spans="1:6" ht="21" customHeight="1" thickBot="1" x14ac:dyDescent="0.3">
      <c r="A191" s="377" t="s">
        <v>471</v>
      </c>
      <c r="B191" s="387">
        <v>12800000</v>
      </c>
      <c r="C191" s="910">
        <f>TREASURY!P126</f>
        <v>6050000</v>
      </c>
      <c r="D191" s="387">
        <f t="shared" si="17"/>
        <v>6352500</v>
      </c>
      <c r="E191" s="385">
        <f t="shared" si="17"/>
        <v>6670125</v>
      </c>
    </row>
    <row r="192" spans="1:6" ht="20.100000000000001" customHeight="1" thickBot="1" x14ac:dyDescent="0.3">
      <c r="A192" s="362" t="s">
        <v>472</v>
      </c>
      <c r="B192" s="372">
        <v>0</v>
      </c>
      <c r="C192" s="676">
        <v>0</v>
      </c>
      <c r="D192" s="391">
        <f t="shared" si="17"/>
        <v>0</v>
      </c>
      <c r="E192" s="369">
        <f t="shared" si="17"/>
        <v>0</v>
      </c>
    </row>
    <row r="193" spans="1:6" ht="15.75" thickBot="1" x14ac:dyDescent="0.3">
      <c r="A193" s="362" t="s">
        <v>473</v>
      </c>
      <c r="B193" s="391">
        <v>0</v>
      </c>
      <c r="C193" s="676">
        <f>TREASURY!P141</f>
        <v>0</v>
      </c>
      <c r="D193" s="391">
        <f t="shared" si="17"/>
        <v>0</v>
      </c>
      <c r="E193" s="369">
        <f t="shared" si="17"/>
        <v>0</v>
      </c>
    </row>
    <row r="194" spans="1:6" x14ac:dyDescent="0.25">
      <c r="A194" s="1714" t="s">
        <v>474</v>
      </c>
      <c r="B194" s="1704"/>
      <c r="C194" s="1705"/>
      <c r="D194" s="1705"/>
      <c r="E194" s="1706"/>
    </row>
    <row r="195" spans="1:6" ht="15.75" thickBot="1" x14ac:dyDescent="0.3">
      <c r="A195" s="1714"/>
      <c r="B195" s="1707"/>
      <c r="C195" s="1708"/>
      <c r="D195" s="1708"/>
      <c r="E195" s="1709"/>
    </row>
    <row r="196" spans="1:6" ht="18" customHeight="1" thickBot="1" x14ac:dyDescent="0.3">
      <c r="A196" s="362" t="s">
        <v>475</v>
      </c>
      <c r="B196" s="372">
        <v>0</v>
      </c>
      <c r="C196" s="676">
        <v>0</v>
      </c>
      <c r="D196" s="391">
        <f t="shared" ref="D196:E198" si="18">C196*5/100+C196</f>
        <v>0</v>
      </c>
      <c r="E196" s="369">
        <f t="shared" si="18"/>
        <v>0</v>
      </c>
    </row>
    <row r="197" spans="1:6" ht="18" customHeight="1" thickBot="1" x14ac:dyDescent="0.3">
      <c r="A197" s="355" t="s">
        <v>482</v>
      </c>
      <c r="B197" s="373">
        <v>0</v>
      </c>
      <c r="C197" s="912">
        <v>0</v>
      </c>
      <c r="D197" s="390">
        <f t="shared" si="18"/>
        <v>0</v>
      </c>
      <c r="E197" s="389">
        <f t="shared" si="18"/>
        <v>0</v>
      </c>
    </row>
    <row r="198" spans="1:6" ht="15.75" thickBot="1" x14ac:dyDescent="0.3">
      <c r="A198" s="362" t="s">
        <v>477</v>
      </c>
      <c r="B198" s="391">
        <v>0</v>
      </c>
      <c r="C198" s="668">
        <f>TREASURY!P156</f>
        <v>0</v>
      </c>
      <c r="D198" s="363">
        <f t="shared" si="18"/>
        <v>0</v>
      </c>
      <c r="E198" s="364">
        <f t="shared" si="18"/>
        <v>0</v>
      </c>
    </row>
    <row r="199" spans="1:6" x14ac:dyDescent="0.25">
      <c r="A199" s="1694" t="s">
        <v>483</v>
      </c>
      <c r="B199" s="1700">
        <f>SUM(B190+B191+B192+B193+B196+B197+B198)</f>
        <v>12800000</v>
      </c>
      <c r="C199" s="1698">
        <f>SUM(C190+C191+C192+C193+C196+C197+C198)</f>
        <v>6050000</v>
      </c>
      <c r="D199" s="1700">
        <f>SUM(D190+D191+D192+D193+D196+D197+D198)</f>
        <v>6352500</v>
      </c>
      <c r="E199" s="1702">
        <f>SUM(E190+E191+E192+E193+E196+E197+E198)</f>
        <v>6670125</v>
      </c>
    </row>
    <row r="200" spans="1:6" ht="15.75" thickBot="1" x14ac:dyDescent="0.3">
      <c r="A200" s="1695"/>
      <c r="B200" s="1701"/>
      <c r="C200" s="1699"/>
      <c r="D200" s="1701"/>
      <c r="E200" s="1741"/>
    </row>
    <row r="201" spans="1:6" x14ac:dyDescent="0.25">
      <c r="A201" s="1747" t="s">
        <v>528</v>
      </c>
      <c r="B201" s="1737"/>
      <c r="C201" s="1738"/>
      <c r="D201" s="1739"/>
      <c r="E201" s="1740"/>
      <c r="F201" s="168"/>
    </row>
    <row r="202" spans="1:6" x14ac:dyDescent="0.25">
      <c r="A202" s="1747"/>
      <c r="B202" s="1737"/>
      <c r="C202" s="1748"/>
      <c r="D202" s="1743"/>
      <c r="E202" s="1740"/>
      <c r="F202" s="168"/>
    </row>
    <row r="203" spans="1:6" ht="15.75" thickBot="1" x14ac:dyDescent="0.3">
      <c r="A203" s="1747"/>
      <c r="B203" s="1737"/>
      <c r="C203" s="1738"/>
      <c r="D203" s="1739"/>
      <c r="E203" s="1740"/>
      <c r="F203" s="168"/>
    </row>
    <row r="204" spans="1:6" ht="29.25" thickBot="1" x14ac:dyDescent="0.3">
      <c r="A204" s="408" t="s">
        <v>468</v>
      </c>
      <c r="B204" s="410" t="s">
        <v>503</v>
      </c>
      <c r="C204" s="705" t="s">
        <v>504</v>
      </c>
      <c r="D204" s="1756" t="s">
        <v>505</v>
      </c>
      <c r="E204" s="1750"/>
      <c r="F204" s="168"/>
    </row>
    <row r="205" spans="1:6" ht="15.75" thickBot="1" x14ac:dyDescent="0.3">
      <c r="A205" s="405"/>
      <c r="B205" s="796" t="s">
        <v>973</v>
      </c>
      <c r="C205" s="432" t="s">
        <v>974</v>
      </c>
      <c r="D205" s="366" t="s">
        <v>975</v>
      </c>
      <c r="E205" s="795" t="s">
        <v>976</v>
      </c>
      <c r="F205" s="168"/>
    </row>
    <row r="206" spans="1:6" x14ac:dyDescent="0.25">
      <c r="A206" s="356" t="s">
        <v>529</v>
      </c>
      <c r="B206" s="1715"/>
      <c r="C206" s="1716"/>
      <c r="D206" s="1716"/>
      <c r="E206" s="1717"/>
    </row>
    <row r="207" spans="1:6" ht="15.75" thickBot="1" x14ac:dyDescent="0.3">
      <c r="A207" s="378" t="s">
        <v>232</v>
      </c>
      <c r="B207" s="1744"/>
      <c r="C207" s="1745"/>
      <c r="D207" s="1745"/>
      <c r="E207" s="1746"/>
    </row>
    <row r="208" spans="1:6" ht="18" customHeight="1" thickBot="1" x14ac:dyDescent="0.3">
      <c r="A208" s="355" t="s">
        <v>470</v>
      </c>
      <c r="B208" s="400">
        <v>0</v>
      </c>
      <c r="C208" s="912">
        <f>TREASURY!Q20</f>
        <v>0</v>
      </c>
      <c r="D208" s="400">
        <f t="shared" ref="D208:E211" si="19">C208*5/100+C208</f>
        <v>0</v>
      </c>
      <c r="E208" s="389">
        <f t="shared" si="19"/>
        <v>0</v>
      </c>
    </row>
    <row r="209" spans="1:6" ht="24" customHeight="1" thickBot="1" x14ac:dyDescent="0.3">
      <c r="A209" s="362" t="s">
        <v>471</v>
      </c>
      <c r="B209" s="363">
        <v>15850000</v>
      </c>
      <c r="C209" s="668">
        <f>TREASURY!Q126</f>
        <v>7021230</v>
      </c>
      <c r="D209" s="363">
        <f t="shared" si="19"/>
        <v>7372291.5</v>
      </c>
      <c r="E209" s="364">
        <f t="shared" si="19"/>
        <v>7740906.0750000002</v>
      </c>
    </row>
    <row r="210" spans="1:6" ht="18.95" customHeight="1" thickBot="1" x14ac:dyDescent="0.3">
      <c r="A210" s="362" t="s">
        <v>472</v>
      </c>
      <c r="B210" s="372">
        <v>0</v>
      </c>
      <c r="C210" s="676">
        <v>0</v>
      </c>
      <c r="D210" s="391">
        <f t="shared" si="19"/>
        <v>0</v>
      </c>
      <c r="E210" s="369">
        <f t="shared" si="19"/>
        <v>0</v>
      </c>
    </row>
    <row r="211" spans="1:6" ht="15.75" thickBot="1" x14ac:dyDescent="0.3">
      <c r="A211" s="362" t="s">
        <v>473</v>
      </c>
      <c r="B211" s="391">
        <v>0</v>
      </c>
      <c r="C211" s="676">
        <f>TREASURY!Q141</f>
        <v>0</v>
      </c>
      <c r="D211" s="391">
        <f t="shared" si="19"/>
        <v>0</v>
      </c>
      <c r="E211" s="369">
        <f t="shared" si="19"/>
        <v>0</v>
      </c>
    </row>
    <row r="212" spans="1:6" x14ac:dyDescent="0.25">
      <c r="A212" s="1714" t="s">
        <v>474</v>
      </c>
      <c r="B212" s="1704"/>
      <c r="C212" s="1705"/>
      <c r="D212" s="1705"/>
      <c r="E212" s="1706"/>
    </row>
    <row r="213" spans="1:6" ht="15.75" thickBot="1" x14ac:dyDescent="0.3">
      <c r="A213" s="1714"/>
      <c r="B213" s="1723"/>
      <c r="C213" s="1724"/>
      <c r="D213" s="1724"/>
      <c r="E213" s="1725"/>
    </row>
    <row r="214" spans="1:6" ht="15.75" thickBot="1" x14ac:dyDescent="0.3">
      <c r="A214" s="362" t="s">
        <v>475</v>
      </c>
      <c r="B214" s="372">
        <v>0</v>
      </c>
      <c r="C214" s="676">
        <v>0</v>
      </c>
      <c r="D214" s="391">
        <f t="shared" ref="D214:E216" si="20">C214*5/100+C214</f>
        <v>0</v>
      </c>
      <c r="E214" s="369">
        <f t="shared" si="20"/>
        <v>0</v>
      </c>
    </row>
    <row r="215" spans="1:6" ht="15.75" thickBot="1" x14ac:dyDescent="0.3">
      <c r="A215" s="232" t="s">
        <v>482</v>
      </c>
      <c r="B215" s="191">
        <v>0</v>
      </c>
      <c r="C215" s="906">
        <v>0</v>
      </c>
      <c r="D215" s="412">
        <f t="shared" si="20"/>
        <v>0</v>
      </c>
      <c r="E215" s="403">
        <f t="shared" si="20"/>
        <v>0</v>
      </c>
    </row>
    <row r="216" spans="1:6" ht="15.75" thickBot="1" x14ac:dyDescent="0.3">
      <c r="A216" s="377" t="s">
        <v>477</v>
      </c>
      <c r="B216" s="400">
        <v>0</v>
      </c>
      <c r="C216" s="910">
        <f>TREASURY!Q156</f>
        <v>0</v>
      </c>
      <c r="D216" s="387">
        <f t="shared" si="20"/>
        <v>0</v>
      </c>
      <c r="E216" s="385">
        <f t="shared" si="20"/>
        <v>0</v>
      </c>
    </row>
    <row r="217" spans="1:6" x14ac:dyDescent="0.25">
      <c r="A217" s="1694" t="s">
        <v>483</v>
      </c>
      <c r="B217" s="1700">
        <f>SUM(B208+B209+B210+B211+B214+B215+B216)</f>
        <v>15850000</v>
      </c>
      <c r="C217" s="1698">
        <f>SUM(C208+C209+C210+C211+C214+C215+C216)</f>
        <v>7021230</v>
      </c>
      <c r="D217" s="1700">
        <f>SUM(D208+D209+D210+D211+D214+D215+D216)</f>
        <v>7372291.5</v>
      </c>
      <c r="E217" s="1702">
        <f>SUM(E208+E209+E210+E211+E214+E215+E216)</f>
        <v>7740906.0750000002</v>
      </c>
    </row>
    <row r="218" spans="1:6" ht="15.75" thickBot="1" x14ac:dyDescent="0.3">
      <c r="A218" s="1695"/>
      <c r="B218" s="1701"/>
      <c r="C218" s="1699"/>
      <c r="D218" s="1701"/>
      <c r="E218" s="1741"/>
    </row>
    <row r="219" spans="1:6" x14ac:dyDescent="0.25">
      <c r="A219" s="1736" t="s">
        <v>530</v>
      </c>
      <c r="B219" s="1737"/>
      <c r="C219" s="1737"/>
      <c r="D219" s="1739"/>
      <c r="E219" s="1740"/>
      <c r="F219" s="168"/>
    </row>
    <row r="220" spans="1:6" x14ac:dyDescent="0.25">
      <c r="A220" s="1736"/>
      <c r="B220" s="1737"/>
      <c r="C220" s="1737"/>
      <c r="D220" s="1743"/>
      <c r="E220" s="1740"/>
      <c r="F220" s="168"/>
    </row>
    <row r="221" spans="1:6" ht="15.75" thickBot="1" x14ac:dyDescent="0.3">
      <c r="A221" s="1736"/>
      <c r="B221" s="1737"/>
      <c r="C221" s="1737"/>
      <c r="D221" s="1739"/>
      <c r="E221" s="1740"/>
      <c r="F221" s="168"/>
    </row>
    <row r="222" spans="1:6" ht="29.25" thickBot="1" x14ac:dyDescent="0.3">
      <c r="A222" s="408" t="s">
        <v>468</v>
      </c>
      <c r="B222" s="406" t="s">
        <v>503</v>
      </c>
      <c r="C222" s="715" t="s">
        <v>504</v>
      </c>
      <c r="D222" s="1756" t="s">
        <v>505</v>
      </c>
      <c r="E222" s="1750"/>
      <c r="F222" s="168"/>
    </row>
    <row r="223" spans="1:6" ht="15.75" thickBot="1" x14ac:dyDescent="0.3">
      <c r="A223" s="405"/>
      <c r="B223" s="796" t="s">
        <v>973</v>
      </c>
      <c r="C223" s="432" t="s">
        <v>974</v>
      </c>
      <c r="D223" s="366" t="s">
        <v>975</v>
      </c>
      <c r="E223" s="795" t="s">
        <v>976</v>
      </c>
      <c r="F223" s="168"/>
    </row>
    <row r="224" spans="1:6" x14ac:dyDescent="0.25">
      <c r="A224" s="1721" t="s">
        <v>481</v>
      </c>
      <c r="B224" s="1719"/>
      <c r="C224" s="1719"/>
      <c r="D224" s="1719"/>
      <c r="E224" s="1720"/>
    </row>
    <row r="225" spans="1:6" ht="15.75" thickBot="1" x14ac:dyDescent="0.3">
      <c r="A225" s="1742"/>
      <c r="B225" s="1719"/>
      <c r="C225" s="1719"/>
      <c r="D225" s="1719"/>
      <c r="E225" s="1720"/>
    </row>
    <row r="226" spans="1:6" ht="24" customHeight="1" thickBot="1" x14ac:dyDescent="0.3">
      <c r="A226" s="355" t="s">
        <v>470</v>
      </c>
      <c r="B226" s="391">
        <v>0</v>
      </c>
      <c r="C226" s="676">
        <f>TREASURY!R20</f>
        <v>0</v>
      </c>
      <c r="D226" s="391">
        <f t="shared" ref="D226:E229" si="21">C226*5/100+C226</f>
        <v>0</v>
      </c>
      <c r="E226" s="369">
        <f t="shared" si="21"/>
        <v>0</v>
      </c>
    </row>
    <row r="227" spans="1:6" ht="24" customHeight="1" thickBot="1" x14ac:dyDescent="0.3">
      <c r="A227" s="362" t="s">
        <v>471</v>
      </c>
      <c r="B227" s="357">
        <v>11800000</v>
      </c>
      <c r="C227" s="907">
        <f>TREASURY!R126</f>
        <v>9650000</v>
      </c>
      <c r="D227" s="357">
        <f t="shared" si="21"/>
        <v>10132500</v>
      </c>
      <c r="E227" s="358">
        <f t="shared" si="21"/>
        <v>10639125</v>
      </c>
    </row>
    <row r="228" spans="1:6" ht="18" customHeight="1" thickBot="1" x14ac:dyDescent="0.3">
      <c r="A228" s="362" t="s">
        <v>472</v>
      </c>
      <c r="B228" s="372">
        <v>0</v>
      </c>
      <c r="C228" s="676">
        <v>0</v>
      </c>
      <c r="D228" s="391">
        <f t="shared" si="21"/>
        <v>0</v>
      </c>
      <c r="E228" s="369">
        <f t="shared" si="21"/>
        <v>0</v>
      </c>
    </row>
    <row r="229" spans="1:6" ht="15.75" thickBot="1" x14ac:dyDescent="0.3">
      <c r="A229" s="362" t="s">
        <v>473</v>
      </c>
      <c r="B229" s="391">
        <v>0</v>
      </c>
      <c r="C229" s="676">
        <f>TREASURY!R141</f>
        <v>0</v>
      </c>
      <c r="D229" s="391">
        <f t="shared" si="21"/>
        <v>0</v>
      </c>
      <c r="E229" s="369">
        <f t="shared" si="21"/>
        <v>0</v>
      </c>
    </row>
    <row r="230" spans="1:6" ht="27.95" customHeight="1" thickBot="1" x14ac:dyDescent="0.3">
      <c r="A230" s="413" t="s">
        <v>474</v>
      </c>
      <c r="B230" s="362"/>
      <c r="C230" s="919"/>
      <c r="D230" s="414"/>
      <c r="E230" s="309"/>
    </row>
    <row r="231" spans="1:6" ht="21.95" customHeight="1" thickBot="1" x14ac:dyDescent="0.3">
      <c r="A231" s="377" t="s">
        <v>475</v>
      </c>
      <c r="B231" s="372">
        <v>0</v>
      </c>
      <c r="C231" s="676">
        <v>0</v>
      </c>
      <c r="D231" s="391">
        <f t="shared" ref="D231:E234" si="22">C231*5/100+C231</f>
        <v>0</v>
      </c>
      <c r="E231" s="369">
        <f t="shared" si="22"/>
        <v>0</v>
      </c>
    </row>
    <row r="232" spans="1:6" ht="18.95" customHeight="1" thickBot="1" x14ac:dyDescent="0.3">
      <c r="A232" s="372" t="s">
        <v>482</v>
      </c>
      <c r="B232" s="191">
        <v>0</v>
      </c>
      <c r="C232" s="906">
        <v>0</v>
      </c>
      <c r="D232" s="412">
        <f t="shared" si="22"/>
        <v>0</v>
      </c>
      <c r="E232" s="403">
        <f t="shared" si="22"/>
        <v>0</v>
      </c>
    </row>
    <row r="233" spans="1:6" x14ac:dyDescent="0.25">
      <c r="A233" s="1726" t="s">
        <v>477</v>
      </c>
      <c r="B233" s="1728">
        <v>0</v>
      </c>
      <c r="C233" s="1730">
        <f>TREASURY!R156</f>
        <v>0</v>
      </c>
      <c r="D233" s="1732">
        <f t="shared" si="22"/>
        <v>0</v>
      </c>
      <c r="E233" s="1734">
        <f t="shared" si="22"/>
        <v>0</v>
      </c>
    </row>
    <row r="234" spans="1:6" ht="9.9499999999999993" customHeight="1" thickBot="1" x14ac:dyDescent="0.3">
      <c r="A234" s="1727"/>
      <c r="B234" s="1729"/>
      <c r="C234" s="1731"/>
      <c r="D234" s="1733">
        <f t="shared" si="22"/>
        <v>0</v>
      </c>
      <c r="E234" s="1735">
        <f t="shared" si="22"/>
        <v>0</v>
      </c>
    </row>
    <row r="235" spans="1:6" x14ac:dyDescent="0.25">
      <c r="A235" s="1694" t="s">
        <v>501</v>
      </c>
      <c r="B235" s="1700">
        <f>SUM(B226+B227+B228+B229+B231+B232+B233)</f>
        <v>11800000</v>
      </c>
      <c r="C235" s="1698">
        <f>SUM(C226+C227+C228+C229+C231+C232+C233)</f>
        <v>9650000</v>
      </c>
      <c r="D235" s="1700">
        <f>SUM(D226+D227+D228+D229+D231+D232+D233)</f>
        <v>10132500</v>
      </c>
      <c r="E235" s="1702">
        <f>SUM(E226+E227+E228+E229+E231+E232+E233)</f>
        <v>10639125</v>
      </c>
    </row>
    <row r="236" spans="1:6" ht="15.75" thickBot="1" x14ac:dyDescent="0.3">
      <c r="A236" s="1695"/>
      <c r="B236" s="1701"/>
      <c r="C236" s="1699"/>
      <c r="D236" s="1701"/>
      <c r="E236" s="1741"/>
    </row>
    <row r="237" spans="1:6" x14ac:dyDescent="0.25">
      <c r="A237" s="1736" t="s">
        <v>531</v>
      </c>
      <c r="B237" s="1737"/>
      <c r="C237" s="1738"/>
      <c r="D237" s="1739"/>
      <c r="E237" s="1740"/>
      <c r="F237" s="168"/>
    </row>
    <row r="238" spans="1:6" ht="15.75" thickBot="1" x14ac:dyDescent="0.3">
      <c r="A238" s="1736"/>
      <c r="B238" s="1737"/>
      <c r="C238" s="1738"/>
      <c r="D238" s="1739"/>
      <c r="E238" s="1740"/>
      <c r="F238" s="168"/>
    </row>
    <row r="239" spans="1:6" ht="29.25" thickBot="1" x14ac:dyDescent="0.3">
      <c r="A239" s="408" t="s">
        <v>468</v>
      </c>
      <c r="B239" s="406" t="s">
        <v>503</v>
      </c>
      <c r="C239" s="705" t="s">
        <v>504</v>
      </c>
      <c r="D239" s="1749" t="s">
        <v>505</v>
      </c>
      <c r="E239" s="1750"/>
      <c r="F239" s="168"/>
    </row>
    <row r="240" spans="1:6" ht="15.75" thickBot="1" x14ac:dyDescent="0.3">
      <c r="A240" s="415"/>
      <c r="B240" s="796" t="s">
        <v>973</v>
      </c>
      <c r="C240" s="432" t="s">
        <v>974</v>
      </c>
      <c r="D240" s="366" t="s">
        <v>975</v>
      </c>
      <c r="E240" s="795" t="s">
        <v>976</v>
      </c>
      <c r="F240" s="168"/>
    </row>
    <row r="241" spans="1:5" x14ac:dyDescent="0.25">
      <c r="A241" s="1721" t="s">
        <v>481</v>
      </c>
      <c r="B241" s="1719"/>
      <c r="C241" s="1719"/>
      <c r="D241" s="1719"/>
      <c r="E241" s="1720"/>
    </row>
    <row r="242" spans="1:5" ht="15.75" thickBot="1" x14ac:dyDescent="0.3">
      <c r="A242" s="1722"/>
      <c r="B242" s="1719"/>
      <c r="C242" s="1719"/>
      <c r="D242" s="1719"/>
      <c r="E242" s="1720"/>
    </row>
    <row r="243" spans="1:5" ht="15.75" thickBot="1" x14ac:dyDescent="0.3">
      <c r="A243" s="372" t="s">
        <v>470</v>
      </c>
      <c r="B243" s="396">
        <v>0</v>
      </c>
      <c r="C243" s="681">
        <f>TREASURY!S20</f>
        <v>0</v>
      </c>
      <c r="D243" s="391">
        <f t="shared" ref="D243:E246" si="23">C243*5/100+C243</f>
        <v>0</v>
      </c>
      <c r="E243" s="369">
        <f t="shared" si="23"/>
        <v>0</v>
      </c>
    </row>
    <row r="244" spans="1:5" ht="15.75" thickBot="1" x14ac:dyDescent="0.3">
      <c r="A244" s="373" t="s">
        <v>471</v>
      </c>
      <c r="B244" s="375">
        <v>20200000</v>
      </c>
      <c r="C244" s="665">
        <f>TREASURY!S126</f>
        <v>19045145</v>
      </c>
      <c r="D244" s="357">
        <f t="shared" si="23"/>
        <v>19997402.25</v>
      </c>
      <c r="E244" s="358">
        <f t="shared" si="23"/>
        <v>20997272.362500001</v>
      </c>
    </row>
    <row r="245" spans="1:5" ht="15.95" customHeight="1" thickBot="1" x14ac:dyDescent="0.3">
      <c r="A245" s="372" t="s">
        <v>472</v>
      </c>
      <c r="B245" s="414">
        <v>0</v>
      </c>
      <c r="C245" s="671">
        <v>0</v>
      </c>
      <c r="D245" s="391">
        <f t="shared" si="23"/>
        <v>0</v>
      </c>
      <c r="E245" s="369">
        <f t="shared" si="23"/>
        <v>0</v>
      </c>
    </row>
    <row r="246" spans="1:5" ht="15.75" thickBot="1" x14ac:dyDescent="0.3">
      <c r="A246" s="372" t="s">
        <v>473</v>
      </c>
      <c r="B246" s="261">
        <v>0</v>
      </c>
      <c r="C246" s="681">
        <f>TREASURY!S141</f>
        <v>0</v>
      </c>
      <c r="D246" s="391">
        <f t="shared" si="23"/>
        <v>0</v>
      </c>
      <c r="E246" s="416">
        <f t="shared" si="23"/>
        <v>0</v>
      </c>
    </row>
    <row r="247" spans="1:5" x14ac:dyDescent="0.25">
      <c r="A247" s="1694" t="s">
        <v>474</v>
      </c>
      <c r="B247" s="1704"/>
      <c r="C247" s="1705"/>
      <c r="D247" s="1705"/>
      <c r="E247" s="1706"/>
    </row>
    <row r="248" spans="1:5" ht="15.75" thickBot="1" x14ac:dyDescent="0.3">
      <c r="A248" s="1695"/>
      <c r="B248" s="1723"/>
      <c r="C248" s="1724"/>
      <c r="D248" s="1724"/>
      <c r="E248" s="1725"/>
    </row>
    <row r="249" spans="1:5" ht="18.95" customHeight="1" thickBot="1" x14ac:dyDescent="0.3">
      <c r="A249" s="355" t="s">
        <v>475</v>
      </c>
      <c r="B249" s="386">
        <v>0</v>
      </c>
      <c r="C249" s="912">
        <v>0</v>
      </c>
      <c r="D249" s="400">
        <f t="shared" ref="D249:E251" si="24">C249*5/100+C249</f>
        <v>0</v>
      </c>
      <c r="E249" s="389">
        <f t="shared" si="24"/>
        <v>0</v>
      </c>
    </row>
    <row r="250" spans="1:5" ht="23.1" customHeight="1" thickBot="1" x14ac:dyDescent="0.3">
      <c r="A250" s="362" t="s">
        <v>482</v>
      </c>
      <c r="B250" s="372">
        <v>0</v>
      </c>
      <c r="C250" s="676">
        <v>0</v>
      </c>
      <c r="D250" s="391">
        <f t="shared" si="24"/>
        <v>0</v>
      </c>
      <c r="E250" s="369">
        <f t="shared" si="24"/>
        <v>0</v>
      </c>
    </row>
    <row r="251" spans="1:5" ht="15.75" thickBot="1" x14ac:dyDescent="0.3">
      <c r="A251" s="355" t="s">
        <v>477</v>
      </c>
      <c r="B251" s="390">
        <v>0</v>
      </c>
      <c r="C251" s="907">
        <f>TREASURY!S156</f>
        <v>0</v>
      </c>
      <c r="D251" s="357">
        <f t="shared" si="24"/>
        <v>0</v>
      </c>
      <c r="E251" s="358">
        <f t="shared" si="24"/>
        <v>0</v>
      </c>
    </row>
    <row r="252" spans="1:5" x14ac:dyDescent="0.25">
      <c r="A252" s="1694" t="s">
        <v>483</v>
      </c>
      <c r="B252" s="1700">
        <f>SUM(B243+B244+B245+B246+B249+B250+B251)</f>
        <v>20200000</v>
      </c>
      <c r="C252" s="1698">
        <f>SUM(C243+C244+C245+C246+C249+C250+C251)</f>
        <v>19045145</v>
      </c>
      <c r="D252" s="1700">
        <f>SUM(D243+D244+D245+D246+D249+D250+D251)</f>
        <v>19997402.25</v>
      </c>
      <c r="E252" s="1702">
        <f>SUM(E243+E244+E245+E246+E249+E250+E251)</f>
        <v>20997272.362500001</v>
      </c>
    </row>
    <row r="253" spans="1:5" ht="15.75" thickBot="1" x14ac:dyDescent="0.3">
      <c r="A253" s="1695"/>
      <c r="B253" s="1701"/>
      <c r="C253" s="1699"/>
      <c r="D253" s="1701"/>
      <c r="E253" s="1703"/>
    </row>
    <row r="254" spans="1:5" ht="26.1" customHeight="1" thickBot="1" x14ac:dyDescent="0.3">
      <c r="A254" s="1694" t="s">
        <v>532</v>
      </c>
      <c r="B254" s="1713"/>
      <c r="C254" s="909"/>
      <c r="D254" s="262"/>
      <c r="E254" s="417"/>
    </row>
    <row r="255" spans="1:5" ht="26.1" customHeight="1" thickBot="1" x14ac:dyDescent="0.3">
      <c r="A255" s="408" t="s">
        <v>468</v>
      </c>
      <c r="B255" s="406" t="s">
        <v>503</v>
      </c>
      <c r="C255" s="705" t="s">
        <v>504</v>
      </c>
      <c r="D255" s="1749" t="s">
        <v>505</v>
      </c>
      <c r="E255" s="1751"/>
    </row>
    <row r="256" spans="1:5" ht="26.1" customHeight="1" thickBot="1" x14ac:dyDescent="0.3">
      <c r="A256" s="415"/>
      <c r="B256" s="796" t="s">
        <v>973</v>
      </c>
      <c r="C256" s="432" t="s">
        <v>974</v>
      </c>
      <c r="D256" s="366" t="s">
        <v>975</v>
      </c>
      <c r="E256" s="795" t="s">
        <v>976</v>
      </c>
    </row>
    <row r="257" spans="1:5" x14ac:dyDescent="0.25">
      <c r="A257" s="1714" t="s">
        <v>481</v>
      </c>
      <c r="B257" s="1715"/>
      <c r="C257" s="1716"/>
      <c r="D257" s="1716"/>
      <c r="E257" s="1717"/>
    </row>
    <row r="258" spans="1:5" ht="15.75" thickBot="1" x14ac:dyDescent="0.3">
      <c r="A258" s="1714"/>
      <c r="B258" s="1718"/>
      <c r="C258" s="1719"/>
      <c r="D258" s="1719"/>
      <c r="E258" s="1720"/>
    </row>
    <row r="259" spans="1:5" ht="18.95" customHeight="1" thickBot="1" x14ac:dyDescent="0.3">
      <c r="A259" s="362" t="s">
        <v>470</v>
      </c>
      <c r="B259" s="391">
        <v>0</v>
      </c>
      <c r="C259" s="676">
        <f>TREASURY!T20</f>
        <v>0</v>
      </c>
      <c r="D259" s="391">
        <f t="shared" ref="D259:E262" si="25">C259*5/100+C259</f>
        <v>0</v>
      </c>
      <c r="E259" s="369">
        <f t="shared" si="25"/>
        <v>0</v>
      </c>
    </row>
    <row r="260" spans="1:5" ht="18.95" customHeight="1" thickBot="1" x14ac:dyDescent="0.3">
      <c r="A260" s="232" t="s">
        <v>471</v>
      </c>
      <c r="B260" s="392">
        <v>19500000</v>
      </c>
      <c r="C260" s="908">
        <f>TREASURY!T126</f>
        <v>18700000</v>
      </c>
      <c r="D260" s="392">
        <f t="shared" si="25"/>
        <v>19635000</v>
      </c>
      <c r="E260" s="418">
        <f t="shared" si="25"/>
        <v>20616750</v>
      </c>
    </row>
    <row r="261" spans="1:5" ht="21" customHeight="1" thickBot="1" x14ac:dyDescent="0.3">
      <c r="A261" s="232" t="s">
        <v>472</v>
      </c>
      <c r="B261" s="191">
        <v>0</v>
      </c>
      <c r="C261" s="672">
        <v>0</v>
      </c>
      <c r="D261" s="412">
        <f t="shared" si="25"/>
        <v>0</v>
      </c>
      <c r="E261" s="403">
        <f t="shared" si="25"/>
        <v>0</v>
      </c>
    </row>
    <row r="262" spans="1:5" ht="15.75" thickBot="1" x14ac:dyDescent="0.3">
      <c r="A262" s="232" t="s">
        <v>473</v>
      </c>
      <c r="B262" s="412">
        <v>0</v>
      </c>
      <c r="C262" s="906">
        <f>TREASURY!T141</f>
        <v>0</v>
      </c>
      <c r="D262" s="412">
        <f t="shared" si="25"/>
        <v>0</v>
      </c>
      <c r="E262" s="418">
        <f t="shared" si="25"/>
        <v>0</v>
      </c>
    </row>
    <row r="263" spans="1:5" x14ac:dyDescent="0.25">
      <c r="A263" s="413" t="s">
        <v>533</v>
      </c>
      <c r="B263" s="1704"/>
      <c r="C263" s="1705"/>
      <c r="D263" s="1705"/>
      <c r="E263" s="1706"/>
    </row>
    <row r="264" spans="1:5" ht="15.75" thickBot="1" x14ac:dyDescent="0.3">
      <c r="A264" s="413"/>
      <c r="B264" s="1707"/>
      <c r="C264" s="1708"/>
      <c r="D264" s="1708"/>
      <c r="E264" s="1709"/>
    </row>
    <row r="265" spans="1:5" ht="21" customHeight="1" thickBot="1" x14ac:dyDescent="0.3">
      <c r="A265" s="362" t="s">
        <v>475</v>
      </c>
      <c r="B265" s="372">
        <v>0</v>
      </c>
      <c r="C265" s="676">
        <v>0</v>
      </c>
      <c r="D265" s="391">
        <f t="shared" ref="D265:E267" si="26">C265*5/100+C265</f>
        <v>0</v>
      </c>
      <c r="E265" s="369">
        <f t="shared" si="26"/>
        <v>0</v>
      </c>
    </row>
    <row r="266" spans="1:5" ht="15.75" thickBot="1" x14ac:dyDescent="0.3">
      <c r="A266" s="355" t="s">
        <v>482</v>
      </c>
      <c r="B266" s="373">
        <v>0</v>
      </c>
      <c r="C266" s="912">
        <v>0</v>
      </c>
      <c r="D266" s="390">
        <f t="shared" si="26"/>
        <v>0</v>
      </c>
      <c r="E266" s="389">
        <f t="shared" si="26"/>
        <v>0</v>
      </c>
    </row>
    <row r="267" spans="1:5" ht="15.75" thickBot="1" x14ac:dyDescent="0.3">
      <c r="A267" s="362" t="s">
        <v>477</v>
      </c>
      <c r="B267" s="391">
        <v>0</v>
      </c>
      <c r="C267" s="668">
        <f>TREASURY!T156</f>
        <v>0</v>
      </c>
      <c r="D267" s="363">
        <f t="shared" si="26"/>
        <v>0</v>
      </c>
      <c r="E267" s="364">
        <f t="shared" si="26"/>
        <v>0</v>
      </c>
    </row>
    <row r="268" spans="1:5" x14ac:dyDescent="0.25">
      <c r="A268" s="1694" t="s">
        <v>483</v>
      </c>
      <c r="B268" s="1696">
        <f>SUM(B259+B260+B261+B262+B265+B266+B267)</f>
        <v>19500000</v>
      </c>
      <c r="C268" s="1698">
        <f>SUM(C259+C260+C261+C262+C265+C266+C267)</f>
        <v>18700000</v>
      </c>
      <c r="D268" s="1700">
        <f>SUM(D259+D260+D261+D262+D265+D266+D267)</f>
        <v>19635000</v>
      </c>
      <c r="E268" s="1702">
        <f>SUM(E259+E260+E261+E262+E265+E266+E267)</f>
        <v>20616750</v>
      </c>
    </row>
    <row r="269" spans="1:5" ht="15.75" thickBot="1" x14ac:dyDescent="0.3">
      <c r="A269" s="1695"/>
      <c r="B269" s="1697"/>
      <c r="C269" s="1699"/>
      <c r="D269" s="1701"/>
      <c r="E269" s="1703"/>
    </row>
    <row r="270" spans="1:5" x14ac:dyDescent="0.25">
      <c r="A270" s="176"/>
    </row>
  </sheetData>
  <mergeCells count="214">
    <mergeCell ref="A69:E71"/>
    <mergeCell ref="B136:E137"/>
    <mergeCell ref="B142:E143"/>
    <mergeCell ref="B154:E155"/>
    <mergeCell ref="B160:E161"/>
    <mergeCell ref="B170:E171"/>
    <mergeCell ref="B176:E177"/>
    <mergeCell ref="B194:E195"/>
    <mergeCell ref="D81:E81"/>
    <mergeCell ref="D98:E98"/>
    <mergeCell ref="D117:E117"/>
    <mergeCell ref="D134:E134"/>
    <mergeCell ref="B119:E120"/>
    <mergeCell ref="B125:E126"/>
    <mergeCell ref="D152:E152"/>
    <mergeCell ref="D168:E168"/>
    <mergeCell ref="D186:E186"/>
    <mergeCell ref="B83:E84"/>
    <mergeCell ref="B89:E90"/>
    <mergeCell ref="A105:A106"/>
    <mergeCell ref="B105:B106"/>
    <mergeCell ref="C105:C106"/>
    <mergeCell ref="D105:D106"/>
    <mergeCell ref="A77:A79"/>
    <mergeCell ref="B77:B79"/>
    <mergeCell ref="C77:C79"/>
    <mergeCell ref="D77:D79"/>
    <mergeCell ref="E77:E79"/>
    <mergeCell ref="A74:A76"/>
    <mergeCell ref="B74:B76"/>
    <mergeCell ref="C74:C76"/>
    <mergeCell ref="D74:D76"/>
    <mergeCell ref="E74:E76"/>
    <mergeCell ref="D3:E3"/>
    <mergeCell ref="A5:D5"/>
    <mergeCell ref="A10:C12"/>
    <mergeCell ref="D10:D12"/>
    <mergeCell ref="E10:E12"/>
    <mergeCell ref="B6:E6"/>
    <mergeCell ref="D13:E13"/>
    <mergeCell ref="B15:B16"/>
    <mergeCell ref="C15:C16"/>
    <mergeCell ref="D15:D16"/>
    <mergeCell ref="E15:E16"/>
    <mergeCell ref="A15:A16"/>
    <mergeCell ref="B28:B29"/>
    <mergeCell ref="C28:C29"/>
    <mergeCell ref="D28:D29"/>
    <mergeCell ref="E28:E29"/>
    <mergeCell ref="B17:B18"/>
    <mergeCell ref="C17:C18"/>
    <mergeCell ref="D17:D18"/>
    <mergeCell ref="E17:E18"/>
    <mergeCell ref="A20:C22"/>
    <mergeCell ref="D20:D22"/>
    <mergeCell ref="E20:E22"/>
    <mergeCell ref="D23:E23"/>
    <mergeCell ref="A26:A27"/>
    <mergeCell ref="B26:B27"/>
    <mergeCell ref="C26:C27"/>
    <mergeCell ref="D26:D27"/>
    <mergeCell ref="E26:E27"/>
    <mergeCell ref="D54:E54"/>
    <mergeCell ref="A56:D58"/>
    <mergeCell ref="E56:E58"/>
    <mergeCell ref="A59:A61"/>
    <mergeCell ref="A39:A40"/>
    <mergeCell ref="B59:E61"/>
    <mergeCell ref="B39:E40"/>
    <mergeCell ref="A33:A34"/>
    <mergeCell ref="B33:B34"/>
    <mergeCell ref="C33:C34"/>
    <mergeCell ref="D33:D34"/>
    <mergeCell ref="E33:E34"/>
    <mergeCell ref="D37:E37"/>
    <mergeCell ref="A62:A63"/>
    <mergeCell ref="B62:B63"/>
    <mergeCell ref="C62:C63"/>
    <mergeCell ref="D62:D63"/>
    <mergeCell ref="E62:E63"/>
    <mergeCell ref="A67:A68"/>
    <mergeCell ref="B67:B68"/>
    <mergeCell ref="C67:C68"/>
    <mergeCell ref="D67:D68"/>
    <mergeCell ref="E67:E68"/>
    <mergeCell ref="E64:E65"/>
    <mergeCell ref="D64:D65"/>
    <mergeCell ref="C64:C65"/>
    <mergeCell ref="B64:B65"/>
    <mergeCell ref="A64:A65"/>
    <mergeCell ref="A132:C133"/>
    <mergeCell ref="D132:D133"/>
    <mergeCell ref="E132:E133"/>
    <mergeCell ref="A136:A137"/>
    <mergeCell ref="A80:C80"/>
    <mergeCell ref="A83:A84"/>
    <mergeCell ref="A89:A90"/>
    <mergeCell ref="A96:C97"/>
    <mergeCell ref="D96:D97"/>
    <mergeCell ref="E96:E97"/>
    <mergeCell ref="A100:A101"/>
    <mergeCell ref="A94:A95"/>
    <mergeCell ref="B94:B95"/>
    <mergeCell ref="C94:C95"/>
    <mergeCell ref="D94:D95"/>
    <mergeCell ref="E94:E95"/>
    <mergeCell ref="B100:E101"/>
    <mergeCell ref="E105:E106"/>
    <mergeCell ref="A181:A182"/>
    <mergeCell ref="B181:B182"/>
    <mergeCell ref="C181:C182"/>
    <mergeCell ref="D181:D182"/>
    <mergeCell ref="A107:A108"/>
    <mergeCell ref="B107:E108"/>
    <mergeCell ref="D204:E204"/>
    <mergeCell ref="D222:E222"/>
    <mergeCell ref="A112:A113"/>
    <mergeCell ref="B112:B113"/>
    <mergeCell ref="C112:C113"/>
    <mergeCell ref="D112:D113"/>
    <mergeCell ref="E112:E113"/>
    <mergeCell ref="A114:B116"/>
    <mergeCell ref="C114:C116"/>
    <mergeCell ref="D114:D116"/>
    <mergeCell ref="E114:E116"/>
    <mergeCell ref="A119:A120"/>
    <mergeCell ref="A125:A126"/>
    <mergeCell ref="A130:A131"/>
    <mergeCell ref="B130:B131"/>
    <mergeCell ref="C130:C131"/>
    <mergeCell ref="D130:D131"/>
    <mergeCell ref="E130:E131"/>
    <mergeCell ref="E181:E182"/>
    <mergeCell ref="A183:C185"/>
    <mergeCell ref="D183:D185"/>
    <mergeCell ref="E183:E185"/>
    <mergeCell ref="A142:A143"/>
    <mergeCell ref="D239:E239"/>
    <mergeCell ref="D255:E255"/>
    <mergeCell ref="A149:D151"/>
    <mergeCell ref="E149:E151"/>
    <mergeCell ref="A154:A155"/>
    <mergeCell ref="A147:A148"/>
    <mergeCell ref="B147:B148"/>
    <mergeCell ref="C147:C148"/>
    <mergeCell ref="D147:D148"/>
    <mergeCell ref="E147:E148"/>
    <mergeCell ref="A160:A161"/>
    <mergeCell ref="A167:C167"/>
    <mergeCell ref="A170:A171"/>
    <mergeCell ref="A165:A166"/>
    <mergeCell ref="B165:B166"/>
    <mergeCell ref="C165:C166"/>
    <mergeCell ref="D165:D166"/>
    <mergeCell ref="E165:E166"/>
    <mergeCell ref="A176:A177"/>
    <mergeCell ref="A188:A189"/>
    <mergeCell ref="B188:E189"/>
    <mergeCell ref="A194:A195"/>
    <mergeCell ref="A201:B203"/>
    <mergeCell ref="C201:C203"/>
    <mergeCell ref="D201:D203"/>
    <mergeCell ref="E201:E203"/>
    <mergeCell ref="A212:A213"/>
    <mergeCell ref="A199:A200"/>
    <mergeCell ref="B199:B200"/>
    <mergeCell ref="C199:C200"/>
    <mergeCell ref="D199:D200"/>
    <mergeCell ref="E199:E200"/>
    <mergeCell ref="B206:E207"/>
    <mergeCell ref="B212:E213"/>
    <mergeCell ref="A224:A225"/>
    <mergeCell ref="B224:E225"/>
    <mergeCell ref="A217:A218"/>
    <mergeCell ref="B217:B218"/>
    <mergeCell ref="C217:C218"/>
    <mergeCell ref="D217:D218"/>
    <mergeCell ref="E217:E218"/>
    <mergeCell ref="A219:C221"/>
    <mergeCell ref="D219:D221"/>
    <mergeCell ref="E219:E221"/>
    <mergeCell ref="A237:B238"/>
    <mergeCell ref="C237:C238"/>
    <mergeCell ref="D237:D238"/>
    <mergeCell ref="E237:E238"/>
    <mergeCell ref="A235:A236"/>
    <mergeCell ref="B235:B236"/>
    <mergeCell ref="C235:C236"/>
    <mergeCell ref="D235:D236"/>
    <mergeCell ref="E235:E236"/>
    <mergeCell ref="A268:A269"/>
    <mergeCell ref="B268:B269"/>
    <mergeCell ref="C268:C269"/>
    <mergeCell ref="D268:D269"/>
    <mergeCell ref="E268:E269"/>
    <mergeCell ref="B263:E264"/>
    <mergeCell ref="B45:E45"/>
    <mergeCell ref="A252:A253"/>
    <mergeCell ref="B252:B253"/>
    <mergeCell ref="C252:C253"/>
    <mergeCell ref="D252:D253"/>
    <mergeCell ref="E252:E253"/>
    <mergeCell ref="A254:B254"/>
    <mergeCell ref="A257:A258"/>
    <mergeCell ref="B257:E258"/>
    <mergeCell ref="A241:A242"/>
    <mergeCell ref="A247:A248"/>
    <mergeCell ref="B241:E242"/>
    <mergeCell ref="B247:E248"/>
    <mergeCell ref="A233:A234"/>
    <mergeCell ref="B233:B234"/>
    <mergeCell ref="C233:C234"/>
    <mergeCell ref="D233:D234"/>
    <mergeCell ref="E233:E234"/>
  </mergeCells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V160"/>
  <sheetViews>
    <sheetView view="pageBreakPreview" zoomScale="60" zoomScalePageLayoutView="125" workbookViewId="0">
      <pane xSplit="3" topLeftCell="I1" activePane="topRight" state="frozen"/>
      <selection activeCell="B142" sqref="B142"/>
      <selection pane="topRight" activeCell="A104" sqref="A104:XFD105"/>
    </sheetView>
  </sheetViews>
  <sheetFormatPr defaultColWidth="9.140625" defaultRowHeight="30" customHeight="1" x14ac:dyDescent="0.25"/>
  <cols>
    <col min="1" max="1" width="14.28515625" style="1056" customWidth="1"/>
    <col min="2" max="2" width="28.5703125" style="570" customWidth="1"/>
    <col min="3" max="3" width="17.42578125" style="570" hidden="1" customWidth="1"/>
    <col min="4" max="4" width="19.28515625" style="570" hidden="1" customWidth="1"/>
    <col min="5" max="7" width="18.140625" style="570" hidden="1" customWidth="1"/>
    <col min="8" max="8" width="18.28515625" style="570" hidden="1" customWidth="1"/>
    <col min="9" max="9" width="20.5703125" style="570" customWidth="1"/>
    <col min="10" max="10" width="14.7109375" style="570" hidden="1" customWidth="1"/>
    <col min="11" max="11" width="17.28515625" style="570" hidden="1" customWidth="1"/>
    <col min="12" max="12" width="17.5703125" style="570" hidden="1" customWidth="1"/>
    <col min="13" max="14" width="9.140625" style="570" hidden="1" customWidth="1"/>
    <col min="15" max="15" width="19.42578125" style="570" customWidth="1"/>
    <col min="16" max="16" width="17" style="570" hidden="1" customWidth="1"/>
    <col min="17" max="20" width="9.140625" style="570" hidden="1" customWidth="1"/>
    <col min="21" max="21" width="19.42578125" style="570" customWidth="1"/>
    <col min="22" max="22" width="16.28515625" style="570" hidden="1" customWidth="1"/>
    <col min="23" max="23" width="13.28515625" style="570" hidden="1" customWidth="1"/>
    <col min="24" max="24" width="12.7109375" style="570" hidden="1" customWidth="1"/>
    <col min="25" max="25" width="11.42578125" style="570" hidden="1" customWidth="1"/>
    <col min="26" max="26" width="9.140625" style="570" hidden="1" customWidth="1"/>
    <col min="27" max="27" width="21.7109375" style="570" customWidth="1"/>
    <col min="28" max="28" width="22.28515625" style="570" hidden="1" customWidth="1"/>
    <col min="29" max="32" width="9.140625" style="570" hidden="1" customWidth="1"/>
    <col min="33" max="33" width="19.42578125" style="570" customWidth="1"/>
    <col min="34" max="34" width="16.7109375" style="570" hidden="1" customWidth="1"/>
    <col min="35" max="35" width="15" style="570" hidden="1" customWidth="1"/>
    <col min="36" max="38" width="9.140625" style="570" hidden="1" customWidth="1"/>
    <col min="39" max="39" width="14.5703125" style="570" hidden="1" customWidth="1"/>
    <col min="40" max="40" width="22.7109375" style="1438" customWidth="1"/>
    <col min="41" max="41" width="22.42578125" style="570" customWidth="1"/>
    <col min="42" max="42" width="17.7109375" style="570" customWidth="1"/>
    <col min="43" max="43" width="13.42578125" style="570" bestFit="1" customWidth="1"/>
    <col min="44" max="16384" width="9.140625" style="570"/>
  </cols>
  <sheetData>
    <row r="1" spans="1:42" s="1102" customFormat="1" ht="30" customHeight="1" x14ac:dyDescent="0.25">
      <c r="A1" s="1802" t="s">
        <v>1337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  <c r="V1" s="1439"/>
      <c r="W1" s="1440"/>
      <c r="X1" s="1440"/>
      <c r="Y1" s="1440"/>
      <c r="Z1" s="1440"/>
      <c r="AA1" s="1440"/>
      <c r="AB1" s="1440"/>
      <c r="AC1" s="1440"/>
      <c r="AD1" s="1440"/>
      <c r="AE1" s="1440"/>
      <c r="AF1" s="1440"/>
      <c r="AG1" s="1440"/>
      <c r="AH1" s="1440"/>
      <c r="AI1" s="1440"/>
      <c r="AJ1" s="1440"/>
      <c r="AK1" s="1440"/>
      <c r="AL1" s="1440"/>
      <c r="AM1" s="1440"/>
      <c r="AN1" s="1434"/>
    </row>
    <row r="2" spans="1:42" ht="30" customHeight="1" x14ac:dyDescent="0.25">
      <c r="A2" s="1187" t="s">
        <v>0</v>
      </c>
      <c r="B2" s="1188" t="s">
        <v>1</v>
      </c>
      <c r="C2" s="1188" t="s">
        <v>900</v>
      </c>
      <c r="D2" s="1803" t="s">
        <v>334</v>
      </c>
      <c r="E2" s="1803"/>
      <c r="F2" s="1803"/>
      <c r="G2" s="1803"/>
      <c r="H2" s="1803"/>
      <c r="I2" s="1803"/>
      <c r="J2" s="1801" t="s">
        <v>259</v>
      </c>
      <c r="K2" s="1801"/>
      <c r="L2" s="1801"/>
      <c r="M2" s="1801"/>
      <c r="N2" s="1801"/>
      <c r="O2" s="1801"/>
      <c r="P2" s="1803" t="s">
        <v>259</v>
      </c>
      <c r="Q2" s="1803"/>
      <c r="R2" s="1803"/>
      <c r="S2" s="1803"/>
      <c r="T2" s="1803"/>
      <c r="U2" s="1803"/>
      <c r="V2" s="1801" t="s">
        <v>259</v>
      </c>
      <c r="W2" s="1801"/>
      <c r="X2" s="1801"/>
      <c r="Y2" s="1801"/>
      <c r="Z2" s="1801"/>
      <c r="AA2" s="1801"/>
      <c r="AB2" s="1803" t="s">
        <v>259</v>
      </c>
      <c r="AC2" s="1803"/>
      <c r="AD2" s="1803"/>
      <c r="AE2" s="1803"/>
      <c r="AF2" s="1803"/>
      <c r="AG2" s="1803"/>
      <c r="AH2" s="1801" t="s">
        <v>259</v>
      </c>
      <c r="AI2" s="1801"/>
      <c r="AJ2" s="1801"/>
      <c r="AK2" s="1801"/>
      <c r="AL2" s="1801"/>
      <c r="AM2" s="1801"/>
      <c r="AN2" s="1189" t="s">
        <v>5</v>
      </c>
      <c r="AO2" s="570" t="s">
        <v>5</v>
      </c>
    </row>
    <row r="3" spans="1:42" ht="81.75" customHeight="1" x14ac:dyDescent="0.25">
      <c r="A3" s="1170" t="s">
        <v>1330</v>
      </c>
      <c r="B3" s="1415" t="s">
        <v>1331</v>
      </c>
      <c r="C3" s="1190" t="s">
        <v>800</v>
      </c>
      <c r="D3" s="1191" t="s">
        <v>233</v>
      </c>
      <c r="E3" s="1191" t="s">
        <v>234</v>
      </c>
      <c r="F3" s="1192"/>
      <c r="G3" s="1192"/>
      <c r="H3" s="1192"/>
      <c r="I3" s="1425" t="s">
        <v>801</v>
      </c>
      <c r="J3" s="1423" t="s">
        <v>235</v>
      </c>
      <c r="K3" s="1423" t="s">
        <v>236</v>
      </c>
      <c r="L3" s="1424" t="s">
        <v>237</v>
      </c>
      <c r="M3" s="1425"/>
      <c r="N3" s="1425"/>
      <c r="O3" s="1425" t="s">
        <v>804</v>
      </c>
      <c r="P3" s="1424" t="s">
        <v>238</v>
      </c>
      <c r="Q3" s="1425"/>
      <c r="R3" s="1425"/>
      <c r="S3" s="1425"/>
      <c r="T3" s="1425"/>
      <c r="U3" s="1425" t="s">
        <v>805</v>
      </c>
      <c r="V3" s="1424" t="s">
        <v>239</v>
      </c>
      <c r="W3" s="1424" t="s">
        <v>240</v>
      </c>
      <c r="X3" s="1423" t="s">
        <v>241</v>
      </c>
      <c r="Y3" s="1423" t="s">
        <v>242</v>
      </c>
      <c r="Z3" s="1425"/>
      <c r="AA3" s="1425" t="s">
        <v>806</v>
      </c>
      <c r="AB3" s="1423" t="s">
        <v>243</v>
      </c>
      <c r="AC3" s="1425"/>
      <c r="AD3" s="1425"/>
      <c r="AE3" s="1425"/>
      <c r="AF3" s="1425"/>
      <c r="AG3" s="1425" t="s">
        <v>807</v>
      </c>
      <c r="AH3" s="1194" t="s">
        <v>244</v>
      </c>
      <c r="AI3" s="1194" t="s">
        <v>245</v>
      </c>
      <c r="AJ3" s="1192"/>
      <c r="AK3" s="1192"/>
      <c r="AL3" s="1192"/>
      <c r="AM3" s="1193" t="s">
        <v>808</v>
      </c>
      <c r="AN3" s="1189" t="s">
        <v>19</v>
      </c>
      <c r="AO3" s="570" t="s">
        <v>19</v>
      </c>
    </row>
    <row r="4" spans="1:42" ht="30" customHeight="1" x14ac:dyDescent="0.25">
      <c r="A4" s="1195"/>
      <c r="B4" s="1192" t="s">
        <v>20</v>
      </c>
      <c r="C4" s="1196"/>
      <c r="D4" s="1197"/>
      <c r="E4" s="1192"/>
      <c r="F4" s="1192"/>
      <c r="G4" s="1192"/>
      <c r="H4" s="1192"/>
      <c r="I4" s="1425"/>
      <c r="J4" s="1426"/>
      <c r="K4" s="1425"/>
      <c r="L4" s="1425"/>
      <c r="M4" s="1425"/>
      <c r="N4" s="1425"/>
      <c r="O4" s="1425"/>
      <c r="P4" s="1426"/>
      <c r="Q4" s="1425"/>
      <c r="R4" s="1425"/>
      <c r="S4" s="1425"/>
      <c r="T4" s="1425"/>
      <c r="U4" s="1425"/>
      <c r="V4" s="1426"/>
      <c r="W4" s="1425"/>
      <c r="X4" s="1425"/>
      <c r="Y4" s="1425"/>
      <c r="Z4" s="1425"/>
      <c r="AA4" s="1425"/>
      <c r="AB4" s="1426"/>
      <c r="AC4" s="1425"/>
      <c r="AD4" s="1425"/>
      <c r="AE4" s="1425"/>
      <c r="AF4" s="1425"/>
      <c r="AG4" s="1425"/>
      <c r="AH4" s="1197"/>
      <c r="AI4" s="1192"/>
      <c r="AJ4" s="1192"/>
      <c r="AK4" s="1192"/>
      <c r="AL4" s="1192"/>
      <c r="AM4" s="1193"/>
      <c r="AN4" s="1198"/>
    </row>
    <row r="5" spans="1:42" ht="30" customHeight="1" x14ac:dyDescent="0.25">
      <c r="A5" s="1199">
        <v>2110101</v>
      </c>
      <c r="B5" s="1197" t="s">
        <v>21</v>
      </c>
      <c r="C5" s="1200">
        <v>80441094</v>
      </c>
      <c r="D5" s="1200">
        <v>75253030</v>
      </c>
      <c r="E5" s="1191"/>
      <c r="F5" s="1191"/>
      <c r="G5" s="1191"/>
      <c r="H5" s="1191"/>
      <c r="I5" s="1423">
        <f t="shared" ref="I5:I15" si="0">SUM(D5:E5)</f>
        <v>75253030</v>
      </c>
      <c r="J5" s="1426"/>
      <c r="K5" s="1423"/>
      <c r="L5" s="1423"/>
      <c r="M5" s="1423"/>
      <c r="N5" s="1423"/>
      <c r="O5" s="1423">
        <f>SUM(J5:L5)</f>
        <v>0</v>
      </c>
      <c r="P5" s="1426"/>
      <c r="Q5" s="1423"/>
      <c r="R5" s="1423"/>
      <c r="S5" s="1423"/>
      <c r="T5" s="1423"/>
      <c r="U5" s="1423">
        <f>SUM(P5)</f>
        <v>0</v>
      </c>
      <c r="V5" s="1426"/>
      <c r="W5" s="1426"/>
      <c r="X5" s="1426"/>
      <c r="Y5" s="1426"/>
      <c r="Z5" s="1423"/>
      <c r="AA5" s="1423">
        <f>SUM(V5:Y5)</f>
        <v>0</v>
      </c>
      <c r="AB5" s="1423"/>
      <c r="AC5" s="1423"/>
      <c r="AD5" s="1423"/>
      <c r="AE5" s="1423"/>
      <c r="AF5" s="1423"/>
      <c r="AG5" s="1425">
        <f t="shared" ref="AG5:AG16" si="1">SUM(AB5)</f>
        <v>0</v>
      </c>
      <c r="AH5" s="1197"/>
      <c r="AI5" s="1191"/>
      <c r="AJ5" s="1191"/>
      <c r="AK5" s="1191"/>
      <c r="AL5" s="1191"/>
      <c r="AM5" s="1133">
        <f>SUM(AH5:AI5)</f>
        <v>0</v>
      </c>
      <c r="AN5" s="1198">
        <f t="shared" ref="AN5:AN16" si="2">SUM(AM5+AG5+AA5+U5+O5+I5)</f>
        <v>75253030</v>
      </c>
      <c r="AO5" s="570">
        <v>75253030</v>
      </c>
      <c r="AP5" s="570">
        <f>AN5-AO5</f>
        <v>0</v>
      </c>
    </row>
    <row r="6" spans="1:42" ht="30" hidden="1" customHeight="1" x14ac:dyDescent="0.25">
      <c r="A6" s="1199"/>
      <c r="B6" s="1197" t="s">
        <v>22</v>
      </c>
      <c r="C6" s="1197">
        <v>237600</v>
      </c>
      <c r="D6" s="1197">
        <v>237599.5</v>
      </c>
      <c r="E6" s="1191"/>
      <c r="F6" s="1191"/>
      <c r="G6" s="1191"/>
      <c r="H6" s="1191"/>
      <c r="I6" s="1423">
        <f t="shared" si="0"/>
        <v>237599.5</v>
      </c>
      <c r="J6" s="1426"/>
      <c r="K6" s="1423"/>
      <c r="L6" s="1423"/>
      <c r="M6" s="1423"/>
      <c r="N6" s="1423"/>
      <c r="O6" s="1423">
        <f t="shared" ref="O6:O16" si="3">SUM(J6:L6)</f>
        <v>0</v>
      </c>
      <c r="P6" s="1426"/>
      <c r="Q6" s="1423"/>
      <c r="R6" s="1423"/>
      <c r="S6" s="1423"/>
      <c r="T6" s="1423"/>
      <c r="U6" s="1423">
        <f t="shared" ref="U6:U16" si="4">SUM(P6)</f>
        <v>0</v>
      </c>
      <c r="V6" s="1426"/>
      <c r="W6" s="1426"/>
      <c r="X6" s="1426"/>
      <c r="Y6" s="1426"/>
      <c r="Z6" s="1423"/>
      <c r="AA6" s="1423">
        <f t="shared" ref="AA6:AA16" si="5">SUM(V6:Y6)</f>
        <v>0</v>
      </c>
      <c r="AB6" s="1423"/>
      <c r="AC6" s="1423"/>
      <c r="AD6" s="1423"/>
      <c r="AE6" s="1423"/>
      <c r="AF6" s="1423"/>
      <c r="AG6" s="1425">
        <f t="shared" si="1"/>
        <v>0</v>
      </c>
      <c r="AH6" s="1197"/>
      <c r="AI6" s="1191"/>
      <c r="AJ6" s="1191"/>
      <c r="AK6" s="1191"/>
      <c r="AL6" s="1191"/>
      <c r="AM6" s="1133">
        <f t="shared" ref="AM6:AM16" si="6">SUM(AH6:AI6)</f>
        <v>0</v>
      </c>
      <c r="AN6" s="1198">
        <f t="shared" si="2"/>
        <v>237599.5</v>
      </c>
      <c r="AO6" s="570">
        <v>237599.5</v>
      </c>
      <c r="AP6" s="570">
        <f t="shared" ref="AP6:AP69" si="7">AN6-AO6</f>
        <v>0</v>
      </c>
    </row>
    <row r="7" spans="1:42" ht="30" hidden="1" customHeight="1" x14ac:dyDescent="0.25">
      <c r="A7" s="1199"/>
      <c r="B7" s="1197" t="s">
        <v>23</v>
      </c>
      <c r="C7" s="1197"/>
      <c r="D7" s="1201">
        <v>0</v>
      </c>
      <c r="E7" s="1191"/>
      <c r="F7" s="1191"/>
      <c r="G7" s="1191"/>
      <c r="H7" s="1191"/>
      <c r="I7" s="1423">
        <f t="shared" si="0"/>
        <v>0</v>
      </c>
      <c r="J7" s="1426"/>
      <c r="K7" s="1423"/>
      <c r="L7" s="1423"/>
      <c r="M7" s="1423"/>
      <c r="N7" s="1423"/>
      <c r="O7" s="1423">
        <f t="shared" si="3"/>
        <v>0</v>
      </c>
      <c r="P7" s="1426"/>
      <c r="Q7" s="1423"/>
      <c r="R7" s="1423"/>
      <c r="S7" s="1423"/>
      <c r="T7" s="1423"/>
      <c r="U7" s="1423">
        <f t="shared" si="4"/>
        <v>0</v>
      </c>
      <c r="V7" s="1426"/>
      <c r="W7" s="1426"/>
      <c r="X7" s="1426"/>
      <c r="Y7" s="1426"/>
      <c r="Z7" s="1423"/>
      <c r="AA7" s="1423">
        <f t="shared" si="5"/>
        <v>0</v>
      </c>
      <c r="AB7" s="1423"/>
      <c r="AC7" s="1423"/>
      <c r="AD7" s="1423"/>
      <c r="AE7" s="1423"/>
      <c r="AF7" s="1423"/>
      <c r="AG7" s="1425">
        <f t="shared" si="1"/>
        <v>0</v>
      </c>
      <c r="AH7" s="1197"/>
      <c r="AI7" s="1191"/>
      <c r="AJ7" s="1191"/>
      <c r="AK7" s="1191"/>
      <c r="AL7" s="1191"/>
      <c r="AM7" s="1133">
        <f t="shared" si="6"/>
        <v>0</v>
      </c>
      <c r="AN7" s="1198">
        <f t="shared" si="2"/>
        <v>0</v>
      </c>
      <c r="AO7" s="570">
        <v>0</v>
      </c>
      <c r="AP7" s="570">
        <f t="shared" si="7"/>
        <v>0</v>
      </c>
    </row>
    <row r="8" spans="1:42" ht="30" hidden="1" customHeight="1" x14ac:dyDescent="0.25">
      <c r="A8" s="1199"/>
      <c r="B8" s="1191" t="s">
        <v>24</v>
      </c>
      <c r="C8" s="1197"/>
      <c r="D8" s="1197">
        <v>0</v>
      </c>
      <c r="E8" s="1191"/>
      <c r="F8" s="1191"/>
      <c r="G8" s="1191"/>
      <c r="H8" s="1191"/>
      <c r="I8" s="1423">
        <f t="shared" si="0"/>
        <v>0</v>
      </c>
      <c r="J8" s="1426"/>
      <c r="K8" s="1423"/>
      <c r="L8" s="1423"/>
      <c r="M8" s="1423"/>
      <c r="N8" s="1423"/>
      <c r="O8" s="1423">
        <f t="shared" si="3"/>
        <v>0</v>
      </c>
      <c r="P8" s="1426"/>
      <c r="Q8" s="1423"/>
      <c r="R8" s="1423"/>
      <c r="S8" s="1423"/>
      <c r="T8" s="1423"/>
      <c r="U8" s="1423">
        <f t="shared" si="4"/>
        <v>0</v>
      </c>
      <c r="V8" s="1426"/>
      <c r="W8" s="1426"/>
      <c r="X8" s="1426"/>
      <c r="Y8" s="1426"/>
      <c r="Z8" s="1423"/>
      <c r="AA8" s="1423">
        <f t="shared" si="5"/>
        <v>0</v>
      </c>
      <c r="AB8" s="1423"/>
      <c r="AC8" s="1423"/>
      <c r="AD8" s="1423"/>
      <c r="AE8" s="1423"/>
      <c r="AF8" s="1423"/>
      <c r="AG8" s="1425">
        <f t="shared" si="1"/>
        <v>0</v>
      </c>
      <c r="AH8" s="1197"/>
      <c r="AI8" s="1191"/>
      <c r="AJ8" s="1191"/>
      <c r="AK8" s="1191"/>
      <c r="AL8" s="1191"/>
      <c r="AM8" s="1133">
        <f t="shared" si="6"/>
        <v>0</v>
      </c>
      <c r="AN8" s="1198">
        <f t="shared" si="2"/>
        <v>0</v>
      </c>
      <c r="AO8" s="570">
        <v>0</v>
      </c>
      <c r="AP8" s="570">
        <f t="shared" si="7"/>
        <v>0</v>
      </c>
    </row>
    <row r="9" spans="1:42" ht="30" hidden="1" customHeight="1" x14ac:dyDescent="0.25">
      <c r="A9" s="1199">
        <v>2110309</v>
      </c>
      <c r="B9" s="1191" t="s">
        <v>25</v>
      </c>
      <c r="C9" s="1197"/>
      <c r="D9" s="1197">
        <v>0</v>
      </c>
      <c r="E9" s="1191"/>
      <c r="F9" s="1191"/>
      <c r="G9" s="1191"/>
      <c r="H9" s="1191"/>
      <c r="I9" s="1423">
        <f t="shared" si="0"/>
        <v>0</v>
      </c>
      <c r="J9" s="1426"/>
      <c r="K9" s="1423"/>
      <c r="L9" s="1423"/>
      <c r="M9" s="1423"/>
      <c r="N9" s="1423"/>
      <c r="O9" s="1423">
        <f t="shared" si="3"/>
        <v>0</v>
      </c>
      <c r="P9" s="1426"/>
      <c r="Q9" s="1423"/>
      <c r="R9" s="1423"/>
      <c r="S9" s="1423"/>
      <c r="T9" s="1423"/>
      <c r="U9" s="1423">
        <f t="shared" si="4"/>
        <v>0</v>
      </c>
      <c r="V9" s="1426"/>
      <c r="W9" s="1426"/>
      <c r="X9" s="1426"/>
      <c r="Y9" s="1426"/>
      <c r="Z9" s="1423"/>
      <c r="AA9" s="1423">
        <f t="shared" si="5"/>
        <v>0</v>
      </c>
      <c r="AB9" s="1423"/>
      <c r="AC9" s="1423"/>
      <c r="AD9" s="1423"/>
      <c r="AE9" s="1423"/>
      <c r="AF9" s="1423"/>
      <c r="AG9" s="1425">
        <f t="shared" si="1"/>
        <v>0</v>
      </c>
      <c r="AH9" s="1197"/>
      <c r="AI9" s="1191"/>
      <c r="AJ9" s="1191"/>
      <c r="AK9" s="1191"/>
      <c r="AL9" s="1191"/>
      <c r="AM9" s="1133">
        <f t="shared" si="6"/>
        <v>0</v>
      </c>
      <c r="AN9" s="1198">
        <f t="shared" si="2"/>
        <v>0</v>
      </c>
      <c r="AO9" s="570">
        <v>0</v>
      </c>
      <c r="AP9" s="570">
        <f t="shared" si="7"/>
        <v>0</v>
      </c>
    </row>
    <row r="10" spans="1:42" ht="30" customHeight="1" x14ac:dyDescent="0.25">
      <c r="A10" s="1199">
        <v>2110301</v>
      </c>
      <c r="B10" s="1197" t="s">
        <v>26</v>
      </c>
      <c r="C10" s="1200">
        <v>16739934</v>
      </c>
      <c r="D10" s="1200">
        <v>16739934</v>
      </c>
      <c r="E10" s="1191"/>
      <c r="F10" s="1191"/>
      <c r="G10" s="1191"/>
      <c r="H10" s="1191"/>
      <c r="I10" s="1423">
        <f t="shared" si="0"/>
        <v>16739934</v>
      </c>
      <c r="J10" s="1426"/>
      <c r="K10" s="1423"/>
      <c r="L10" s="1423"/>
      <c r="M10" s="1423"/>
      <c r="N10" s="1423"/>
      <c r="O10" s="1423">
        <f t="shared" si="3"/>
        <v>0</v>
      </c>
      <c r="P10" s="1426"/>
      <c r="Q10" s="1423"/>
      <c r="R10" s="1423"/>
      <c r="S10" s="1423"/>
      <c r="T10" s="1423"/>
      <c r="U10" s="1423">
        <f t="shared" si="4"/>
        <v>0</v>
      </c>
      <c r="V10" s="1426"/>
      <c r="W10" s="1426"/>
      <c r="X10" s="1426"/>
      <c r="Y10" s="1426"/>
      <c r="Z10" s="1423"/>
      <c r="AA10" s="1423">
        <f t="shared" si="5"/>
        <v>0</v>
      </c>
      <c r="AB10" s="1423"/>
      <c r="AC10" s="1423"/>
      <c r="AD10" s="1423"/>
      <c r="AE10" s="1423"/>
      <c r="AF10" s="1423"/>
      <c r="AG10" s="1425">
        <f t="shared" si="1"/>
        <v>0</v>
      </c>
      <c r="AH10" s="1197"/>
      <c r="AI10" s="1191"/>
      <c r="AJ10" s="1191"/>
      <c r="AK10" s="1191"/>
      <c r="AL10" s="1191"/>
      <c r="AM10" s="1133">
        <f t="shared" si="6"/>
        <v>0</v>
      </c>
      <c r="AN10" s="1198">
        <f t="shared" si="2"/>
        <v>16739934</v>
      </c>
      <c r="AO10" s="570">
        <v>16739934</v>
      </c>
      <c r="AP10" s="570">
        <f t="shared" si="7"/>
        <v>0</v>
      </c>
    </row>
    <row r="11" spans="1:42" ht="30" customHeight="1" x14ac:dyDescent="0.25">
      <c r="A11" s="1199">
        <v>2110320</v>
      </c>
      <c r="B11" s="1197" t="s">
        <v>27</v>
      </c>
      <c r="C11" s="1200">
        <v>1824949</v>
      </c>
      <c r="D11" s="1200">
        <v>1824948.73</v>
      </c>
      <c r="E11" s="1191"/>
      <c r="F11" s="1191"/>
      <c r="G11" s="1191"/>
      <c r="H11" s="1191"/>
      <c r="I11" s="1423">
        <f t="shared" si="0"/>
        <v>1824948.73</v>
      </c>
      <c r="J11" s="1426"/>
      <c r="K11" s="1423"/>
      <c r="L11" s="1423"/>
      <c r="M11" s="1423"/>
      <c r="N11" s="1423"/>
      <c r="O11" s="1423">
        <f t="shared" si="3"/>
        <v>0</v>
      </c>
      <c r="P11" s="1426"/>
      <c r="Q11" s="1423"/>
      <c r="R11" s="1423"/>
      <c r="S11" s="1423"/>
      <c r="T11" s="1423"/>
      <c r="U11" s="1423">
        <f t="shared" si="4"/>
        <v>0</v>
      </c>
      <c r="V11" s="1426"/>
      <c r="W11" s="1426"/>
      <c r="X11" s="1426"/>
      <c r="Y11" s="1426"/>
      <c r="Z11" s="1423"/>
      <c r="AA11" s="1423">
        <f t="shared" si="5"/>
        <v>0</v>
      </c>
      <c r="AB11" s="1423"/>
      <c r="AC11" s="1423"/>
      <c r="AD11" s="1423"/>
      <c r="AE11" s="1423"/>
      <c r="AF11" s="1423"/>
      <c r="AG11" s="1425">
        <f t="shared" si="1"/>
        <v>0</v>
      </c>
      <c r="AH11" s="1197"/>
      <c r="AI11" s="1191"/>
      <c r="AJ11" s="1191"/>
      <c r="AK11" s="1191"/>
      <c r="AL11" s="1191"/>
      <c r="AM11" s="1133">
        <f t="shared" si="6"/>
        <v>0</v>
      </c>
      <c r="AN11" s="1198">
        <f t="shared" si="2"/>
        <v>1824948.73</v>
      </c>
      <c r="AO11" s="570">
        <v>1824948.73</v>
      </c>
      <c r="AP11" s="570">
        <f t="shared" si="7"/>
        <v>0</v>
      </c>
    </row>
    <row r="12" spans="1:42" ht="30" customHeight="1" x14ac:dyDescent="0.25">
      <c r="A12" s="1199">
        <v>2110318</v>
      </c>
      <c r="B12" s="1191" t="s">
        <v>28</v>
      </c>
      <c r="C12" s="1200">
        <v>8938931</v>
      </c>
      <c r="D12" s="1200">
        <v>8938931.4000000004</v>
      </c>
      <c r="E12" s="1191"/>
      <c r="F12" s="1191"/>
      <c r="G12" s="1191"/>
      <c r="H12" s="1191"/>
      <c r="I12" s="1423">
        <f t="shared" si="0"/>
        <v>8938931.4000000004</v>
      </c>
      <c r="J12" s="1426"/>
      <c r="K12" s="1423"/>
      <c r="L12" s="1423"/>
      <c r="M12" s="1423"/>
      <c r="N12" s="1423"/>
      <c r="O12" s="1423">
        <f t="shared" si="3"/>
        <v>0</v>
      </c>
      <c r="P12" s="1426"/>
      <c r="Q12" s="1423"/>
      <c r="R12" s="1423"/>
      <c r="S12" s="1423"/>
      <c r="T12" s="1423"/>
      <c r="U12" s="1423">
        <f t="shared" si="4"/>
        <v>0</v>
      </c>
      <c r="V12" s="1426"/>
      <c r="W12" s="1426"/>
      <c r="X12" s="1426"/>
      <c r="Y12" s="1426"/>
      <c r="Z12" s="1423"/>
      <c r="AA12" s="1423">
        <f t="shared" si="5"/>
        <v>0</v>
      </c>
      <c r="AB12" s="1423"/>
      <c r="AC12" s="1423"/>
      <c r="AD12" s="1423"/>
      <c r="AE12" s="1423"/>
      <c r="AF12" s="1423"/>
      <c r="AG12" s="1425">
        <f t="shared" si="1"/>
        <v>0</v>
      </c>
      <c r="AH12" s="1197"/>
      <c r="AI12" s="1191"/>
      <c r="AJ12" s="1191"/>
      <c r="AK12" s="1191"/>
      <c r="AL12" s="1191"/>
      <c r="AM12" s="1133">
        <f t="shared" si="6"/>
        <v>0</v>
      </c>
      <c r="AN12" s="1198">
        <f t="shared" si="2"/>
        <v>8938931.4000000004</v>
      </c>
      <c r="AO12" s="570">
        <v>8938931.4000000004</v>
      </c>
      <c r="AP12" s="570">
        <f t="shared" si="7"/>
        <v>0</v>
      </c>
    </row>
    <row r="13" spans="1:42" ht="30" hidden="1" customHeight="1" x14ac:dyDescent="0.25">
      <c r="A13" s="1199">
        <v>2110322</v>
      </c>
      <c r="B13" s="1197" t="s">
        <v>29</v>
      </c>
      <c r="C13" s="1200">
        <v>1808876</v>
      </c>
      <c r="D13" s="1200">
        <v>0</v>
      </c>
      <c r="E13" s="1191"/>
      <c r="F13" s="1191"/>
      <c r="G13" s="1191"/>
      <c r="H13" s="1191"/>
      <c r="I13" s="1423">
        <f t="shared" si="0"/>
        <v>0</v>
      </c>
      <c r="J13" s="1426"/>
      <c r="K13" s="1423"/>
      <c r="L13" s="1423"/>
      <c r="M13" s="1423"/>
      <c r="N13" s="1423"/>
      <c r="O13" s="1423">
        <f t="shared" si="3"/>
        <v>0</v>
      </c>
      <c r="P13" s="1426"/>
      <c r="Q13" s="1423"/>
      <c r="R13" s="1423"/>
      <c r="S13" s="1423"/>
      <c r="T13" s="1423"/>
      <c r="U13" s="1423">
        <f t="shared" si="4"/>
        <v>0</v>
      </c>
      <c r="V13" s="1426"/>
      <c r="W13" s="1426"/>
      <c r="X13" s="1426"/>
      <c r="Y13" s="1426"/>
      <c r="Z13" s="1423"/>
      <c r="AA13" s="1423">
        <f t="shared" si="5"/>
        <v>0</v>
      </c>
      <c r="AB13" s="1423"/>
      <c r="AC13" s="1423"/>
      <c r="AD13" s="1423"/>
      <c r="AE13" s="1423"/>
      <c r="AF13" s="1423"/>
      <c r="AG13" s="1425">
        <f t="shared" si="1"/>
        <v>0</v>
      </c>
      <c r="AH13" s="1197"/>
      <c r="AI13" s="1191"/>
      <c r="AJ13" s="1191"/>
      <c r="AK13" s="1191"/>
      <c r="AL13" s="1191"/>
      <c r="AM13" s="1133">
        <f t="shared" si="6"/>
        <v>0</v>
      </c>
      <c r="AN13" s="1198">
        <f t="shared" si="2"/>
        <v>0</v>
      </c>
      <c r="AO13" s="570">
        <v>0</v>
      </c>
      <c r="AP13" s="570">
        <f t="shared" si="7"/>
        <v>0</v>
      </c>
    </row>
    <row r="14" spans="1:42" ht="30" hidden="1" customHeight="1" x14ac:dyDescent="0.25">
      <c r="A14" s="1199">
        <v>2110318</v>
      </c>
      <c r="B14" s="1197" t="s">
        <v>30</v>
      </c>
      <c r="C14" s="1197"/>
      <c r="D14" s="1197">
        <v>0</v>
      </c>
      <c r="E14" s="1191"/>
      <c r="F14" s="1191"/>
      <c r="G14" s="1191"/>
      <c r="H14" s="1191"/>
      <c r="I14" s="1423">
        <f t="shared" si="0"/>
        <v>0</v>
      </c>
      <c r="J14" s="1426"/>
      <c r="K14" s="1423"/>
      <c r="L14" s="1423"/>
      <c r="M14" s="1423"/>
      <c r="N14" s="1423"/>
      <c r="O14" s="1423">
        <f t="shared" si="3"/>
        <v>0</v>
      </c>
      <c r="P14" s="1426"/>
      <c r="Q14" s="1423"/>
      <c r="R14" s="1423"/>
      <c r="S14" s="1423"/>
      <c r="T14" s="1423"/>
      <c r="U14" s="1423">
        <f t="shared" si="4"/>
        <v>0</v>
      </c>
      <c r="V14" s="1426"/>
      <c r="W14" s="1426"/>
      <c r="X14" s="1426"/>
      <c r="Y14" s="1426"/>
      <c r="Z14" s="1423"/>
      <c r="AA14" s="1423">
        <f t="shared" si="5"/>
        <v>0</v>
      </c>
      <c r="AB14" s="1423"/>
      <c r="AC14" s="1423"/>
      <c r="AD14" s="1423"/>
      <c r="AE14" s="1423"/>
      <c r="AF14" s="1423"/>
      <c r="AG14" s="1425">
        <f t="shared" si="1"/>
        <v>0</v>
      </c>
      <c r="AH14" s="1197"/>
      <c r="AI14" s="1191"/>
      <c r="AJ14" s="1191"/>
      <c r="AK14" s="1191"/>
      <c r="AL14" s="1191"/>
      <c r="AM14" s="1133">
        <f t="shared" si="6"/>
        <v>0</v>
      </c>
      <c r="AN14" s="1198">
        <f t="shared" si="2"/>
        <v>0</v>
      </c>
      <c r="AO14" s="570">
        <v>0</v>
      </c>
      <c r="AP14" s="570">
        <f t="shared" si="7"/>
        <v>0</v>
      </c>
    </row>
    <row r="15" spans="1:42" ht="30" hidden="1" customHeight="1" x14ac:dyDescent="0.25">
      <c r="A15" s="1199">
        <v>2110315</v>
      </c>
      <c r="B15" s="1191" t="s">
        <v>31</v>
      </c>
      <c r="C15" s="1197"/>
      <c r="D15" s="1197">
        <v>0</v>
      </c>
      <c r="E15" s="1191"/>
      <c r="F15" s="1191"/>
      <c r="G15" s="1191"/>
      <c r="H15" s="1191"/>
      <c r="I15" s="1423">
        <f t="shared" si="0"/>
        <v>0</v>
      </c>
      <c r="J15" s="1426"/>
      <c r="K15" s="1423"/>
      <c r="L15" s="1423"/>
      <c r="M15" s="1423"/>
      <c r="N15" s="1423"/>
      <c r="O15" s="1423">
        <f t="shared" si="3"/>
        <v>0</v>
      </c>
      <c r="P15" s="1426"/>
      <c r="Q15" s="1423"/>
      <c r="R15" s="1423"/>
      <c r="S15" s="1423"/>
      <c r="T15" s="1423"/>
      <c r="U15" s="1423">
        <f t="shared" si="4"/>
        <v>0</v>
      </c>
      <c r="V15" s="1426"/>
      <c r="W15" s="1426"/>
      <c r="X15" s="1426"/>
      <c r="Y15" s="1426"/>
      <c r="Z15" s="1423"/>
      <c r="AA15" s="1423">
        <f t="shared" si="5"/>
        <v>0</v>
      </c>
      <c r="AB15" s="1423"/>
      <c r="AC15" s="1423"/>
      <c r="AD15" s="1423"/>
      <c r="AE15" s="1423"/>
      <c r="AF15" s="1423"/>
      <c r="AG15" s="1425">
        <f t="shared" si="1"/>
        <v>0</v>
      </c>
      <c r="AH15" s="1197"/>
      <c r="AI15" s="1191"/>
      <c r="AJ15" s="1191"/>
      <c r="AK15" s="1191"/>
      <c r="AL15" s="1191"/>
      <c r="AM15" s="1133">
        <f t="shared" si="6"/>
        <v>0</v>
      </c>
      <c r="AN15" s="1198">
        <f t="shared" si="2"/>
        <v>0</v>
      </c>
      <c r="AO15" s="570">
        <v>0</v>
      </c>
      <c r="AP15" s="570">
        <f t="shared" si="7"/>
        <v>0</v>
      </c>
    </row>
    <row r="16" spans="1:42" ht="30" hidden="1" customHeight="1" x14ac:dyDescent="0.25">
      <c r="A16" s="1199">
        <v>2110317</v>
      </c>
      <c r="B16" s="1191" t="s">
        <v>32</v>
      </c>
      <c r="C16" s="1197"/>
      <c r="D16" s="1197">
        <v>0</v>
      </c>
      <c r="E16" s="1191"/>
      <c r="F16" s="1191"/>
      <c r="G16" s="1191"/>
      <c r="H16" s="1191"/>
      <c r="I16" s="1423">
        <f>SUM(D16:E16)</f>
        <v>0</v>
      </c>
      <c r="J16" s="1426"/>
      <c r="K16" s="1423"/>
      <c r="L16" s="1423"/>
      <c r="M16" s="1423"/>
      <c r="N16" s="1423"/>
      <c r="O16" s="1423">
        <f t="shared" si="3"/>
        <v>0</v>
      </c>
      <c r="P16" s="1426"/>
      <c r="Q16" s="1423"/>
      <c r="R16" s="1423"/>
      <c r="S16" s="1423"/>
      <c r="T16" s="1423"/>
      <c r="U16" s="1423">
        <f t="shared" si="4"/>
        <v>0</v>
      </c>
      <c r="V16" s="1426"/>
      <c r="W16" s="1426"/>
      <c r="X16" s="1426"/>
      <c r="Y16" s="1426"/>
      <c r="Z16" s="1423"/>
      <c r="AA16" s="1423">
        <f t="shared" si="5"/>
        <v>0</v>
      </c>
      <c r="AB16" s="1423"/>
      <c r="AC16" s="1423"/>
      <c r="AD16" s="1423"/>
      <c r="AE16" s="1423"/>
      <c r="AF16" s="1423"/>
      <c r="AG16" s="1425">
        <f t="shared" si="1"/>
        <v>0</v>
      </c>
      <c r="AH16" s="1197"/>
      <c r="AI16" s="1191"/>
      <c r="AJ16" s="1191"/>
      <c r="AK16" s="1191"/>
      <c r="AL16" s="1191"/>
      <c r="AM16" s="1133">
        <f t="shared" si="6"/>
        <v>0</v>
      </c>
      <c r="AN16" s="1198">
        <f t="shared" si="2"/>
        <v>0</v>
      </c>
      <c r="AO16" s="570">
        <v>0</v>
      </c>
      <c r="AP16" s="570">
        <f t="shared" si="7"/>
        <v>0</v>
      </c>
    </row>
    <row r="17" spans="1:42" ht="30" customHeight="1" x14ac:dyDescent="0.25">
      <c r="A17" s="1432"/>
      <c r="B17" s="1188" t="s">
        <v>33</v>
      </c>
      <c r="C17" s="1188">
        <f>SUM(C4:C16)</f>
        <v>109991384</v>
      </c>
      <c r="D17" s="1188">
        <f>SUM(D5:D16)</f>
        <v>102994443.63000001</v>
      </c>
      <c r="E17" s="1188">
        <f t="shared" ref="E17:AN17" si="8">SUM(E5:E16)</f>
        <v>0</v>
      </c>
      <c r="F17" s="1188">
        <f t="shared" si="8"/>
        <v>0</v>
      </c>
      <c r="G17" s="1188">
        <f t="shared" si="8"/>
        <v>0</v>
      </c>
      <c r="H17" s="1188">
        <f t="shared" si="8"/>
        <v>0</v>
      </c>
      <c r="I17" s="1427">
        <f t="shared" si="8"/>
        <v>102994443.63000001</v>
      </c>
      <c r="J17" s="1427">
        <f t="shared" si="8"/>
        <v>0</v>
      </c>
      <c r="K17" s="1427">
        <f t="shared" si="8"/>
        <v>0</v>
      </c>
      <c r="L17" s="1427">
        <f t="shared" si="8"/>
        <v>0</v>
      </c>
      <c r="M17" s="1427">
        <f t="shared" si="8"/>
        <v>0</v>
      </c>
      <c r="N17" s="1427">
        <f t="shared" si="8"/>
        <v>0</v>
      </c>
      <c r="O17" s="1427">
        <f t="shared" si="8"/>
        <v>0</v>
      </c>
      <c r="P17" s="1427">
        <f t="shared" si="8"/>
        <v>0</v>
      </c>
      <c r="Q17" s="1427">
        <f t="shared" si="8"/>
        <v>0</v>
      </c>
      <c r="R17" s="1427">
        <f t="shared" si="8"/>
        <v>0</v>
      </c>
      <c r="S17" s="1427">
        <f t="shared" si="8"/>
        <v>0</v>
      </c>
      <c r="T17" s="1427">
        <f t="shared" si="8"/>
        <v>0</v>
      </c>
      <c r="U17" s="1427">
        <f t="shared" si="8"/>
        <v>0</v>
      </c>
      <c r="V17" s="1427">
        <f t="shared" si="8"/>
        <v>0</v>
      </c>
      <c r="W17" s="1427">
        <f t="shared" si="8"/>
        <v>0</v>
      </c>
      <c r="X17" s="1427">
        <f t="shared" si="8"/>
        <v>0</v>
      </c>
      <c r="Y17" s="1427">
        <f t="shared" si="8"/>
        <v>0</v>
      </c>
      <c r="Z17" s="1427">
        <f t="shared" si="8"/>
        <v>0</v>
      </c>
      <c r="AA17" s="1427">
        <f t="shared" si="8"/>
        <v>0</v>
      </c>
      <c r="AB17" s="1427">
        <f t="shared" si="8"/>
        <v>0</v>
      </c>
      <c r="AC17" s="1427">
        <f t="shared" si="8"/>
        <v>0</v>
      </c>
      <c r="AD17" s="1427">
        <f t="shared" si="8"/>
        <v>0</v>
      </c>
      <c r="AE17" s="1427">
        <f t="shared" si="8"/>
        <v>0</v>
      </c>
      <c r="AF17" s="1427">
        <f t="shared" si="8"/>
        <v>0</v>
      </c>
      <c r="AG17" s="1427">
        <f t="shared" si="8"/>
        <v>0</v>
      </c>
      <c r="AH17" s="1188">
        <f t="shared" si="8"/>
        <v>0</v>
      </c>
      <c r="AI17" s="1188">
        <f t="shared" si="8"/>
        <v>0</v>
      </c>
      <c r="AJ17" s="1188">
        <f t="shared" si="8"/>
        <v>0</v>
      </c>
      <c r="AK17" s="1188">
        <f t="shared" si="8"/>
        <v>0</v>
      </c>
      <c r="AL17" s="1188">
        <f t="shared" si="8"/>
        <v>0</v>
      </c>
      <c r="AM17" s="1188">
        <f t="shared" si="8"/>
        <v>0</v>
      </c>
      <c r="AN17" s="1202">
        <f t="shared" si="8"/>
        <v>102994443.63000001</v>
      </c>
      <c r="AO17" s="570">
        <v>102994443.63000001</v>
      </c>
      <c r="AP17" s="570">
        <f t="shared" si="7"/>
        <v>0</v>
      </c>
    </row>
    <row r="18" spans="1:42" s="573" customFormat="1" ht="30" customHeight="1" x14ac:dyDescent="0.25">
      <c r="A18" s="1044"/>
      <c r="B18" s="1203" t="s">
        <v>34</v>
      </c>
      <c r="C18" s="1204"/>
      <c r="D18" s="1197"/>
      <c r="E18" s="1191"/>
      <c r="F18" s="1191"/>
      <c r="G18" s="1191"/>
      <c r="H18" s="1191"/>
      <c r="I18" s="1423"/>
      <c r="J18" s="1426"/>
      <c r="K18" s="1423"/>
      <c r="L18" s="1423"/>
      <c r="M18" s="1423"/>
      <c r="N18" s="1423"/>
      <c r="O18" s="1423"/>
      <c r="P18" s="1426"/>
      <c r="Q18" s="1423"/>
      <c r="R18" s="1423"/>
      <c r="S18" s="1423"/>
      <c r="T18" s="1423"/>
      <c r="U18" s="1423"/>
      <c r="V18" s="1426"/>
      <c r="W18" s="1423"/>
      <c r="X18" s="1423"/>
      <c r="Y18" s="1423"/>
      <c r="Z18" s="1423"/>
      <c r="AA18" s="1423"/>
      <c r="AB18" s="1426"/>
      <c r="AC18" s="1423"/>
      <c r="AD18" s="1423"/>
      <c r="AE18" s="1423"/>
      <c r="AF18" s="1423"/>
      <c r="AG18" s="1423"/>
      <c r="AH18" s="1197"/>
      <c r="AI18" s="1191"/>
      <c r="AJ18" s="1191"/>
      <c r="AK18" s="1191"/>
      <c r="AL18" s="1191"/>
      <c r="AM18" s="1133"/>
      <c r="AN18" s="1198"/>
      <c r="AP18" s="570"/>
    </row>
    <row r="19" spans="1:42" s="573" customFormat="1" ht="30" customHeight="1" x14ac:dyDescent="0.25">
      <c r="A19" s="1205">
        <v>2110201</v>
      </c>
      <c r="B19" s="1191" t="s">
        <v>35</v>
      </c>
      <c r="C19" s="1197"/>
      <c r="D19" s="1197">
        <v>1000000</v>
      </c>
      <c r="E19" s="1191"/>
      <c r="F19" s="1191"/>
      <c r="G19" s="1191"/>
      <c r="H19" s="1191"/>
      <c r="I19" s="1423">
        <f>SUM(D19)</f>
        <v>1000000</v>
      </c>
      <c r="J19" s="1426"/>
      <c r="K19" s="1423"/>
      <c r="L19" s="1423"/>
      <c r="M19" s="1423"/>
      <c r="N19" s="1423"/>
      <c r="O19" s="1423">
        <f t="shared" ref="O19:O82" si="9">SUM(J19:L19)</f>
        <v>0</v>
      </c>
      <c r="P19" s="1426"/>
      <c r="Q19" s="1423"/>
      <c r="R19" s="1423"/>
      <c r="S19" s="1423"/>
      <c r="T19" s="1423"/>
      <c r="U19" s="1423">
        <f>SUM(P19)</f>
        <v>0</v>
      </c>
      <c r="V19" s="1426"/>
      <c r="W19" s="1426"/>
      <c r="X19" s="1426"/>
      <c r="Y19" s="1426"/>
      <c r="Z19" s="1423"/>
      <c r="AA19" s="1423">
        <f>SUM(V19:Y19)</f>
        <v>0</v>
      </c>
      <c r="AB19" s="1426"/>
      <c r="AC19" s="1423"/>
      <c r="AD19" s="1423"/>
      <c r="AE19" s="1423"/>
      <c r="AF19" s="1423"/>
      <c r="AG19" s="1423">
        <f t="shared" ref="AG19:AG50" si="10">SUM(AB19)</f>
        <v>0</v>
      </c>
      <c r="AH19" s="1197">
        <v>0</v>
      </c>
      <c r="AI19" s="1191">
        <v>0</v>
      </c>
      <c r="AJ19" s="1191"/>
      <c r="AK19" s="1191"/>
      <c r="AL19" s="1191"/>
      <c r="AM19" s="1133">
        <f>SUM(AH19:AI19)</f>
        <v>0</v>
      </c>
      <c r="AN19" s="1198">
        <f t="shared" ref="AN19:AN50" si="11">SUM(AM19+AG19+AA19+U19+O19+I19)</f>
        <v>1000000</v>
      </c>
      <c r="AO19" s="573">
        <v>1000000</v>
      </c>
      <c r="AP19" s="570">
        <f t="shared" si="7"/>
        <v>0</v>
      </c>
    </row>
    <row r="20" spans="1:42" s="573" customFormat="1" ht="30" customHeight="1" x14ac:dyDescent="0.25">
      <c r="A20" s="1044">
        <v>2110202</v>
      </c>
      <c r="B20" s="1197" t="s">
        <v>36</v>
      </c>
      <c r="C20" s="1200">
        <v>200000</v>
      </c>
      <c r="D20" s="1200">
        <v>400000</v>
      </c>
      <c r="E20" s="1191"/>
      <c r="F20" s="1191"/>
      <c r="G20" s="1191"/>
      <c r="H20" s="1191"/>
      <c r="I20" s="1423">
        <f t="shared" ref="I20:I83" si="12">SUM(D20)</f>
        <v>400000</v>
      </c>
      <c r="J20" s="1426"/>
      <c r="K20" s="1423"/>
      <c r="L20" s="1423"/>
      <c r="M20" s="1423"/>
      <c r="N20" s="1423"/>
      <c r="O20" s="1423">
        <f t="shared" si="9"/>
        <v>0</v>
      </c>
      <c r="P20" s="1426"/>
      <c r="Q20" s="1423"/>
      <c r="R20" s="1423"/>
      <c r="S20" s="1423"/>
      <c r="T20" s="1423"/>
      <c r="U20" s="1423">
        <f t="shared" ref="U20:U83" si="13">SUM(P20)</f>
        <v>0</v>
      </c>
      <c r="V20" s="1426"/>
      <c r="W20" s="1426"/>
      <c r="X20" s="1426"/>
      <c r="Y20" s="1426"/>
      <c r="Z20" s="1423"/>
      <c r="AA20" s="1423">
        <f t="shared" ref="AA20:AA83" si="14">SUM(V20:Y20)</f>
        <v>0</v>
      </c>
      <c r="AB20" s="1426"/>
      <c r="AC20" s="1423"/>
      <c r="AD20" s="1423"/>
      <c r="AE20" s="1423"/>
      <c r="AF20" s="1423"/>
      <c r="AG20" s="1423">
        <f t="shared" si="10"/>
        <v>0</v>
      </c>
      <c r="AH20" s="1197">
        <v>0</v>
      </c>
      <c r="AI20" s="1191">
        <v>0</v>
      </c>
      <c r="AJ20" s="1191"/>
      <c r="AK20" s="1191"/>
      <c r="AL20" s="1191"/>
      <c r="AM20" s="1133">
        <f t="shared" ref="AM20:AM83" si="15">SUM(AH20:AI20)</f>
        <v>0</v>
      </c>
      <c r="AN20" s="1198">
        <f t="shared" si="11"/>
        <v>400000</v>
      </c>
      <c r="AO20" s="573">
        <v>400000</v>
      </c>
      <c r="AP20" s="570">
        <f t="shared" si="7"/>
        <v>0</v>
      </c>
    </row>
    <row r="21" spans="1:42" s="573" customFormat="1" ht="30" hidden="1" customHeight="1" x14ac:dyDescent="0.25">
      <c r="A21" s="1044">
        <v>2110302</v>
      </c>
      <c r="B21" s="1197" t="s">
        <v>37</v>
      </c>
      <c r="C21" s="1197"/>
      <c r="D21" s="1197"/>
      <c r="E21" s="1191"/>
      <c r="F21" s="1191"/>
      <c r="G21" s="1191"/>
      <c r="H21" s="1191"/>
      <c r="I21" s="1423">
        <f t="shared" si="12"/>
        <v>0</v>
      </c>
      <c r="J21" s="1426"/>
      <c r="K21" s="1423"/>
      <c r="L21" s="1423"/>
      <c r="M21" s="1423"/>
      <c r="N21" s="1423"/>
      <c r="O21" s="1423">
        <f t="shared" si="9"/>
        <v>0</v>
      </c>
      <c r="P21" s="1426"/>
      <c r="Q21" s="1423"/>
      <c r="R21" s="1423"/>
      <c r="S21" s="1423"/>
      <c r="T21" s="1423"/>
      <c r="U21" s="1423">
        <f t="shared" si="13"/>
        <v>0</v>
      </c>
      <c r="V21" s="1426"/>
      <c r="W21" s="1426"/>
      <c r="X21" s="1426"/>
      <c r="Y21" s="1426"/>
      <c r="Z21" s="1423"/>
      <c r="AA21" s="1423">
        <f t="shared" si="14"/>
        <v>0</v>
      </c>
      <c r="AB21" s="1426"/>
      <c r="AC21" s="1423"/>
      <c r="AD21" s="1423"/>
      <c r="AE21" s="1423"/>
      <c r="AF21" s="1423"/>
      <c r="AG21" s="1423">
        <f t="shared" si="10"/>
        <v>0</v>
      </c>
      <c r="AH21" s="1197">
        <v>0</v>
      </c>
      <c r="AI21" s="1191">
        <v>0</v>
      </c>
      <c r="AJ21" s="1191"/>
      <c r="AK21" s="1191"/>
      <c r="AL21" s="1191"/>
      <c r="AM21" s="1133">
        <f t="shared" si="15"/>
        <v>0</v>
      </c>
      <c r="AN21" s="1198">
        <f t="shared" si="11"/>
        <v>0</v>
      </c>
      <c r="AO21" s="573">
        <v>0</v>
      </c>
      <c r="AP21" s="570">
        <f t="shared" si="7"/>
        <v>0</v>
      </c>
    </row>
    <row r="22" spans="1:42" s="573" customFormat="1" ht="30" hidden="1" customHeight="1" x14ac:dyDescent="0.25">
      <c r="A22" s="1205">
        <v>2110312</v>
      </c>
      <c r="B22" s="1191" t="s">
        <v>38</v>
      </c>
      <c r="C22" s="1197"/>
      <c r="D22" s="1197"/>
      <c r="E22" s="1191"/>
      <c r="F22" s="1191"/>
      <c r="G22" s="1191"/>
      <c r="H22" s="1191"/>
      <c r="I22" s="1423">
        <f t="shared" si="12"/>
        <v>0</v>
      </c>
      <c r="J22" s="1426"/>
      <c r="K22" s="1423"/>
      <c r="L22" s="1423"/>
      <c r="M22" s="1423"/>
      <c r="N22" s="1423"/>
      <c r="O22" s="1423">
        <f t="shared" si="9"/>
        <v>0</v>
      </c>
      <c r="P22" s="1426"/>
      <c r="Q22" s="1423"/>
      <c r="R22" s="1423"/>
      <c r="S22" s="1423"/>
      <c r="T22" s="1423"/>
      <c r="U22" s="1423">
        <f t="shared" si="13"/>
        <v>0</v>
      </c>
      <c r="V22" s="1426"/>
      <c r="W22" s="1426"/>
      <c r="X22" s="1426"/>
      <c r="Y22" s="1426"/>
      <c r="Z22" s="1423"/>
      <c r="AA22" s="1423">
        <f t="shared" si="14"/>
        <v>0</v>
      </c>
      <c r="AB22" s="1426"/>
      <c r="AC22" s="1423"/>
      <c r="AD22" s="1423"/>
      <c r="AE22" s="1423"/>
      <c r="AF22" s="1423"/>
      <c r="AG22" s="1423">
        <f t="shared" si="10"/>
        <v>0</v>
      </c>
      <c r="AH22" s="1197">
        <v>0</v>
      </c>
      <c r="AI22" s="1191">
        <v>0</v>
      </c>
      <c r="AJ22" s="1191"/>
      <c r="AK22" s="1191"/>
      <c r="AL22" s="1191"/>
      <c r="AM22" s="1133">
        <f t="shared" si="15"/>
        <v>0</v>
      </c>
      <c r="AN22" s="1198">
        <f t="shared" si="11"/>
        <v>0</v>
      </c>
      <c r="AO22" s="573">
        <v>0</v>
      </c>
      <c r="AP22" s="570">
        <f t="shared" si="7"/>
        <v>0</v>
      </c>
    </row>
    <row r="23" spans="1:42" s="573" customFormat="1" ht="30" hidden="1" customHeight="1" x14ac:dyDescent="0.25">
      <c r="A23" s="1044">
        <v>2110314</v>
      </c>
      <c r="B23" s="1197" t="s">
        <v>39</v>
      </c>
      <c r="C23" s="1197"/>
      <c r="D23" s="1197"/>
      <c r="E23" s="1191"/>
      <c r="F23" s="1191"/>
      <c r="G23" s="1191"/>
      <c r="H23" s="1191"/>
      <c r="I23" s="1423">
        <f t="shared" si="12"/>
        <v>0</v>
      </c>
      <c r="J23" s="1426"/>
      <c r="K23" s="1423"/>
      <c r="L23" s="1423"/>
      <c r="M23" s="1423"/>
      <c r="N23" s="1423"/>
      <c r="O23" s="1423">
        <f t="shared" si="9"/>
        <v>0</v>
      </c>
      <c r="P23" s="1426"/>
      <c r="Q23" s="1423"/>
      <c r="R23" s="1423"/>
      <c r="S23" s="1423"/>
      <c r="T23" s="1423"/>
      <c r="U23" s="1423">
        <f t="shared" si="13"/>
        <v>0</v>
      </c>
      <c r="V23" s="1426"/>
      <c r="W23" s="1426"/>
      <c r="X23" s="1426"/>
      <c r="Y23" s="1426"/>
      <c r="Z23" s="1423"/>
      <c r="AA23" s="1423">
        <f t="shared" si="14"/>
        <v>0</v>
      </c>
      <c r="AB23" s="1426"/>
      <c r="AC23" s="1423"/>
      <c r="AD23" s="1423"/>
      <c r="AE23" s="1423"/>
      <c r="AF23" s="1423"/>
      <c r="AG23" s="1423">
        <f t="shared" si="10"/>
        <v>0</v>
      </c>
      <c r="AH23" s="1197">
        <v>0</v>
      </c>
      <c r="AI23" s="1191">
        <v>0</v>
      </c>
      <c r="AJ23" s="1191"/>
      <c r="AK23" s="1191"/>
      <c r="AL23" s="1191"/>
      <c r="AM23" s="1133">
        <f t="shared" si="15"/>
        <v>0</v>
      </c>
      <c r="AN23" s="1198">
        <f t="shared" si="11"/>
        <v>0</v>
      </c>
      <c r="AO23" s="573">
        <v>0</v>
      </c>
      <c r="AP23" s="570">
        <f t="shared" si="7"/>
        <v>0</v>
      </c>
    </row>
    <row r="24" spans="1:42" s="573" customFormat="1" ht="30" hidden="1" customHeight="1" x14ac:dyDescent="0.25">
      <c r="A24" s="1044">
        <v>2110316</v>
      </c>
      <c r="B24" s="1197" t="s">
        <v>40</v>
      </c>
      <c r="C24" s="1197"/>
      <c r="D24" s="1197"/>
      <c r="E24" s="1191"/>
      <c r="F24" s="1191"/>
      <c r="G24" s="1191"/>
      <c r="H24" s="1191"/>
      <c r="I24" s="1423">
        <f t="shared" si="12"/>
        <v>0</v>
      </c>
      <c r="J24" s="1426"/>
      <c r="K24" s="1423"/>
      <c r="L24" s="1423"/>
      <c r="M24" s="1423"/>
      <c r="N24" s="1423"/>
      <c r="O24" s="1423">
        <f t="shared" si="9"/>
        <v>0</v>
      </c>
      <c r="P24" s="1426"/>
      <c r="Q24" s="1423"/>
      <c r="R24" s="1423"/>
      <c r="S24" s="1423"/>
      <c r="T24" s="1423"/>
      <c r="U24" s="1423">
        <f t="shared" si="13"/>
        <v>0</v>
      </c>
      <c r="V24" s="1426"/>
      <c r="W24" s="1426"/>
      <c r="X24" s="1426"/>
      <c r="Y24" s="1426"/>
      <c r="Z24" s="1423"/>
      <c r="AA24" s="1423">
        <f t="shared" si="14"/>
        <v>0</v>
      </c>
      <c r="AB24" s="1426"/>
      <c r="AC24" s="1423"/>
      <c r="AD24" s="1423"/>
      <c r="AE24" s="1423"/>
      <c r="AF24" s="1423"/>
      <c r="AG24" s="1423">
        <f t="shared" si="10"/>
        <v>0</v>
      </c>
      <c r="AH24" s="1197">
        <v>0</v>
      </c>
      <c r="AI24" s="1191">
        <v>0</v>
      </c>
      <c r="AJ24" s="1191"/>
      <c r="AK24" s="1191"/>
      <c r="AL24" s="1191"/>
      <c r="AM24" s="1133">
        <f t="shared" si="15"/>
        <v>0</v>
      </c>
      <c r="AN24" s="1198">
        <f t="shared" si="11"/>
        <v>0</v>
      </c>
      <c r="AO24" s="573">
        <v>0</v>
      </c>
      <c r="AP24" s="570">
        <f t="shared" si="7"/>
        <v>0</v>
      </c>
    </row>
    <row r="25" spans="1:42" s="573" customFormat="1" ht="30" hidden="1" customHeight="1" x14ac:dyDescent="0.25">
      <c r="A25" s="1205">
        <v>2120103</v>
      </c>
      <c r="B25" s="1191" t="s">
        <v>41</v>
      </c>
      <c r="C25" s="1197"/>
      <c r="D25" s="1197"/>
      <c r="E25" s="1191"/>
      <c r="F25" s="1191"/>
      <c r="G25" s="1191"/>
      <c r="H25" s="1191"/>
      <c r="I25" s="1423">
        <f t="shared" si="12"/>
        <v>0</v>
      </c>
      <c r="J25" s="1426"/>
      <c r="K25" s="1423"/>
      <c r="L25" s="1423"/>
      <c r="M25" s="1423"/>
      <c r="N25" s="1423"/>
      <c r="O25" s="1423">
        <f t="shared" si="9"/>
        <v>0</v>
      </c>
      <c r="P25" s="1426"/>
      <c r="Q25" s="1423"/>
      <c r="R25" s="1423"/>
      <c r="S25" s="1423"/>
      <c r="T25" s="1423"/>
      <c r="U25" s="1423">
        <f t="shared" si="13"/>
        <v>0</v>
      </c>
      <c r="V25" s="1426"/>
      <c r="W25" s="1426"/>
      <c r="X25" s="1426"/>
      <c r="Y25" s="1426"/>
      <c r="Z25" s="1423"/>
      <c r="AA25" s="1423">
        <f t="shared" si="14"/>
        <v>0</v>
      </c>
      <c r="AB25" s="1426"/>
      <c r="AC25" s="1423"/>
      <c r="AD25" s="1423"/>
      <c r="AE25" s="1423"/>
      <c r="AF25" s="1423"/>
      <c r="AG25" s="1423">
        <f t="shared" si="10"/>
        <v>0</v>
      </c>
      <c r="AH25" s="1197">
        <v>0</v>
      </c>
      <c r="AI25" s="1191">
        <v>0</v>
      </c>
      <c r="AJ25" s="1191"/>
      <c r="AK25" s="1191"/>
      <c r="AL25" s="1191"/>
      <c r="AM25" s="1133">
        <f t="shared" si="15"/>
        <v>0</v>
      </c>
      <c r="AN25" s="1198">
        <f t="shared" si="11"/>
        <v>0</v>
      </c>
      <c r="AO25" s="573">
        <v>0</v>
      </c>
      <c r="AP25" s="570">
        <f t="shared" si="7"/>
        <v>0</v>
      </c>
    </row>
    <row r="26" spans="1:42" s="573" customFormat="1" ht="30" customHeight="1" x14ac:dyDescent="0.25">
      <c r="A26" s="1044">
        <v>2210101</v>
      </c>
      <c r="B26" s="1197" t="s">
        <v>42</v>
      </c>
      <c r="C26" s="1197">
        <v>411487</v>
      </c>
      <c r="D26" s="1197">
        <v>300000</v>
      </c>
      <c r="E26" s="1191"/>
      <c r="F26" s="1191"/>
      <c r="G26" s="1191"/>
      <c r="H26" s="1191"/>
      <c r="I26" s="1423">
        <f t="shared" si="12"/>
        <v>300000</v>
      </c>
      <c r="J26" s="1426"/>
      <c r="K26" s="1423"/>
      <c r="L26" s="1423"/>
      <c r="M26" s="1423"/>
      <c r="N26" s="1423"/>
      <c r="O26" s="1423">
        <f t="shared" si="9"/>
        <v>0</v>
      </c>
      <c r="P26" s="1428"/>
      <c r="Q26" s="1428"/>
      <c r="R26" s="1423"/>
      <c r="S26" s="1423"/>
      <c r="T26" s="1423"/>
      <c r="U26" s="1423">
        <f t="shared" si="13"/>
        <v>0</v>
      </c>
      <c r="V26" s="1428"/>
      <c r="W26" s="1426"/>
      <c r="X26" s="1426"/>
      <c r="Y26" s="1426"/>
      <c r="Z26" s="1423"/>
      <c r="AA26" s="1423">
        <f t="shared" si="14"/>
        <v>0</v>
      </c>
      <c r="AB26" s="1423"/>
      <c r="AC26" s="1426"/>
      <c r="AD26" s="1423"/>
      <c r="AE26" s="1423"/>
      <c r="AF26" s="1423"/>
      <c r="AG26" s="1423">
        <f t="shared" si="10"/>
        <v>0</v>
      </c>
      <c r="AH26" s="1197">
        <v>0</v>
      </c>
      <c r="AI26" s="1191">
        <v>0</v>
      </c>
      <c r="AJ26" s="1191"/>
      <c r="AK26" s="1191"/>
      <c r="AL26" s="1191"/>
      <c r="AM26" s="1133">
        <f t="shared" si="15"/>
        <v>0</v>
      </c>
      <c r="AN26" s="1198">
        <f t="shared" si="11"/>
        <v>300000</v>
      </c>
      <c r="AO26" s="573">
        <v>300000</v>
      </c>
      <c r="AP26" s="570">
        <f t="shared" si="7"/>
        <v>0</v>
      </c>
    </row>
    <row r="27" spans="1:42" s="573" customFormat="1" ht="30" customHeight="1" x14ac:dyDescent="0.25">
      <c r="A27" s="1205">
        <v>2210102</v>
      </c>
      <c r="B27" s="1191" t="s">
        <v>43</v>
      </c>
      <c r="C27" s="1197">
        <v>65694</v>
      </c>
      <c r="D27" s="1197">
        <v>1600000</v>
      </c>
      <c r="E27" s="1191"/>
      <c r="F27" s="1191"/>
      <c r="G27" s="1191"/>
      <c r="H27" s="1191"/>
      <c r="I27" s="1423">
        <f t="shared" si="12"/>
        <v>1600000</v>
      </c>
      <c r="J27" s="1426"/>
      <c r="K27" s="1423"/>
      <c r="L27" s="1423"/>
      <c r="M27" s="1423"/>
      <c r="N27" s="1423"/>
      <c r="O27" s="1423">
        <f t="shared" si="9"/>
        <v>0</v>
      </c>
      <c r="P27" s="1428"/>
      <c r="Q27" s="1428"/>
      <c r="R27" s="1423"/>
      <c r="S27" s="1423"/>
      <c r="T27" s="1423"/>
      <c r="U27" s="1423">
        <f t="shared" si="13"/>
        <v>0</v>
      </c>
      <c r="V27" s="1423"/>
      <c r="W27" s="1426"/>
      <c r="X27" s="1426"/>
      <c r="Y27" s="1426"/>
      <c r="Z27" s="1423"/>
      <c r="AA27" s="1423">
        <f t="shared" si="14"/>
        <v>0</v>
      </c>
      <c r="AB27" s="1423"/>
      <c r="AC27" s="1426"/>
      <c r="AD27" s="1423"/>
      <c r="AE27" s="1423"/>
      <c r="AF27" s="1423"/>
      <c r="AG27" s="1423">
        <f t="shared" si="10"/>
        <v>0</v>
      </c>
      <c r="AH27" s="1197">
        <v>0</v>
      </c>
      <c r="AI27" s="1191">
        <v>0</v>
      </c>
      <c r="AJ27" s="1191"/>
      <c r="AK27" s="1191"/>
      <c r="AL27" s="1191"/>
      <c r="AM27" s="1133">
        <f t="shared" si="15"/>
        <v>0</v>
      </c>
      <c r="AN27" s="1198">
        <f t="shared" si="11"/>
        <v>1600000</v>
      </c>
      <c r="AO27" s="573">
        <v>1600000</v>
      </c>
      <c r="AP27" s="570">
        <f t="shared" si="7"/>
        <v>0</v>
      </c>
    </row>
    <row r="28" spans="1:42" s="573" customFormat="1" ht="30" customHeight="1" x14ac:dyDescent="0.25">
      <c r="A28" s="1044">
        <v>2210103</v>
      </c>
      <c r="B28" s="1197" t="s">
        <v>44</v>
      </c>
      <c r="C28" s="1197">
        <v>15850</v>
      </c>
      <c r="D28" s="1197">
        <v>10000</v>
      </c>
      <c r="E28" s="1191"/>
      <c r="F28" s="1191"/>
      <c r="G28" s="1191"/>
      <c r="H28" s="1191"/>
      <c r="I28" s="1423">
        <f t="shared" si="12"/>
        <v>10000</v>
      </c>
      <c r="J28" s="1426"/>
      <c r="K28" s="1423"/>
      <c r="L28" s="1423"/>
      <c r="M28" s="1423"/>
      <c r="N28" s="1423"/>
      <c r="O28" s="1423">
        <f t="shared" si="9"/>
        <v>0</v>
      </c>
      <c r="P28" s="1428"/>
      <c r="Q28" s="1428"/>
      <c r="R28" s="1423"/>
      <c r="S28" s="1423"/>
      <c r="T28" s="1423"/>
      <c r="U28" s="1423">
        <f t="shared" si="13"/>
        <v>0</v>
      </c>
      <c r="V28" s="1423"/>
      <c r="W28" s="1426"/>
      <c r="X28" s="1426"/>
      <c r="Y28" s="1426"/>
      <c r="Z28" s="1423"/>
      <c r="AA28" s="1423">
        <f t="shared" si="14"/>
        <v>0</v>
      </c>
      <c r="AB28" s="1423"/>
      <c r="AC28" s="1423"/>
      <c r="AD28" s="1423"/>
      <c r="AE28" s="1423"/>
      <c r="AF28" s="1423"/>
      <c r="AG28" s="1423">
        <f t="shared" si="10"/>
        <v>0</v>
      </c>
      <c r="AH28" s="1197">
        <v>0</v>
      </c>
      <c r="AI28" s="1191">
        <v>0</v>
      </c>
      <c r="AJ28" s="1191"/>
      <c r="AK28" s="1191"/>
      <c r="AL28" s="1191"/>
      <c r="AM28" s="1133">
        <f t="shared" si="15"/>
        <v>0</v>
      </c>
      <c r="AN28" s="1198">
        <f t="shared" si="11"/>
        <v>10000</v>
      </c>
      <c r="AO28" s="573">
        <v>10000</v>
      </c>
      <c r="AP28" s="570">
        <f t="shared" si="7"/>
        <v>0</v>
      </c>
    </row>
    <row r="29" spans="1:42" s="573" customFormat="1" ht="30" hidden="1" customHeight="1" x14ac:dyDescent="0.25">
      <c r="A29" s="1205">
        <v>2210104</v>
      </c>
      <c r="B29" s="1191" t="s">
        <v>45</v>
      </c>
      <c r="C29" s="1197"/>
      <c r="D29" s="1197"/>
      <c r="E29" s="1191"/>
      <c r="F29" s="1191"/>
      <c r="G29" s="1191"/>
      <c r="H29" s="1191"/>
      <c r="I29" s="1423">
        <f t="shared" si="12"/>
        <v>0</v>
      </c>
      <c r="J29" s="1426"/>
      <c r="K29" s="1426"/>
      <c r="L29" s="1426"/>
      <c r="M29" s="1423"/>
      <c r="N29" s="1423"/>
      <c r="O29" s="1423">
        <f t="shared" si="9"/>
        <v>0</v>
      </c>
      <c r="P29" s="1428"/>
      <c r="Q29" s="1428"/>
      <c r="R29" s="1423"/>
      <c r="S29" s="1423"/>
      <c r="T29" s="1423"/>
      <c r="U29" s="1423">
        <f t="shared" si="13"/>
        <v>0</v>
      </c>
      <c r="V29" s="1426"/>
      <c r="W29" s="1426"/>
      <c r="X29" s="1426"/>
      <c r="Y29" s="1426"/>
      <c r="Z29" s="1423"/>
      <c r="AA29" s="1423">
        <f t="shared" si="14"/>
        <v>0</v>
      </c>
      <c r="AB29" s="1423"/>
      <c r="AC29" s="1423"/>
      <c r="AD29" s="1423"/>
      <c r="AE29" s="1423"/>
      <c r="AF29" s="1423"/>
      <c r="AG29" s="1423">
        <f t="shared" si="10"/>
        <v>0</v>
      </c>
      <c r="AH29" s="1197">
        <v>0</v>
      </c>
      <c r="AI29" s="1191">
        <v>0</v>
      </c>
      <c r="AJ29" s="1191"/>
      <c r="AK29" s="1191"/>
      <c r="AL29" s="1191"/>
      <c r="AM29" s="1133">
        <f t="shared" si="15"/>
        <v>0</v>
      </c>
      <c r="AN29" s="1198">
        <f t="shared" si="11"/>
        <v>0</v>
      </c>
      <c r="AO29" s="573">
        <v>0</v>
      </c>
      <c r="AP29" s="570">
        <f t="shared" si="7"/>
        <v>0</v>
      </c>
    </row>
    <row r="30" spans="1:42" s="573" customFormat="1" ht="30" hidden="1" customHeight="1" x14ac:dyDescent="0.25">
      <c r="A30" s="1205">
        <v>2210105</v>
      </c>
      <c r="B30" s="1191" t="s">
        <v>46</v>
      </c>
      <c r="C30" s="1197"/>
      <c r="D30" s="1197"/>
      <c r="E30" s="1191"/>
      <c r="F30" s="1191"/>
      <c r="G30" s="1191"/>
      <c r="H30" s="1191"/>
      <c r="I30" s="1423">
        <f t="shared" si="12"/>
        <v>0</v>
      </c>
      <c r="J30" s="1426"/>
      <c r="K30" s="1426"/>
      <c r="L30" s="1426"/>
      <c r="M30" s="1423"/>
      <c r="N30" s="1423"/>
      <c r="O30" s="1423">
        <f t="shared" si="9"/>
        <v>0</v>
      </c>
      <c r="P30" s="1428"/>
      <c r="Q30" s="1428"/>
      <c r="R30" s="1423"/>
      <c r="S30" s="1423"/>
      <c r="T30" s="1423"/>
      <c r="U30" s="1423">
        <f t="shared" si="13"/>
        <v>0</v>
      </c>
      <c r="V30" s="1426"/>
      <c r="W30" s="1426"/>
      <c r="X30" s="1426"/>
      <c r="Y30" s="1426"/>
      <c r="Z30" s="1423"/>
      <c r="AA30" s="1423">
        <f t="shared" si="14"/>
        <v>0</v>
      </c>
      <c r="AB30" s="1423"/>
      <c r="AC30" s="1423"/>
      <c r="AD30" s="1423"/>
      <c r="AE30" s="1423"/>
      <c r="AF30" s="1423"/>
      <c r="AG30" s="1423">
        <f t="shared" si="10"/>
        <v>0</v>
      </c>
      <c r="AH30" s="1197">
        <v>0</v>
      </c>
      <c r="AI30" s="1191">
        <v>0</v>
      </c>
      <c r="AJ30" s="1191"/>
      <c r="AK30" s="1191"/>
      <c r="AL30" s="1191"/>
      <c r="AM30" s="1133">
        <f t="shared" si="15"/>
        <v>0</v>
      </c>
      <c r="AN30" s="1198">
        <f t="shared" si="11"/>
        <v>0</v>
      </c>
      <c r="AO30" s="573">
        <v>0</v>
      </c>
      <c r="AP30" s="570">
        <f t="shared" si="7"/>
        <v>0</v>
      </c>
    </row>
    <row r="31" spans="1:42" s="573" customFormat="1" ht="30" hidden="1" customHeight="1" x14ac:dyDescent="0.25">
      <c r="A31" s="1205">
        <v>2210106</v>
      </c>
      <c r="B31" s="1191" t="s">
        <v>47</v>
      </c>
      <c r="C31" s="1197"/>
      <c r="D31" s="1197"/>
      <c r="E31" s="1191"/>
      <c r="F31" s="1191"/>
      <c r="G31" s="1191"/>
      <c r="H31" s="1191"/>
      <c r="I31" s="1423">
        <f t="shared" si="12"/>
        <v>0</v>
      </c>
      <c r="J31" s="1426"/>
      <c r="K31" s="1426"/>
      <c r="L31" s="1426"/>
      <c r="M31" s="1423"/>
      <c r="N31" s="1423"/>
      <c r="O31" s="1423">
        <f t="shared" si="9"/>
        <v>0</v>
      </c>
      <c r="P31" s="1428"/>
      <c r="Q31" s="1428"/>
      <c r="R31" s="1423"/>
      <c r="S31" s="1423"/>
      <c r="T31" s="1423"/>
      <c r="U31" s="1423">
        <f t="shared" si="13"/>
        <v>0</v>
      </c>
      <c r="V31" s="1426"/>
      <c r="W31" s="1426"/>
      <c r="X31" s="1426"/>
      <c r="Y31" s="1426"/>
      <c r="Z31" s="1423"/>
      <c r="AA31" s="1423">
        <f t="shared" si="14"/>
        <v>0</v>
      </c>
      <c r="AB31" s="1423"/>
      <c r="AC31" s="1423"/>
      <c r="AD31" s="1423"/>
      <c r="AE31" s="1423"/>
      <c r="AF31" s="1423"/>
      <c r="AG31" s="1423">
        <f t="shared" si="10"/>
        <v>0</v>
      </c>
      <c r="AH31" s="1197">
        <v>0</v>
      </c>
      <c r="AI31" s="1191">
        <v>0</v>
      </c>
      <c r="AJ31" s="1191"/>
      <c r="AK31" s="1191"/>
      <c r="AL31" s="1191"/>
      <c r="AM31" s="1133">
        <f t="shared" si="15"/>
        <v>0</v>
      </c>
      <c r="AN31" s="1198">
        <f t="shared" si="11"/>
        <v>0</v>
      </c>
      <c r="AO31" s="573">
        <v>0</v>
      </c>
      <c r="AP31" s="570">
        <f t="shared" si="7"/>
        <v>0</v>
      </c>
    </row>
    <row r="32" spans="1:42" s="573" customFormat="1" ht="30" customHeight="1" x14ac:dyDescent="0.25">
      <c r="A32" s="1205">
        <v>2210201</v>
      </c>
      <c r="B32" s="1191" t="s">
        <v>48</v>
      </c>
      <c r="C32" s="1197">
        <v>236000</v>
      </c>
      <c r="D32" s="1197">
        <v>1000000</v>
      </c>
      <c r="E32" s="1191"/>
      <c r="F32" s="1191"/>
      <c r="G32" s="1191"/>
      <c r="H32" s="1191"/>
      <c r="I32" s="1423">
        <f t="shared" si="12"/>
        <v>1000000</v>
      </c>
      <c r="J32" s="1426"/>
      <c r="K32" s="1423"/>
      <c r="L32" s="1423"/>
      <c r="M32" s="1423"/>
      <c r="N32" s="1423"/>
      <c r="O32" s="1423">
        <f t="shared" si="9"/>
        <v>0</v>
      </c>
      <c r="P32" s="1428"/>
      <c r="Q32" s="1428"/>
      <c r="R32" s="1423"/>
      <c r="S32" s="1423"/>
      <c r="T32" s="1423"/>
      <c r="U32" s="1423">
        <f t="shared" si="13"/>
        <v>0</v>
      </c>
      <c r="V32" s="1426"/>
      <c r="W32" s="1426"/>
      <c r="X32" s="1426"/>
      <c r="Y32" s="1426"/>
      <c r="Z32" s="1423"/>
      <c r="AA32" s="1423">
        <f t="shared" si="14"/>
        <v>0</v>
      </c>
      <c r="AB32" s="1423"/>
      <c r="AC32" s="1423"/>
      <c r="AD32" s="1423"/>
      <c r="AE32" s="1423"/>
      <c r="AF32" s="1423"/>
      <c r="AG32" s="1423">
        <f t="shared" si="10"/>
        <v>0</v>
      </c>
      <c r="AH32" s="1197">
        <v>0</v>
      </c>
      <c r="AI32" s="1191">
        <v>0</v>
      </c>
      <c r="AJ32" s="1191"/>
      <c r="AK32" s="1191"/>
      <c r="AL32" s="1191"/>
      <c r="AM32" s="1133">
        <f t="shared" si="15"/>
        <v>0</v>
      </c>
      <c r="AN32" s="1198">
        <f t="shared" si="11"/>
        <v>1000000</v>
      </c>
      <c r="AO32" s="573">
        <v>1000000</v>
      </c>
      <c r="AP32" s="570">
        <f t="shared" si="7"/>
        <v>0</v>
      </c>
    </row>
    <row r="33" spans="1:42" s="573" customFormat="1" ht="30" hidden="1" customHeight="1" x14ac:dyDescent="0.25">
      <c r="A33" s="1044">
        <v>2210202</v>
      </c>
      <c r="B33" s="1197" t="s">
        <v>49</v>
      </c>
      <c r="C33" s="1197">
        <v>83500</v>
      </c>
      <c r="D33" s="1197"/>
      <c r="E33" s="1207"/>
      <c r="F33" s="1207"/>
      <c r="G33" s="1207"/>
      <c r="H33" s="1207"/>
      <c r="I33" s="1423">
        <f t="shared" si="12"/>
        <v>0</v>
      </c>
      <c r="J33" s="1426"/>
      <c r="K33" s="1423"/>
      <c r="L33" s="1423"/>
      <c r="M33" s="1429"/>
      <c r="N33" s="1429"/>
      <c r="O33" s="1423">
        <f t="shared" si="9"/>
        <v>0</v>
      </c>
      <c r="P33" s="1428"/>
      <c r="Q33" s="1428"/>
      <c r="R33" s="1429"/>
      <c r="S33" s="1429"/>
      <c r="T33" s="1429"/>
      <c r="U33" s="1423">
        <f t="shared" si="13"/>
        <v>0</v>
      </c>
      <c r="V33" s="1429"/>
      <c r="W33" s="1426"/>
      <c r="X33" s="1426"/>
      <c r="Y33" s="1426"/>
      <c r="Z33" s="1429"/>
      <c r="AA33" s="1423">
        <f t="shared" si="14"/>
        <v>0</v>
      </c>
      <c r="AB33" s="1426"/>
      <c r="AC33" s="1429"/>
      <c r="AD33" s="1429"/>
      <c r="AE33" s="1429"/>
      <c r="AF33" s="1429"/>
      <c r="AG33" s="1423">
        <f t="shared" si="10"/>
        <v>0</v>
      </c>
      <c r="AH33" s="1197">
        <v>0</v>
      </c>
      <c r="AI33" s="1191">
        <v>0</v>
      </c>
      <c r="AJ33" s="1207"/>
      <c r="AK33" s="1207"/>
      <c r="AL33" s="1207"/>
      <c r="AM33" s="1133">
        <f t="shared" si="15"/>
        <v>0</v>
      </c>
      <c r="AN33" s="1198">
        <f t="shared" si="11"/>
        <v>0</v>
      </c>
      <c r="AO33" s="573">
        <v>0</v>
      </c>
      <c r="AP33" s="570">
        <f t="shared" si="7"/>
        <v>0</v>
      </c>
    </row>
    <row r="34" spans="1:42" s="573" customFormat="1" ht="30" hidden="1" customHeight="1" x14ac:dyDescent="0.25">
      <c r="A34" s="1205">
        <v>2210203</v>
      </c>
      <c r="B34" s="1191" t="s">
        <v>50</v>
      </c>
      <c r="C34" s="1197">
        <v>34000</v>
      </c>
      <c r="D34" s="1197"/>
      <c r="E34" s="1191"/>
      <c r="F34" s="1191"/>
      <c r="G34" s="1191"/>
      <c r="H34" s="1191"/>
      <c r="I34" s="1423">
        <f t="shared" si="12"/>
        <v>0</v>
      </c>
      <c r="J34" s="1426"/>
      <c r="K34" s="1423"/>
      <c r="L34" s="1423"/>
      <c r="M34" s="1423"/>
      <c r="N34" s="1423"/>
      <c r="O34" s="1423">
        <f t="shared" si="9"/>
        <v>0</v>
      </c>
      <c r="P34" s="1428"/>
      <c r="Q34" s="1428"/>
      <c r="R34" s="1423"/>
      <c r="S34" s="1423"/>
      <c r="T34" s="1423"/>
      <c r="U34" s="1423">
        <f t="shared" si="13"/>
        <v>0</v>
      </c>
      <c r="V34" s="1423"/>
      <c r="W34" s="1426"/>
      <c r="X34" s="1426"/>
      <c r="Y34" s="1426"/>
      <c r="Z34" s="1423"/>
      <c r="AA34" s="1423">
        <f t="shared" si="14"/>
        <v>0</v>
      </c>
      <c r="AB34" s="1426"/>
      <c r="AC34" s="1423"/>
      <c r="AD34" s="1423"/>
      <c r="AE34" s="1423"/>
      <c r="AF34" s="1423"/>
      <c r="AG34" s="1423">
        <f t="shared" si="10"/>
        <v>0</v>
      </c>
      <c r="AH34" s="1197">
        <v>0</v>
      </c>
      <c r="AI34" s="1191">
        <v>0</v>
      </c>
      <c r="AJ34" s="1191"/>
      <c r="AK34" s="1191"/>
      <c r="AL34" s="1191"/>
      <c r="AM34" s="1133">
        <f t="shared" si="15"/>
        <v>0</v>
      </c>
      <c r="AN34" s="1198">
        <f t="shared" si="11"/>
        <v>0</v>
      </c>
      <c r="AO34" s="573">
        <v>0</v>
      </c>
      <c r="AP34" s="570">
        <f t="shared" si="7"/>
        <v>0</v>
      </c>
    </row>
    <row r="35" spans="1:42" s="573" customFormat="1" ht="30" hidden="1" customHeight="1" x14ac:dyDescent="0.25">
      <c r="A35" s="1205">
        <v>2210207</v>
      </c>
      <c r="B35" s="1191" t="s">
        <v>51</v>
      </c>
      <c r="C35" s="1197"/>
      <c r="D35" s="1197"/>
      <c r="E35" s="1191"/>
      <c r="F35" s="1191"/>
      <c r="G35" s="1191"/>
      <c r="H35" s="1191"/>
      <c r="I35" s="1423">
        <f t="shared" si="12"/>
        <v>0</v>
      </c>
      <c r="J35" s="1426"/>
      <c r="K35" s="1423"/>
      <c r="L35" s="1423"/>
      <c r="M35" s="1423"/>
      <c r="N35" s="1423"/>
      <c r="O35" s="1423">
        <f t="shared" si="9"/>
        <v>0</v>
      </c>
      <c r="P35" s="1428"/>
      <c r="Q35" s="1428"/>
      <c r="R35" s="1423"/>
      <c r="S35" s="1423"/>
      <c r="T35" s="1423"/>
      <c r="U35" s="1423">
        <f t="shared" si="13"/>
        <v>0</v>
      </c>
      <c r="V35" s="1428"/>
      <c r="W35" s="1426"/>
      <c r="X35" s="1426"/>
      <c r="Y35" s="1426"/>
      <c r="Z35" s="1423"/>
      <c r="AA35" s="1423">
        <f t="shared" si="14"/>
        <v>0</v>
      </c>
      <c r="AB35" s="1426"/>
      <c r="AC35" s="1423"/>
      <c r="AD35" s="1423"/>
      <c r="AE35" s="1423"/>
      <c r="AF35" s="1423"/>
      <c r="AG35" s="1423">
        <f t="shared" si="10"/>
        <v>0</v>
      </c>
      <c r="AH35" s="1197">
        <v>0</v>
      </c>
      <c r="AI35" s="1191">
        <v>0</v>
      </c>
      <c r="AJ35" s="1191"/>
      <c r="AK35" s="1191"/>
      <c r="AL35" s="1191"/>
      <c r="AM35" s="1133">
        <f t="shared" si="15"/>
        <v>0</v>
      </c>
      <c r="AN35" s="1198">
        <f t="shared" si="11"/>
        <v>0</v>
      </c>
      <c r="AO35" s="573">
        <v>0</v>
      </c>
      <c r="AP35" s="570">
        <f t="shared" si="7"/>
        <v>0</v>
      </c>
    </row>
    <row r="36" spans="1:42" s="573" customFormat="1" ht="30" customHeight="1" x14ac:dyDescent="0.25">
      <c r="A36" s="1205">
        <v>2210301</v>
      </c>
      <c r="B36" s="1191" t="s">
        <v>52</v>
      </c>
      <c r="C36" s="1197">
        <v>461471</v>
      </c>
      <c r="D36" s="1197">
        <v>650000</v>
      </c>
      <c r="E36" s="1191"/>
      <c r="F36" s="1191"/>
      <c r="G36" s="1191"/>
      <c r="H36" s="1191"/>
      <c r="I36" s="1423">
        <f t="shared" si="12"/>
        <v>650000</v>
      </c>
      <c r="J36" s="1426"/>
      <c r="K36" s="1423"/>
      <c r="L36" s="1423"/>
      <c r="M36" s="1423"/>
      <c r="N36" s="1423"/>
      <c r="O36" s="1423">
        <f t="shared" si="9"/>
        <v>0</v>
      </c>
      <c r="P36" s="1428"/>
      <c r="Q36" s="1428"/>
      <c r="R36" s="1423"/>
      <c r="S36" s="1423"/>
      <c r="T36" s="1423"/>
      <c r="U36" s="1423">
        <f t="shared" si="13"/>
        <v>0</v>
      </c>
      <c r="V36" s="1423"/>
      <c r="W36" s="1426"/>
      <c r="X36" s="1426"/>
      <c r="Y36" s="1426"/>
      <c r="Z36" s="1423"/>
      <c r="AA36" s="1423">
        <f t="shared" si="14"/>
        <v>0</v>
      </c>
      <c r="AB36" s="1423"/>
      <c r="AC36" s="1426"/>
      <c r="AD36" s="1423"/>
      <c r="AE36" s="1423"/>
      <c r="AF36" s="1423"/>
      <c r="AG36" s="1423">
        <f t="shared" si="10"/>
        <v>0</v>
      </c>
      <c r="AH36" s="1197">
        <v>0</v>
      </c>
      <c r="AI36" s="1191">
        <v>0</v>
      </c>
      <c r="AJ36" s="1191"/>
      <c r="AK36" s="1191"/>
      <c r="AL36" s="1191"/>
      <c r="AM36" s="1133">
        <f t="shared" si="15"/>
        <v>0</v>
      </c>
      <c r="AN36" s="1198">
        <f t="shared" si="11"/>
        <v>650000</v>
      </c>
      <c r="AO36" s="573">
        <v>1000000</v>
      </c>
      <c r="AP36" s="570">
        <f t="shared" si="7"/>
        <v>-350000</v>
      </c>
    </row>
    <row r="37" spans="1:42" s="573" customFormat="1" ht="30" customHeight="1" x14ac:dyDescent="0.25">
      <c r="A37" s="1205">
        <v>2210302</v>
      </c>
      <c r="B37" s="1191" t="s">
        <v>53</v>
      </c>
      <c r="C37" s="1197">
        <v>2071357</v>
      </c>
      <c r="D37" s="1197">
        <v>5723197</v>
      </c>
      <c r="E37" s="1191">
        <v>0</v>
      </c>
      <c r="F37" s="1191"/>
      <c r="G37" s="1191"/>
      <c r="H37" s="1191"/>
      <c r="I37" s="1423">
        <f t="shared" si="12"/>
        <v>5723197</v>
      </c>
      <c r="J37" s="1426"/>
      <c r="K37" s="1423"/>
      <c r="L37" s="1423"/>
      <c r="M37" s="1423"/>
      <c r="N37" s="1423"/>
      <c r="O37" s="1423">
        <f t="shared" si="9"/>
        <v>0</v>
      </c>
      <c r="P37" s="1428"/>
      <c r="Q37" s="1428"/>
      <c r="R37" s="1423"/>
      <c r="S37" s="1423"/>
      <c r="T37" s="1423"/>
      <c r="U37" s="1423">
        <f t="shared" si="13"/>
        <v>0</v>
      </c>
      <c r="V37" s="1423"/>
      <c r="W37" s="1426"/>
      <c r="X37" s="1426"/>
      <c r="Y37" s="1426"/>
      <c r="Z37" s="1423"/>
      <c r="AA37" s="1423">
        <f t="shared" si="14"/>
        <v>0</v>
      </c>
      <c r="AB37" s="1423"/>
      <c r="AC37" s="1426"/>
      <c r="AD37" s="1423"/>
      <c r="AE37" s="1423"/>
      <c r="AF37" s="1423"/>
      <c r="AG37" s="1423">
        <f t="shared" si="10"/>
        <v>0</v>
      </c>
      <c r="AH37" s="1197">
        <v>0</v>
      </c>
      <c r="AI37" s="1191">
        <v>0</v>
      </c>
      <c r="AJ37" s="1191"/>
      <c r="AK37" s="1191"/>
      <c r="AL37" s="1191"/>
      <c r="AM37" s="1133">
        <f t="shared" si="15"/>
        <v>0</v>
      </c>
      <c r="AN37" s="1198">
        <f t="shared" si="11"/>
        <v>5723197</v>
      </c>
      <c r="AO37" s="573">
        <v>4573197</v>
      </c>
      <c r="AP37" s="570">
        <f t="shared" si="7"/>
        <v>1150000</v>
      </c>
    </row>
    <row r="38" spans="1:42" s="573" customFormat="1" ht="30" customHeight="1" x14ac:dyDescent="0.25">
      <c r="A38" s="1205">
        <v>2210303</v>
      </c>
      <c r="B38" s="1191" t="s">
        <v>54</v>
      </c>
      <c r="C38" s="1197">
        <v>6000000</v>
      </c>
      <c r="D38" s="1197">
        <v>1700000</v>
      </c>
      <c r="E38" s="1191">
        <v>0</v>
      </c>
      <c r="F38" s="1191"/>
      <c r="G38" s="1191"/>
      <c r="H38" s="1191"/>
      <c r="I38" s="1423">
        <f t="shared" si="12"/>
        <v>1700000</v>
      </c>
      <c r="J38" s="1426"/>
      <c r="K38" s="1423">
        <v>1470357</v>
      </c>
      <c r="L38" s="1423">
        <v>1000000</v>
      </c>
      <c r="M38" s="1423"/>
      <c r="N38" s="1423"/>
      <c r="O38" s="1423">
        <f t="shared" si="9"/>
        <v>2470357</v>
      </c>
      <c r="P38" s="1428">
        <v>1000000</v>
      </c>
      <c r="Q38" s="1428"/>
      <c r="R38" s="1423"/>
      <c r="S38" s="1423"/>
      <c r="T38" s="1423"/>
      <c r="U38" s="1423">
        <f t="shared" si="13"/>
        <v>1000000</v>
      </c>
      <c r="V38" s="1423">
        <v>2000000</v>
      </c>
      <c r="W38" s="1426"/>
      <c r="X38" s="1426"/>
      <c r="Y38" s="1426"/>
      <c r="Z38" s="1423"/>
      <c r="AA38" s="1423">
        <f t="shared" si="14"/>
        <v>2000000</v>
      </c>
      <c r="AB38" s="1423">
        <v>2000000</v>
      </c>
      <c r="AC38" s="1426"/>
      <c r="AD38" s="1423"/>
      <c r="AE38" s="1423"/>
      <c r="AF38" s="1423"/>
      <c r="AG38" s="1423">
        <f t="shared" si="10"/>
        <v>2000000</v>
      </c>
      <c r="AH38" s="1197">
        <v>0</v>
      </c>
      <c r="AI38" s="1191">
        <v>0</v>
      </c>
      <c r="AJ38" s="1191"/>
      <c r="AK38" s="1191"/>
      <c r="AL38" s="1191"/>
      <c r="AM38" s="1133">
        <f t="shared" si="15"/>
        <v>0</v>
      </c>
      <c r="AN38" s="1198">
        <f t="shared" si="11"/>
        <v>9170357</v>
      </c>
      <c r="AO38" s="573">
        <v>9170357</v>
      </c>
      <c r="AP38" s="570">
        <f t="shared" si="7"/>
        <v>0</v>
      </c>
    </row>
    <row r="39" spans="1:42" s="573" customFormat="1" ht="30" hidden="1" customHeight="1" x14ac:dyDescent="0.25">
      <c r="A39" s="1205">
        <v>2210304</v>
      </c>
      <c r="B39" s="1191" t="s">
        <v>55</v>
      </c>
      <c r="C39" s="1197"/>
      <c r="D39" s="1201"/>
      <c r="E39" s="1191"/>
      <c r="F39" s="1191"/>
      <c r="G39" s="1191"/>
      <c r="H39" s="1191"/>
      <c r="I39" s="1423">
        <f t="shared" si="12"/>
        <v>0</v>
      </c>
      <c r="J39" s="1426"/>
      <c r="K39" s="1426"/>
      <c r="L39" s="1426"/>
      <c r="M39" s="1423"/>
      <c r="N39" s="1423"/>
      <c r="O39" s="1423">
        <f t="shared" si="9"/>
        <v>0</v>
      </c>
      <c r="P39" s="1428"/>
      <c r="Q39" s="1428"/>
      <c r="R39" s="1423"/>
      <c r="S39" s="1423"/>
      <c r="T39" s="1423"/>
      <c r="U39" s="1423">
        <f t="shared" si="13"/>
        <v>0</v>
      </c>
      <c r="V39" s="1428"/>
      <c r="W39" s="1426"/>
      <c r="X39" s="1426"/>
      <c r="Y39" s="1426"/>
      <c r="Z39" s="1423"/>
      <c r="AA39" s="1423">
        <f t="shared" si="14"/>
        <v>0</v>
      </c>
      <c r="AB39" s="1426"/>
      <c r="AC39" s="1423"/>
      <c r="AD39" s="1423"/>
      <c r="AE39" s="1423"/>
      <c r="AF39" s="1423"/>
      <c r="AG39" s="1423">
        <f t="shared" si="10"/>
        <v>0</v>
      </c>
      <c r="AH39" s="1197">
        <v>0</v>
      </c>
      <c r="AI39" s="1191">
        <v>0</v>
      </c>
      <c r="AJ39" s="1191"/>
      <c r="AK39" s="1191"/>
      <c r="AL39" s="1191"/>
      <c r="AM39" s="1133">
        <f t="shared" si="15"/>
        <v>0</v>
      </c>
      <c r="AN39" s="1198">
        <f t="shared" si="11"/>
        <v>0</v>
      </c>
      <c r="AO39" s="573">
        <v>0</v>
      </c>
      <c r="AP39" s="570">
        <f t="shared" si="7"/>
        <v>0</v>
      </c>
    </row>
    <row r="40" spans="1:42" s="573" customFormat="1" ht="30" hidden="1" customHeight="1" x14ac:dyDescent="0.25">
      <c r="A40" s="1205">
        <v>2210399</v>
      </c>
      <c r="B40" s="1191" t="s">
        <v>56</v>
      </c>
      <c r="C40" s="1197"/>
      <c r="D40" s="1201"/>
      <c r="E40" s="1191"/>
      <c r="F40" s="1191"/>
      <c r="G40" s="1191"/>
      <c r="H40" s="1191"/>
      <c r="I40" s="1423">
        <f t="shared" si="12"/>
        <v>0</v>
      </c>
      <c r="J40" s="1426"/>
      <c r="K40" s="1426"/>
      <c r="L40" s="1426"/>
      <c r="M40" s="1423"/>
      <c r="N40" s="1423"/>
      <c r="O40" s="1423">
        <f t="shared" si="9"/>
        <v>0</v>
      </c>
      <c r="P40" s="1428"/>
      <c r="Q40" s="1428"/>
      <c r="R40" s="1423"/>
      <c r="S40" s="1423"/>
      <c r="T40" s="1423"/>
      <c r="U40" s="1423">
        <f t="shared" si="13"/>
        <v>0</v>
      </c>
      <c r="V40" s="1428"/>
      <c r="W40" s="1423"/>
      <c r="X40" s="1423"/>
      <c r="Y40" s="1423"/>
      <c r="Z40" s="1423"/>
      <c r="AA40" s="1423">
        <f t="shared" si="14"/>
        <v>0</v>
      </c>
      <c r="AB40" s="1426"/>
      <c r="AC40" s="1423"/>
      <c r="AD40" s="1423"/>
      <c r="AE40" s="1423"/>
      <c r="AF40" s="1423"/>
      <c r="AG40" s="1423">
        <f t="shared" si="10"/>
        <v>0</v>
      </c>
      <c r="AH40" s="1197"/>
      <c r="AI40" s="1191"/>
      <c r="AJ40" s="1191"/>
      <c r="AK40" s="1191"/>
      <c r="AL40" s="1191"/>
      <c r="AM40" s="1133">
        <f t="shared" si="15"/>
        <v>0</v>
      </c>
      <c r="AN40" s="1198">
        <f t="shared" si="11"/>
        <v>0</v>
      </c>
      <c r="AO40" s="573">
        <v>0</v>
      </c>
      <c r="AP40" s="570">
        <f t="shared" si="7"/>
        <v>0</v>
      </c>
    </row>
    <row r="41" spans="1:42" s="573" customFormat="1" ht="30" hidden="1" customHeight="1" x14ac:dyDescent="0.25">
      <c r="A41" s="1205">
        <v>2210401</v>
      </c>
      <c r="B41" s="1191" t="s">
        <v>57</v>
      </c>
      <c r="C41" s="1197"/>
      <c r="D41" s="1201"/>
      <c r="E41" s="1191"/>
      <c r="F41" s="1191"/>
      <c r="G41" s="1191"/>
      <c r="H41" s="1191"/>
      <c r="I41" s="1423">
        <f t="shared" si="12"/>
        <v>0</v>
      </c>
      <c r="J41" s="1426"/>
      <c r="K41" s="1426"/>
      <c r="L41" s="1426"/>
      <c r="M41" s="1423"/>
      <c r="N41" s="1423"/>
      <c r="O41" s="1423">
        <f t="shared" si="9"/>
        <v>0</v>
      </c>
      <c r="P41" s="1428"/>
      <c r="Q41" s="1428"/>
      <c r="R41" s="1423"/>
      <c r="S41" s="1423"/>
      <c r="T41" s="1423"/>
      <c r="U41" s="1423">
        <f t="shared" si="13"/>
        <v>0</v>
      </c>
      <c r="V41" s="1428"/>
      <c r="W41" s="1428"/>
      <c r="X41" s="1428"/>
      <c r="Y41" s="1428"/>
      <c r="Z41" s="1423"/>
      <c r="AA41" s="1423">
        <f t="shared" si="14"/>
        <v>0</v>
      </c>
      <c r="AB41" s="1426"/>
      <c r="AC41" s="1423"/>
      <c r="AD41" s="1423"/>
      <c r="AE41" s="1423"/>
      <c r="AF41" s="1423"/>
      <c r="AG41" s="1423">
        <f t="shared" si="10"/>
        <v>0</v>
      </c>
      <c r="AH41" s="1191"/>
      <c r="AI41" s="1191"/>
      <c r="AJ41" s="1191"/>
      <c r="AK41" s="1191"/>
      <c r="AL41" s="1191"/>
      <c r="AM41" s="1133">
        <f t="shared" si="15"/>
        <v>0</v>
      </c>
      <c r="AN41" s="1198">
        <f t="shared" si="11"/>
        <v>0</v>
      </c>
      <c r="AO41" s="573">
        <v>0</v>
      </c>
      <c r="AP41" s="570">
        <f t="shared" si="7"/>
        <v>0</v>
      </c>
    </row>
    <row r="42" spans="1:42" s="573" customFormat="1" ht="30" hidden="1" customHeight="1" x14ac:dyDescent="0.25">
      <c r="A42" s="1205">
        <v>2210403</v>
      </c>
      <c r="B42" s="1191" t="s">
        <v>54</v>
      </c>
      <c r="C42" s="1197"/>
      <c r="D42" s="1201"/>
      <c r="E42" s="1191"/>
      <c r="F42" s="1191"/>
      <c r="G42" s="1191"/>
      <c r="H42" s="1191"/>
      <c r="I42" s="1423">
        <f t="shared" si="12"/>
        <v>0</v>
      </c>
      <c r="J42" s="1426"/>
      <c r="K42" s="1426"/>
      <c r="L42" s="1426"/>
      <c r="M42" s="1423"/>
      <c r="N42" s="1423"/>
      <c r="O42" s="1423">
        <f t="shared" si="9"/>
        <v>0</v>
      </c>
      <c r="P42" s="1428"/>
      <c r="Q42" s="1428"/>
      <c r="R42" s="1423"/>
      <c r="S42" s="1423"/>
      <c r="T42" s="1423"/>
      <c r="U42" s="1423">
        <f t="shared" si="13"/>
        <v>0</v>
      </c>
      <c r="V42" s="1428"/>
      <c r="W42" s="1428"/>
      <c r="X42" s="1428"/>
      <c r="Y42" s="1428"/>
      <c r="Z42" s="1423"/>
      <c r="AA42" s="1423">
        <f t="shared" si="14"/>
        <v>0</v>
      </c>
      <c r="AB42" s="1426"/>
      <c r="AC42" s="1423"/>
      <c r="AD42" s="1423"/>
      <c r="AE42" s="1423"/>
      <c r="AF42" s="1423"/>
      <c r="AG42" s="1423">
        <f t="shared" si="10"/>
        <v>0</v>
      </c>
      <c r="AH42" s="1197"/>
      <c r="AI42" s="1191"/>
      <c r="AJ42" s="1191"/>
      <c r="AK42" s="1191"/>
      <c r="AL42" s="1191"/>
      <c r="AM42" s="1133">
        <f t="shared" si="15"/>
        <v>0</v>
      </c>
      <c r="AN42" s="1198">
        <f t="shared" si="11"/>
        <v>0</v>
      </c>
      <c r="AO42" s="573">
        <v>0</v>
      </c>
      <c r="AP42" s="570">
        <f t="shared" si="7"/>
        <v>0</v>
      </c>
    </row>
    <row r="43" spans="1:42" s="573" customFormat="1" ht="30" customHeight="1" x14ac:dyDescent="0.25">
      <c r="A43" s="1205">
        <v>2210499</v>
      </c>
      <c r="B43" s="1191" t="s">
        <v>58</v>
      </c>
      <c r="C43" s="1197">
        <v>575000</v>
      </c>
      <c r="D43" s="1201">
        <v>263160</v>
      </c>
      <c r="E43" s="1191"/>
      <c r="F43" s="1191"/>
      <c r="G43" s="1191"/>
      <c r="H43" s="1191"/>
      <c r="I43" s="1423">
        <f t="shared" si="12"/>
        <v>263160</v>
      </c>
      <c r="J43" s="1426"/>
      <c r="K43" s="1423"/>
      <c r="L43" s="1423"/>
      <c r="M43" s="1423"/>
      <c r="N43" s="1423"/>
      <c r="O43" s="1423">
        <f t="shared" si="9"/>
        <v>0</v>
      </c>
      <c r="P43" s="1428"/>
      <c r="Q43" s="1428"/>
      <c r="R43" s="1423"/>
      <c r="S43" s="1423"/>
      <c r="T43" s="1423"/>
      <c r="U43" s="1423">
        <f t="shared" si="13"/>
        <v>0</v>
      </c>
      <c r="V43" s="1428"/>
      <c r="W43" s="1428"/>
      <c r="X43" s="1428"/>
      <c r="Y43" s="1428"/>
      <c r="Z43" s="1423"/>
      <c r="AA43" s="1423">
        <f t="shared" si="14"/>
        <v>0</v>
      </c>
      <c r="AB43" s="1426"/>
      <c r="AC43" s="1423"/>
      <c r="AD43" s="1423"/>
      <c r="AE43" s="1423"/>
      <c r="AF43" s="1423"/>
      <c r="AG43" s="1423">
        <f t="shared" si="10"/>
        <v>0</v>
      </c>
      <c r="AH43" s="1197"/>
      <c r="AI43" s="1191"/>
      <c r="AJ43" s="1191"/>
      <c r="AK43" s="1191"/>
      <c r="AL43" s="1191"/>
      <c r="AM43" s="1133">
        <f t="shared" si="15"/>
        <v>0</v>
      </c>
      <c r="AN43" s="1198">
        <f t="shared" si="11"/>
        <v>263160</v>
      </c>
      <c r="AO43" s="573">
        <v>263160</v>
      </c>
      <c r="AP43" s="570">
        <f t="shared" si="7"/>
        <v>0</v>
      </c>
    </row>
    <row r="44" spans="1:42" s="573" customFormat="1" ht="30" customHeight="1" x14ac:dyDescent="0.25">
      <c r="A44" s="1205">
        <v>2210502</v>
      </c>
      <c r="B44" s="1191" t="s">
        <v>59</v>
      </c>
      <c r="C44" s="1197"/>
      <c r="D44" s="1197"/>
      <c r="E44" s="1191"/>
      <c r="F44" s="1191"/>
      <c r="G44" s="1191"/>
      <c r="H44" s="1191"/>
      <c r="I44" s="1423">
        <f t="shared" si="12"/>
        <v>0</v>
      </c>
      <c r="J44" s="1426"/>
      <c r="K44" s="1423"/>
      <c r="L44" s="1423"/>
      <c r="M44" s="1423"/>
      <c r="N44" s="1423"/>
      <c r="O44" s="1423">
        <f t="shared" si="9"/>
        <v>0</v>
      </c>
      <c r="P44" s="1428"/>
      <c r="Q44" s="1428"/>
      <c r="R44" s="1423"/>
      <c r="S44" s="1423"/>
      <c r="T44" s="1423"/>
      <c r="U44" s="1423">
        <f t="shared" si="13"/>
        <v>0</v>
      </c>
      <c r="V44" s="1428"/>
      <c r="W44" s="1423"/>
      <c r="X44" s="1423"/>
      <c r="Y44" s="1423"/>
      <c r="Z44" s="1423"/>
      <c r="AA44" s="1423">
        <f t="shared" si="14"/>
        <v>0</v>
      </c>
      <c r="AB44" s="1426"/>
      <c r="AC44" s="1423"/>
      <c r="AD44" s="1423"/>
      <c r="AE44" s="1423"/>
      <c r="AF44" s="1423"/>
      <c r="AG44" s="1423">
        <f t="shared" si="10"/>
        <v>0</v>
      </c>
      <c r="AH44" s="1206"/>
      <c r="AI44" s="1206"/>
      <c r="AJ44" s="1191"/>
      <c r="AK44" s="1191"/>
      <c r="AL44" s="1191"/>
      <c r="AM44" s="1133">
        <f t="shared" si="15"/>
        <v>0</v>
      </c>
      <c r="AN44" s="1198">
        <f t="shared" si="11"/>
        <v>0</v>
      </c>
      <c r="AO44" s="573">
        <v>0</v>
      </c>
      <c r="AP44" s="570">
        <f t="shared" si="7"/>
        <v>0</v>
      </c>
    </row>
    <row r="45" spans="1:42" s="573" customFormat="1" ht="30" customHeight="1" x14ac:dyDescent="0.25">
      <c r="A45" s="1205">
        <v>2210503</v>
      </c>
      <c r="B45" s="1191" t="s">
        <v>60</v>
      </c>
      <c r="C45" s="1197">
        <v>60000</v>
      </c>
      <c r="D45" s="1197">
        <v>60000</v>
      </c>
      <c r="E45" s="1191"/>
      <c r="F45" s="1191"/>
      <c r="G45" s="1191"/>
      <c r="H45" s="1191"/>
      <c r="I45" s="1423">
        <f t="shared" si="12"/>
        <v>60000</v>
      </c>
      <c r="J45" s="1426"/>
      <c r="K45" s="1423"/>
      <c r="L45" s="1423"/>
      <c r="M45" s="1423"/>
      <c r="N45" s="1423"/>
      <c r="O45" s="1423">
        <f t="shared" si="9"/>
        <v>0</v>
      </c>
      <c r="P45" s="1428"/>
      <c r="Q45" s="1428"/>
      <c r="R45" s="1423"/>
      <c r="S45" s="1423"/>
      <c r="T45" s="1423"/>
      <c r="U45" s="1423">
        <f t="shared" si="13"/>
        <v>0</v>
      </c>
      <c r="V45" s="1428"/>
      <c r="W45" s="1423"/>
      <c r="X45" s="1423"/>
      <c r="Y45" s="1423"/>
      <c r="Z45" s="1423"/>
      <c r="AA45" s="1423">
        <f t="shared" si="14"/>
        <v>0</v>
      </c>
      <c r="AB45" s="1426"/>
      <c r="AC45" s="1423"/>
      <c r="AD45" s="1423"/>
      <c r="AE45" s="1423"/>
      <c r="AF45" s="1423"/>
      <c r="AG45" s="1423">
        <f t="shared" si="10"/>
        <v>0</v>
      </c>
      <c r="AH45" s="1206"/>
      <c r="AI45" s="1206"/>
      <c r="AJ45" s="1191"/>
      <c r="AK45" s="1191"/>
      <c r="AL45" s="1191"/>
      <c r="AM45" s="1133">
        <f t="shared" si="15"/>
        <v>0</v>
      </c>
      <c r="AN45" s="1198">
        <f t="shared" si="11"/>
        <v>60000</v>
      </c>
      <c r="AO45" s="573">
        <v>60000</v>
      </c>
      <c r="AP45" s="570">
        <f t="shared" si="7"/>
        <v>0</v>
      </c>
    </row>
    <row r="46" spans="1:42" s="573" customFormat="1" ht="30" customHeight="1" x14ac:dyDescent="0.25">
      <c r="A46" s="1205">
        <v>2210504</v>
      </c>
      <c r="B46" s="1191" t="s">
        <v>61</v>
      </c>
      <c r="C46" s="1197">
        <v>394000</v>
      </c>
      <c r="D46" s="1197">
        <v>900000</v>
      </c>
      <c r="E46" s="1191"/>
      <c r="F46" s="1191"/>
      <c r="G46" s="1191"/>
      <c r="H46" s="1191"/>
      <c r="I46" s="1423">
        <f t="shared" si="12"/>
        <v>900000</v>
      </c>
      <c r="J46" s="1426"/>
      <c r="K46" s="1423"/>
      <c r="L46" s="1423"/>
      <c r="M46" s="1423"/>
      <c r="N46" s="1423"/>
      <c r="O46" s="1423">
        <f t="shared" si="9"/>
        <v>0</v>
      </c>
      <c r="P46" s="1428"/>
      <c r="Q46" s="1428"/>
      <c r="R46" s="1423"/>
      <c r="S46" s="1423"/>
      <c r="T46" s="1423"/>
      <c r="U46" s="1423">
        <f t="shared" si="13"/>
        <v>0</v>
      </c>
      <c r="V46" s="1428"/>
      <c r="W46" s="1423"/>
      <c r="X46" s="1423"/>
      <c r="Y46" s="1423"/>
      <c r="Z46" s="1423"/>
      <c r="AA46" s="1423">
        <f t="shared" si="14"/>
        <v>0</v>
      </c>
      <c r="AB46" s="1426"/>
      <c r="AC46" s="1423"/>
      <c r="AD46" s="1423"/>
      <c r="AE46" s="1423"/>
      <c r="AF46" s="1423"/>
      <c r="AG46" s="1423">
        <f t="shared" si="10"/>
        <v>0</v>
      </c>
      <c r="AH46" s="1197"/>
      <c r="AI46" s="1191"/>
      <c r="AJ46" s="1191"/>
      <c r="AK46" s="1191"/>
      <c r="AL46" s="1191"/>
      <c r="AM46" s="1133">
        <f t="shared" si="15"/>
        <v>0</v>
      </c>
      <c r="AN46" s="1198">
        <f t="shared" si="11"/>
        <v>900000</v>
      </c>
      <c r="AO46" s="573">
        <v>900000</v>
      </c>
      <c r="AP46" s="570">
        <f t="shared" si="7"/>
        <v>0</v>
      </c>
    </row>
    <row r="47" spans="1:42" s="573" customFormat="1" ht="30" hidden="1" customHeight="1" x14ac:dyDescent="0.25">
      <c r="A47" s="1205">
        <v>2210505</v>
      </c>
      <c r="B47" s="1191" t="s">
        <v>62</v>
      </c>
      <c r="C47" s="1197">
        <v>0</v>
      </c>
      <c r="D47" s="1197">
        <v>0</v>
      </c>
      <c r="E47" s="1191"/>
      <c r="F47" s="1191"/>
      <c r="G47" s="1191"/>
      <c r="H47" s="1191"/>
      <c r="I47" s="1423">
        <f t="shared" si="12"/>
        <v>0</v>
      </c>
      <c r="J47" s="1426"/>
      <c r="K47" s="1423"/>
      <c r="L47" s="1423"/>
      <c r="M47" s="1423"/>
      <c r="N47" s="1423"/>
      <c r="O47" s="1423">
        <f t="shared" si="9"/>
        <v>0</v>
      </c>
      <c r="P47" s="1428"/>
      <c r="Q47" s="1428"/>
      <c r="R47" s="1423"/>
      <c r="S47" s="1423"/>
      <c r="T47" s="1423"/>
      <c r="U47" s="1423">
        <f t="shared" si="13"/>
        <v>0</v>
      </c>
      <c r="V47" s="1428"/>
      <c r="W47" s="1423"/>
      <c r="X47" s="1423"/>
      <c r="Y47" s="1423"/>
      <c r="Z47" s="1423"/>
      <c r="AA47" s="1423">
        <f t="shared" si="14"/>
        <v>0</v>
      </c>
      <c r="AB47" s="1426"/>
      <c r="AC47" s="1423"/>
      <c r="AD47" s="1423"/>
      <c r="AE47" s="1423"/>
      <c r="AF47" s="1423"/>
      <c r="AG47" s="1423">
        <f t="shared" si="10"/>
        <v>0</v>
      </c>
      <c r="AH47" s="1197"/>
      <c r="AI47" s="1191"/>
      <c r="AJ47" s="1191"/>
      <c r="AK47" s="1191"/>
      <c r="AL47" s="1191"/>
      <c r="AM47" s="1133">
        <f t="shared" si="15"/>
        <v>0</v>
      </c>
      <c r="AN47" s="1198">
        <f t="shared" si="11"/>
        <v>0</v>
      </c>
      <c r="AO47" s="573">
        <v>500000</v>
      </c>
      <c r="AP47" s="570">
        <f t="shared" si="7"/>
        <v>-500000</v>
      </c>
    </row>
    <row r="48" spans="1:42" s="573" customFormat="1" ht="30" hidden="1" customHeight="1" x14ac:dyDescent="0.25">
      <c r="A48" s="1205">
        <v>2210599</v>
      </c>
      <c r="B48" s="1191" t="s">
        <v>63</v>
      </c>
      <c r="C48" s="1197"/>
      <c r="D48" s="1197"/>
      <c r="E48" s="1191"/>
      <c r="F48" s="1191"/>
      <c r="G48" s="1191"/>
      <c r="H48" s="1191"/>
      <c r="I48" s="1423">
        <f t="shared" si="12"/>
        <v>0</v>
      </c>
      <c r="J48" s="1426"/>
      <c r="K48" s="1426"/>
      <c r="L48" s="1426"/>
      <c r="M48" s="1423"/>
      <c r="N48" s="1423"/>
      <c r="O48" s="1423">
        <f t="shared" si="9"/>
        <v>0</v>
      </c>
      <c r="P48" s="1428"/>
      <c r="Q48" s="1423"/>
      <c r="R48" s="1423"/>
      <c r="S48" s="1423"/>
      <c r="T48" s="1423"/>
      <c r="U48" s="1423">
        <f t="shared" si="13"/>
        <v>0</v>
      </c>
      <c r="V48" s="1423"/>
      <c r="W48" s="1423"/>
      <c r="X48" s="1423"/>
      <c r="Y48" s="1423"/>
      <c r="Z48" s="1423"/>
      <c r="AA48" s="1423">
        <f t="shared" si="14"/>
        <v>0</v>
      </c>
      <c r="AB48" s="1426"/>
      <c r="AC48" s="1423"/>
      <c r="AD48" s="1423"/>
      <c r="AE48" s="1423"/>
      <c r="AF48" s="1423"/>
      <c r="AG48" s="1423">
        <f t="shared" si="10"/>
        <v>0</v>
      </c>
      <c r="AH48" s="1197"/>
      <c r="AI48" s="1191"/>
      <c r="AJ48" s="1191"/>
      <c r="AK48" s="1191"/>
      <c r="AL48" s="1191"/>
      <c r="AM48" s="1133">
        <f t="shared" si="15"/>
        <v>0</v>
      </c>
      <c r="AN48" s="1198">
        <f t="shared" si="11"/>
        <v>0</v>
      </c>
      <c r="AO48" s="573">
        <v>0</v>
      </c>
      <c r="AP48" s="570">
        <f t="shared" si="7"/>
        <v>0</v>
      </c>
    </row>
    <row r="49" spans="1:42" s="573" customFormat="1" ht="30" hidden="1" customHeight="1" x14ac:dyDescent="0.25">
      <c r="A49" s="1205">
        <v>2210602</v>
      </c>
      <c r="B49" s="1191" t="s">
        <v>64</v>
      </c>
      <c r="C49" s="1197"/>
      <c r="D49" s="1197"/>
      <c r="E49" s="1191"/>
      <c r="F49" s="1191"/>
      <c r="G49" s="1191"/>
      <c r="H49" s="1191"/>
      <c r="I49" s="1423">
        <f t="shared" si="12"/>
        <v>0</v>
      </c>
      <c r="J49" s="1426"/>
      <c r="K49" s="1426"/>
      <c r="L49" s="1426"/>
      <c r="M49" s="1423"/>
      <c r="N49" s="1423"/>
      <c r="O49" s="1423">
        <f t="shared" si="9"/>
        <v>0</v>
      </c>
      <c r="P49" s="1428"/>
      <c r="Q49" s="1423"/>
      <c r="R49" s="1423"/>
      <c r="S49" s="1423"/>
      <c r="T49" s="1423"/>
      <c r="U49" s="1423">
        <f t="shared" si="13"/>
        <v>0</v>
      </c>
      <c r="V49" s="1423"/>
      <c r="W49" s="1423"/>
      <c r="X49" s="1423"/>
      <c r="Y49" s="1423"/>
      <c r="Z49" s="1423"/>
      <c r="AA49" s="1423">
        <f t="shared" si="14"/>
        <v>0</v>
      </c>
      <c r="AB49" s="1426"/>
      <c r="AC49" s="1423"/>
      <c r="AD49" s="1423"/>
      <c r="AE49" s="1423"/>
      <c r="AF49" s="1423"/>
      <c r="AG49" s="1423">
        <f t="shared" si="10"/>
        <v>0</v>
      </c>
      <c r="AH49" s="1197"/>
      <c r="AI49" s="1191"/>
      <c r="AJ49" s="1191"/>
      <c r="AK49" s="1191"/>
      <c r="AL49" s="1191"/>
      <c r="AM49" s="1133">
        <f t="shared" si="15"/>
        <v>0</v>
      </c>
      <c r="AN49" s="1198">
        <f t="shared" si="11"/>
        <v>0</v>
      </c>
      <c r="AO49" s="573">
        <v>0</v>
      </c>
      <c r="AP49" s="570">
        <f t="shared" si="7"/>
        <v>0</v>
      </c>
    </row>
    <row r="50" spans="1:42" s="573" customFormat="1" ht="30" hidden="1" customHeight="1" x14ac:dyDescent="0.25">
      <c r="A50" s="1205">
        <v>2210603</v>
      </c>
      <c r="B50" s="1191" t="s">
        <v>65</v>
      </c>
      <c r="C50" s="1197"/>
      <c r="D50" s="1197"/>
      <c r="E50" s="1191"/>
      <c r="F50" s="1191"/>
      <c r="G50" s="1191"/>
      <c r="H50" s="1191"/>
      <c r="I50" s="1423">
        <f t="shared" si="12"/>
        <v>0</v>
      </c>
      <c r="J50" s="1426"/>
      <c r="K50" s="1426"/>
      <c r="L50" s="1426"/>
      <c r="M50" s="1423"/>
      <c r="N50" s="1423"/>
      <c r="O50" s="1423">
        <f t="shared" si="9"/>
        <v>0</v>
      </c>
      <c r="P50" s="1428"/>
      <c r="Q50" s="1423"/>
      <c r="R50" s="1423"/>
      <c r="S50" s="1423"/>
      <c r="T50" s="1423"/>
      <c r="U50" s="1423">
        <f t="shared" si="13"/>
        <v>0</v>
      </c>
      <c r="V50" s="1423"/>
      <c r="W50" s="1423"/>
      <c r="X50" s="1423"/>
      <c r="Y50" s="1423"/>
      <c r="Z50" s="1423"/>
      <c r="AA50" s="1423">
        <f t="shared" si="14"/>
        <v>0</v>
      </c>
      <c r="AB50" s="1426"/>
      <c r="AC50" s="1423"/>
      <c r="AD50" s="1423"/>
      <c r="AE50" s="1423"/>
      <c r="AF50" s="1423"/>
      <c r="AG50" s="1423">
        <f t="shared" si="10"/>
        <v>0</v>
      </c>
      <c r="AH50" s="1197"/>
      <c r="AI50" s="1191"/>
      <c r="AJ50" s="1191"/>
      <c r="AK50" s="1191"/>
      <c r="AL50" s="1191"/>
      <c r="AM50" s="1133">
        <f t="shared" si="15"/>
        <v>0</v>
      </c>
      <c r="AN50" s="1198">
        <f t="shared" si="11"/>
        <v>0</v>
      </c>
      <c r="AO50" s="573">
        <v>0</v>
      </c>
      <c r="AP50" s="570">
        <f t="shared" si="7"/>
        <v>0</v>
      </c>
    </row>
    <row r="51" spans="1:42" s="573" customFormat="1" ht="30" hidden="1" customHeight="1" x14ac:dyDescent="0.25">
      <c r="A51" s="1205">
        <v>2210604</v>
      </c>
      <c r="B51" s="1191" t="s">
        <v>66</v>
      </c>
      <c r="C51" s="1197"/>
      <c r="D51" s="1197"/>
      <c r="E51" s="1191"/>
      <c r="F51" s="1191"/>
      <c r="G51" s="1191"/>
      <c r="H51" s="1191"/>
      <c r="I51" s="1423">
        <f t="shared" si="12"/>
        <v>0</v>
      </c>
      <c r="J51" s="1426"/>
      <c r="K51" s="1426"/>
      <c r="L51" s="1423"/>
      <c r="M51" s="1423"/>
      <c r="N51" s="1423"/>
      <c r="O51" s="1423">
        <f t="shared" si="9"/>
        <v>0</v>
      </c>
      <c r="P51" s="1428"/>
      <c r="Q51" s="1423"/>
      <c r="R51" s="1423"/>
      <c r="S51" s="1423"/>
      <c r="T51" s="1423"/>
      <c r="U51" s="1423">
        <f t="shared" si="13"/>
        <v>0</v>
      </c>
      <c r="V51" s="1428"/>
      <c r="W51" s="1423"/>
      <c r="X51" s="1423"/>
      <c r="Y51" s="1423"/>
      <c r="Z51" s="1423"/>
      <c r="AA51" s="1423">
        <f t="shared" si="14"/>
        <v>0</v>
      </c>
      <c r="AB51" s="1426"/>
      <c r="AC51" s="1423"/>
      <c r="AD51" s="1423"/>
      <c r="AE51" s="1423"/>
      <c r="AF51" s="1423"/>
      <c r="AG51" s="1423">
        <f t="shared" ref="AG51:AG82" si="16">SUM(AB51)</f>
        <v>0</v>
      </c>
      <c r="AH51" s="1206"/>
      <c r="AI51" s="1206"/>
      <c r="AJ51" s="1191"/>
      <c r="AK51" s="1191"/>
      <c r="AL51" s="1191"/>
      <c r="AM51" s="1133">
        <f t="shared" si="15"/>
        <v>0</v>
      </c>
      <c r="AN51" s="1198">
        <f t="shared" ref="AN51:AN82" si="17">SUM(AM51+AG51+AA51+U51+O51+I51)</f>
        <v>0</v>
      </c>
      <c r="AO51" s="573">
        <v>0</v>
      </c>
      <c r="AP51" s="570">
        <f t="shared" si="7"/>
        <v>0</v>
      </c>
    </row>
    <row r="52" spans="1:42" s="573" customFormat="1" ht="30" hidden="1" customHeight="1" x14ac:dyDescent="0.25">
      <c r="A52" s="1205">
        <v>2210606</v>
      </c>
      <c r="B52" s="1191" t="s">
        <v>67</v>
      </c>
      <c r="C52" s="1197"/>
      <c r="D52" s="1197"/>
      <c r="E52" s="1191"/>
      <c r="F52" s="1191"/>
      <c r="G52" s="1191"/>
      <c r="H52" s="1191"/>
      <c r="I52" s="1423">
        <f t="shared" si="12"/>
        <v>0</v>
      </c>
      <c r="J52" s="1426"/>
      <c r="K52" s="1426"/>
      <c r="L52" s="1426"/>
      <c r="M52" s="1423"/>
      <c r="N52" s="1423"/>
      <c r="O52" s="1423">
        <f t="shared" si="9"/>
        <v>0</v>
      </c>
      <c r="P52" s="1428"/>
      <c r="Q52" s="1423"/>
      <c r="R52" s="1423"/>
      <c r="S52" s="1423"/>
      <c r="T52" s="1423"/>
      <c r="U52" s="1423">
        <f t="shared" si="13"/>
        <v>0</v>
      </c>
      <c r="V52" s="1423"/>
      <c r="W52" s="1423"/>
      <c r="X52" s="1423"/>
      <c r="Y52" s="1423"/>
      <c r="Z52" s="1423"/>
      <c r="AA52" s="1423">
        <f t="shared" si="14"/>
        <v>0</v>
      </c>
      <c r="AB52" s="1426"/>
      <c r="AC52" s="1423"/>
      <c r="AD52" s="1423"/>
      <c r="AE52" s="1423"/>
      <c r="AF52" s="1423"/>
      <c r="AG52" s="1423">
        <f t="shared" si="16"/>
        <v>0</v>
      </c>
      <c r="AH52" s="1197"/>
      <c r="AI52" s="1191"/>
      <c r="AJ52" s="1191"/>
      <c r="AK52" s="1191"/>
      <c r="AL52" s="1191"/>
      <c r="AM52" s="1133">
        <f t="shared" si="15"/>
        <v>0</v>
      </c>
      <c r="AN52" s="1198">
        <f t="shared" si="17"/>
        <v>0</v>
      </c>
      <c r="AO52" s="573">
        <v>0</v>
      </c>
      <c r="AP52" s="570">
        <f t="shared" si="7"/>
        <v>0</v>
      </c>
    </row>
    <row r="53" spans="1:42" s="573" customFormat="1" ht="30" hidden="1" customHeight="1" x14ac:dyDescent="0.25">
      <c r="A53" s="1205">
        <v>2210701</v>
      </c>
      <c r="B53" s="1191" t="s">
        <v>68</v>
      </c>
      <c r="C53" s="1197"/>
      <c r="D53" s="1197"/>
      <c r="E53" s="1191"/>
      <c r="F53" s="1191"/>
      <c r="G53" s="1191"/>
      <c r="H53" s="1191"/>
      <c r="I53" s="1423">
        <f t="shared" si="12"/>
        <v>0</v>
      </c>
      <c r="J53" s="1426"/>
      <c r="K53" s="1426"/>
      <c r="L53" s="1426"/>
      <c r="M53" s="1423"/>
      <c r="N53" s="1423"/>
      <c r="O53" s="1423">
        <f t="shared" si="9"/>
        <v>0</v>
      </c>
      <c r="P53" s="1428"/>
      <c r="Q53" s="1423"/>
      <c r="R53" s="1423"/>
      <c r="S53" s="1423"/>
      <c r="T53" s="1423"/>
      <c r="U53" s="1423">
        <f t="shared" si="13"/>
        <v>0</v>
      </c>
      <c r="V53" s="1423"/>
      <c r="W53" s="1423"/>
      <c r="X53" s="1423"/>
      <c r="Y53" s="1423"/>
      <c r="Z53" s="1423"/>
      <c r="AA53" s="1423">
        <f t="shared" si="14"/>
        <v>0</v>
      </c>
      <c r="AB53" s="1426"/>
      <c r="AC53" s="1423"/>
      <c r="AD53" s="1423"/>
      <c r="AE53" s="1423"/>
      <c r="AF53" s="1423"/>
      <c r="AG53" s="1423">
        <f t="shared" si="16"/>
        <v>0</v>
      </c>
      <c r="AH53" s="1206"/>
      <c r="AI53" s="1206"/>
      <c r="AJ53" s="1191"/>
      <c r="AK53" s="1191"/>
      <c r="AL53" s="1191"/>
      <c r="AM53" s="1133">
        <f t="shared" si="15"/>
        <v>0</v>
      </c>
      <c r="AN53" s="1198">
        <f t="shared" si="17"/>
        <v>0</v>
      </c>
      <c r="AO53" s="573">
        <v>0</v>
      </c>
      <c r="AP53" s="570">
        <f t="shared" si="7"/>
        <v>0</v>
      </c>
    </row>
    <row r="54" spans="1:42" s="573" customFormat="1" ht="30" hidden="1" customHeight="1" x14ac:dyDescent="0.25">
      <c r="A54" s="1205">
        <v>2210702</v>
      </c>
      <c r="B54" s="1191" t="s">
        <v>69</v>
      </c>
      <c r="C54" s="1197"/>
      <c r="D54" s="1197"/>
      <c r="E54" s="1191"/>
      <c r="F54" s="1191"/>
      <c r="G54" s="1191"/>
      <c r="H54" s="1191"/>
      <c r="I54" s="1423">
        <f t="shared" si="12"/>
        <v>0</v>
      </c>
      <c r="J54" s="1426"/>
      <c r="K54" s="1423"/>
      <c r="L54" s="1426"/>
      <c r="M54" s="1423"/>
      <c r="N54" s="1423"/>
      <c r="O54" s="1423">
        <f t="shared" si="9"/>
        <v>0</v>
      </c>
      <c r="P54" s="1428"/>
      <c r="Q54" s="1423"/>
      <c r="R54" s="1423"/>
      <c r="S54" s="1423"/>
      <c r="T54" s="1423"/>
      <c r="U54" s="1423">
        <f t="shared" si="13"/>
        <v>0</v>
      </c>
      <c r="V54" s="1423"/>
      <c r="W54" s="1423"/>
      <c r="X54" s="1423"/>
      <c r="Y54" s="1423"/>
      <c r="Z54" s="1423"/>
      <c r="AA54" s="1423">
        <f t="shared" si="14"/>
        <v>0</v>
      </c>
      <c r="AB54" s="1426"/>
      <c r="AC54" s="1423"/>
      <c r="AD54" s="1423"/>
      <c r="AE54" s="1423"/>
      <c r="AF54" s="1423"/>
      <c r="AG54" s="1423">
        <f t="shared" si="16"/>
        <v>0</v>
      </c>
      <c r="AH54" s="1206"/>
      <c r="AI54" s="1206"/>
      <c r="AJ54" s="1191"/>
      <c r="AK54" s="1191"/>
      <c r="AL54" s="1191"/>
      <c r="AM54" s="1133">
        <f t="shared" si="15"/>
        <v>0</v>
      </c>
      <c r="AN54" s="1198">
        <f t="shared" si="17"/>
        <v>0</v>
      </c>
      <c r="AO54" s="573">
        <v>0</v>
      </c>
      <c r="AP54" s="570">
        <f t="shared" si="7"/>
        <v>0</v>
      </c>
    </row>
    <row r="55" spans="1:42" s="573" customFormat="1" ht="30" hidden="1" customHeight="1" x14ac:dyDescent="0.25">
      <c r="A55" s="1205">
        <v>2210703</v>
      </c>
      <c r="B55" s="1191" t="s">
        <v>70</v>
      </c>
      <c r="C55" s="1197">
        <v>20000</v>
      </c>
      <c r="D55" s="1197"/>
      <c r="E55" s="1191"/>
      <c r="F55" s="1191"/>
      <c r="G55" s="1191"/>
      <c r="H55" s="1191"/>
      <c r="I55" s="1423">
        <f t="shared" si="12"/>
        <v>0</v>
      </c>
      <c r="J55" s="1426"/>
      <c r="K55" s="1423"/>
      <c r="L55" s="1426"/>
      <c r="M55" s="1423"/>
      <c r="N55" s="1423"/>
      <c r="O55" s="1423">
        <f t="shared" si="9"/>
        <v>0</v>
      </c>
      <c r="P55" s="1428"/>
      <c r="Q55" s="1423"/>
      <c r="R55" s="1423"/>
      <c r="S55" s="1423"/>
      <c r="T55" s="1423"/>
      <c r="U55" s="1423">
        <f t="shared" si="13"/>
        <v>0</v>
      </c>
      <c r="V55" s="1423"/>
      <c r="W55" s="1423"/>
      <c r="X55" s="1423"/>
      <c r="Y55" s="1423"/>
      <c r="Z55" s="1423"/>
      <c r="AA55" s="1423">
        <f t="shared" si="14"/>
        <v>0</v>
      </c>
      <c r="AB55" s="1426"/>
      <c r="AC55" s="1423"/>
      <c r="AD55" s="1423"/>
      <c r="AE55" s="1423"/>
      <c r="AF55" s="1423"/>
      <c r="AG55" s="1423">
        <f t="shared" si="16"/>
        <v>0</v>
      </c>
      <c r="AH55" s="1197"/>
      <c r="AI55" s="1191"/>
      <c r="AJ55" s="1191"/>
      <c r="AK55" s="1191"/>
      <c r="AL55" s="1191"/>
      <c r="AM55" s="1133">
        <f t="shared" si="15"/>
        <v>0</v>
      </c>
      <c r="AN55" s="1198">
        <f t="shared" si="17"/>
        <v>0</v>
      </c>
      <c r="AO55" s="573">
        <v>0</v>
      </c>
      <c r="AP55" s="570">
        <f t="shared" si="7"/>
        <v>0</v>
      </c>
    </row>
    <row r="56" spans="1:42" s="573" customFormat="1" ht="30" hidden="1" customHeight="1" x14ac:dyDescent="0.25">
      <c r="A56" s="1205">
        <v>2210714</v>
      </c>
      <c r="B56" s="1191" t="s">
        <v>71</v>
      </c>
      <c r="C56" s="1197"/>
      <c r="D56" s="1197"/>
      <c r="E56" s="1191"/>
      <c r="F56" s="1191"/>
      <c r="G56" s="1191"/>
      <c r="H56" s="1191"/>
      <c r="I56" s="1423">
        <f t="shared" si="12"/>
        <v>0</v>
      </c>
      <c r="J56" s="1426"/>
      <c r="K56" s="1423"/>
      <c r="L56" s="1426"/>
      <c r="M56" s="1423"/>
      <c r="N56" s="1423"/>
      <c r="O56" s="1423">
        <f t="shared" si="9"/>
        <v>0</v>
      </c>
      <c r="P56" s="1428"/>
      <c r="Q56" s="1423"/>
      <c r="R56" s="1423"/>
      <c r="S56" s="1423"/>
      <c r="T56" s="1423"/>
      <c r="U56" s="1423">
        <f t="shared" si="13"/>
        <v>0</v>
      </c>
      <c r="V56" s="1423"/>
      <c r="W56" s="1423"/>
      <c r="X56" s="1423"/>
      <c r="Y56" s="1423"/>
      <c r="Z56" s="1423"/>
      <c r="AA56" s="1423">
        <f t="shared" si="14"/>
        <v>0</v>
      </c>
      <c r="AB56" s="1426"/>
      <c r="AC56" s="1423"/>
      <c r="AD56" s="1423"/>
      <c r="AE56" s="1423"/>
      <c r="AF56" s="1423"/>
      <c r="AG56" s="1423">
        <f t="shared" si="16"/>
        <v>0</v>
      </c>
      <c r="AH56" s="1197"/>
      <c r="AI56" s="1191"/>
      <c r="AJ56" s="1191"/>
      <c r="AK56" s="1191"/>
      <c r="AL56" s="1191"/>
      <c r="AM56" s="1133">
        <f t="shared" si="15"/>
        <v>0</v>
      </c>
      <c r="AN56" s="1198">
        <f t="shared" si="17"/>
        <v>0</v>
      </c>
      <c r="AO56" s="573">
        <v>0</v>
      </c>
      <c r="AP56" s="570">
        <f t="shared" si="7"/>
        <v>0</v>
      </c>
    </row>
    <row r="57" spans="1:42" s="573" customFormat="1" ht="30" hidden="1" customHeight="1" x14ac:dyDescent="0.25">
      <c r="A57" s="1205">
        <v>2210799</v>
      </c>
      <c r="B57" s="1191" t="s">
        <v>72</v>
      </c>
      <c r="C57" s="1197">
        <v>2500000</v>
      </c>
      <c r="D57" s="1197"/>
      <c r="E57" s="1191"/>
      <c r="F57" s="1191"/>
      <c r="G57" s="1191"/>
      <c r="H57" s="1191"/>
      <c r="I57" s="1423">
        <f t="shared" si="12"/>
        <v>0</v>
      </c>
      <c r="J57" s="1426"/>
      <c r="K57" s="1423"/>
      <c r="L57" s="1426"/>
      <c r="M57" s="1423"/>
      <c r="N57" s="1423"/>
      <c r="O57" s="1423">
        <f t="shared" si="9"/>
        <v>0</v>
      </c>
      <c r="P57" s="1428"/>
      <c r="Q57" s="1423"/>
      <c r="R57" s="1423"/>
      <c r="S57" s="1423"/>
      <c r="T57" s="1423"/>
      <c r="U57" s="1423">
        <f t="shared" si="13"/>
        <v>0</v>
      </c>
      <c r="V57" s="1423"/>
      <c r="W57" s="1423"/>
      <c r="X57" s="1423"/>
      <c r="Y57" s="1423"/>
      <c r="Z57" s="1423"/>
      <c r="AA57" s="1423">
        <f t="shared" si="14"/>
        <v>0</v>
      </c>
      <c r="AB57" s="1426"/>
      <c r="AC57" s="1423"/>
      <c r="AD57" s="1423"/>
      <c r="AE57" s="1423"/>
      <c r="AF57" s="1423"/>
      <c r="AG57" s="1423">
        <f t="shared" si="16"/>
        <v>0</v>
      </c>
      <c r="AH57" s="1191"/>
      <c r="AI57" s="1191"/>
      <c r="AJ57" s="1191"/>
      <c r="AK57" s="1191"/>
      <c r="AL57" s="1191"/>
      <c r="AM57" s="1133">
        <f t="shared" si="15"/>
        <v>0</v>
      </c>
      <c r="AN57" s="1198">
        <f t="shared" si="17"/>
        <v>0</v>
      </c>
      <c r="AO57" s="573">
        <v>0</v>
      </c>
      <c r="AP57" s="570">
        <f t="shared" si="7"/>
        <v>0</v>
      </c>
    </row>
    <row r="58" spans="1:42" s="573" customFormat="1" ht="30" customHeight="1" x14ac:dyDescent="0.25">
      <c r="A58" s="1205">
        <v>2210801</v>
      </c>
      <c r="B58" s="1191" t="s">
        <v>73</v>
      </c>
      <c r="C58" s="1197">
        <v>200000</v>
      </c>
      <c r="D58" s="1197">
        <v>1100000</v>
      </c>
      <c r="E58" s="1191"/>
      <c r="F58" s="1191"/>
      <c r="G58" s="1191"/>
      <c r="H58" s="1191"/>
      <c r="I58" s="1423">
        <f t="shared" si="12"/>
        <v>1100000</v>
      </c>
      <c r="J58" s="1426"/>
      <c r="K58" s="1423"/>
      <c r="L58" s="1423"/>
      <c r="M58" s="1423"/>
      <c r="N58" s="1423"/>
      <c r="O58" s="1423">
        <f t="shared" si="9"/>
        <v>0</v>
      </c>
      <c r="P58" s="1428"/>
      <c r="Q58" s="1428"/>
      <c r="R58" s="1423"/>
      <c r="S58" s="1423"/>
      <c r="T58" s="1423"/>
      <c r="U58" s="1423">
        <f t="shared" si="13"/>
        <v>0</v>
      </c>
      <c r="V58" s="1423"/>
      <c r="W58" s="1423"/>
      <c r="X58" s="1423"/>
      <c r="Y58" s="1423"/>
      <c r="Z58" s="1423"/>
      <c r="AA58" s="1423">
        <f t="shared" si="14"/>
        <v>0</v>
      </c>
      <c r="AB58" s="1423"/>
      <c r="AC58" s="1426"/>
      <c r="AD58" s="1423"/>
      <c r="AE58" s="1423"/>
      <c r="AF58" s="1423"/>
      <c r="AG58" s="1423">
        <f t="shared" si="16"/>
        <v>0</v>
      </c>
      <c r="AH58" s="1206"/>
      <c r="AI58" s="1206"/>
      <c r="AJ58" s="1191"/>
      <c r="AK58" s="1191"/>
      <c r="AL58" s="1191"/>
      <c r="AM58" s="1133">
        <f t="shared" si="15"/>
        <v>0</v>
      </c>
      <c r="AN58" s="1198">
        <f t="shared" si="17"/>
        <v>1100000</v>
      </c>
      <c r="AO58" s="573">
        <v>1100000</v>
      </c>
      <c r="AP58" s="570">
        <f t="shared" si="7"/>
        <v>0</v>
      </c>
    </row>
    <row r="59" spans="1:42" s="573" customFormat="1" ht="30" hidden="1" customHeight="1" x14ac:dyDescent="0.25">
      <c r="A59" s="1205">
        <v>2210802</v>
      </c>
      <c r="B59" s="1191" t="s">
        <v>74</v>
      </c>
      <c r="C59" s="1197">
        <v>200000</v>
      </c>
      <c r="D59" s="1197"/>
      <c r="E59" s="1191"/>
      <c r="F59" s="1191"/>
      <c r="G59" s="1191"/>
      <c r="H59" s="1191"/>
      <c r="I59" s="1423">
        <f t="shared" si="12"/>
        <v>0</v>
      </c>
      <c r="J59" s="1426"/>
      <c r="K59" s="1423"/>
      <c r="L59" s="1423"/>
      <c r="M59" s="1423"/>
      <c r="N59" s="1423"/>
      <c r="O59" s="1423">
        <f t="shared" si="9"/>
        <v>0</v>
      </c>
      <c r="P59" s="1428"/>
      <c r="Q59" s="1428"/>
      <c r="R59" s="1423"/>
      <c r="S59" s="1423"/>
      <c r="T59" s="1423"/>
      <c r="U59" s="1423">
        <f t="shared" si="13"/>
        <v>0</v>
      </c>
      <c r="V59" s="1423"/>
      <c r="W59" s="1428"/>
      <c r="X59" s="1428"/>
      <c r="Y59" s="1428"/>
      <c r="Z59" s="1423"/>
      <c r="AA59" s="1423">
        <f t="shared" si="14"/>
        <v>0</v>
      </c>
      <c r="AB59" s="1426"/>
      <c r="AC59" s="1423"/>
      <c r="AD59" s="1423"/>
      <c r="AE59" s="1423"/>
      <c r="AF59" s="1423"/>
      <c r="AG59" s="1423">
        <f t="shared" si="16"/>
        <v>0</v>
      </c>
      <c r="AH59" s="1206"/>
      <c r="AI59" s="1206"/>
      <c r="AJ59" s="1191"/>
      <c r="AK59" s="1191"/>
      <c r="AL59" s="1191"/>
      <c r="AM59" s="1133">
        <f t="shared" si="15"/>
        <v>0</v>
      </c>
      <c r="AN59" s="1198">
        <f t="shared" si="17"/>
        <v>0</v>
      </c>
      <c r="AO59" s="573">
        <v>0</v>
      </c>
      <c r="AP59" s="570">
        <f t="shared" si="7"/>
        <v>0</v>
      </c>
    </row>
    <row r="60" spans="1:42" s="573" customFormat="1" ht="30" hidden="1" customHeight="1" x14ac:dyDescent="0.25">
      <c r="A60" s="1044">
        <v>2210805</v>
      </c>
      <c r="B60" s="1197" t="s">
        <v>75</v>
      </c>
      <c r="C60" s="1197"/>
      <c r="D60" s="1197"/>
      <c r="E60" s="1191"/>
      <c r="F60" s="1191"/>
      <c r="G60" s="1191"/>
      <c r="H60" s="1191"/>
      <c r="I60" s="1423">
        <f t="shared" si="12"/>
        <v>0</v>
      </c>
      <c r="J60" s="1426"/>
      <c r="K60" s="1423"/>
      <c r="L60" s="1423"/>
      <c r="M60" s="1423"/>
      <c r="N60" s="1423"/>
      <c r="O60" s="1423">
        <f t="shared" si="9"/>
        <v>0</v>
      </c>
      <c r="P60" s="1428"/>
      <c r="Q60" s="1428"/>
      <c r="R60" s="1423"/>
      <c r="S60" s="1423"/>
      <c r="T60" s="1423"/>
      <c r="U60" s="1423">
        <f t="shared" si="13"/>
        <v>0</v>
      </c>
      <c r="V60" s="1428"/>
      <c r="W60" s="1428"/>
      <c r="X60" s="1428"/>
      <c r="Y60" s="1428"/>
      <c r="Z60" s="1423"/>
      <c r="AA60" s="1423">
        <f t="shared" si="14"/>
        <v>0</v>
      </c>
      <c r="AB60" s="1426"/>
      <c r="AC60" s="1423"/>
      <c r="AD60" s="1423"/>
      <c r="AE60" s="1423"/>
      <c r="AF60" s="1423"/>
      <c r="AG60" s="1423">
        <f t="shared" si="16"/>
        <v>0</v>
      </c>
      <c r="AH60" s="1206"/>
      <c r="AI60" s="1206"/>
      <c r="AJ60" s="1191"/>
      <c r="AK60" s="1191"/>
      <c r="AL60" s="1191"/>
      <c r="AM60" s="1133">
        <f t="shared" si="15"/>
        <v>0</v>
      </c>
      <c r="AN60" s="1198">
        <f t="shared" si="17"/>
        <v>0</v>
      </c>
      <c r="AO60" s="573">
        <v>0</v>
      </c>
      <c r="AP60" s="570">
        <f t="shared" si="7"/>
        <v>0</v>
      </c>
    </row>
    <row r="61" spans="1:42" s="573" customFormat="1" ht="30" hidden="1" customHeight="1" x14ac:dyDescent="0.25">
      <c r="A61" s="1044">
        <v>2210809</v>
      </c>
      <c r="B61" s="1197" t="s">
        <v>76</v>
      </c>
      <c r="C61" s="1197"/>
      <c r="D61" s="1197"/>
      <c r="E61" s="1191"/>
      <c r="F61" s="1191"/>
      <c r="G61" s="1191"/>
      <c r="H61" s="1191"/>
      <c r="I61" s="1423">
        <f t="shared" si="12"/>
        <v>0</v>
      </c>
      <c r="J61" s="1426"/>
      <c r="K61" s="1426"/>
      <c r="L61" s="1426"/>
      <c r="M61" s="1423"/>
      <c r="N61" s="1423"/>
      <c r="O61" s="1423">
        <f t="shared" si="9"/>
        <v>0</v>
      </c>
      <c r="P61" s="1428"/>
      <c r="Q61" s="1428"/>
      <c r="R61" s="1423"/>
      <c r="S61" s="1423"/>
      <c r="T61" s="1423"/>
      <c r="U61" s="1423">
        <f t="shared" si="13"/>
        <v>0</v>
      </c>
      <c r="V61" s="1428"/>
      <c r="W61" s="1428"/>
      <c r="X61" s="1428"/>
      <c r="Y61" s="1428"/>
      <c r="Z61" s="1423"/>
      <c r="AA61" s="1423">
        <f t="shared" si="14"/>
        <v>0</v>
      </c>
      <c r="AB61" s="1426"/>
      <c r="AC61" s="1423"/>
      <c r="AD61" s="1423"/>
      <c r="AE61" s="1423"/>
      <c r="AF61" s="1423"/>
      <c r="AG61" s="1423">
        <f t="shared" si="16"/>
        <v>0</v>
      </c>
      <c r="AH61" s="1197"/>
      <c r="AI61" s="1191"/>
      <c r="AJ61" s="1191"/>
      <c r="AK61" s="1191"/>
      <c r="AL61" s="1191"/>
      <c r="AM61" s="1133">
        <f t="shared" si="15"/>
        <v>0</v>
      </c>
      <c r="AN61" s="1198">
        <f t="shared" si="17"/>
        <v>0</v>
      </c>
      <c r="AO61" s="573">
        <v>0</v>
      </c>
      <c r="AP61" s="570">
        <f t="shared" si="7"/>
        <v>0</v>
      </c>
    </row>
    <row r="62" spans="1:42" s="573" customFormat="1" ht="30" customHeight="1" x14ac:dyDescent="0.25">
      <c r="A62" s="1205">
        <v>2210904</v>
      </c>
      <c r="B62" s="1191" t="s">
        <v>77</v>
      </c>
      <c r="C62" s="1197"/>
      <c r="D62" s="1197">
        <v>700000</v>
      </c>
      <c r="E62" s="1191"/>
      <c r="F62" s="1191"/>
      <c r="G62" s="1191"/>
      <c r="H62" s="1191"/>
      <c r="I62" s="1423">
        <f t="shared" si="12"/>
        <v>700000</v>
      </c>
      <c r="J62" s="1426"/>
      <c r="K62" s="1426"/>
      <c r="L62" s="1426"/>
      <c r="M62" s="1423"/>
      <c r="N62" s="1423"/>
      <c r="O62" s="1423">
        <f t="shared" si="9"/>
        <v>0</v>
      </c>
      <c r="P62" s="1428"/>
      <c r="Q62" s="1428"/>
      <c r="R62" s="1423"/>
      <c r="S62" s="1423"/>
      <c r="T62" s="1423"/>
      <c r="U62" s="1423">
        <f t="shared" si="13"/>
        <v>0</v>
      </c>
      <c r="V62" s="1428"/>
      <c r="W62" s="1428"/>
      <c r="X62" s="1428"/>
      <c r="Y62" s="1428"/>
      <c r="Z62" s="1423"/>
      <c r="AA62" s="1423">
        <f t="shared" si="14"/>
        <v>0</v>
      </c>
      <c r="AB62" s="1426"/>
      <c r="AC62" s="1423"/>
      <c r="AD62" s="1423"/>
      <c r="AE62" s="1423"/>
      <c r="AF62" s="1423"/>
      <c r="AG62" s="1423">
        <f t="shared" si="16"/>
        <v>0</v>
      </c>
      <c r="AH62" s="1197"/>
      <c r="AI62" s="1191"/>
      <c r="AJ62" s="1191"/>
      <c r="AK62" s="1191"/>
      <c r="AL62" s="1191"/>
      <c r="AM62" s="1133">
        <f t="shared" si="15"/>
        <v>0</v>
      </c>
      <c r="AN62" s="1198">
        <f t="shared" si="17"/>
        <v>700000</v>
      </c>
      <c r="AO62" s="573">
        <v>700000</v>
      </c>
      <c r="AP62" s="570">
        <f t="shared" si="7"/>
        <v>0</v>
      </c>
    </row>
    <row r="63" spans="1:42" s="573" customFormat="1" ht="30" hidden="1" customHeight="1" x14ac:dyDescent="0.25">
      <c r="A63" s="1044">
        <v>2210910</v>
      </c>
      <c r="B63" s="1197" t="s">
        <v>78</v>
      </c>
      <c r="C63" s="1197"/>
      <c r="D63" s="1197"/>
      <c r="E63" s="1191"/>
      <c r="F63" s="1191"/>
      <c r="G63" s="1191"/>
      <c r="H63" s="1191"/>
      <c r="I63" s="1423">
        <f t="shared" si="12"/>
        <v>0</v>
      </c>
      <c r="J63" s="1426"/>
      <c r="K63" s="1426"/>
      <c r="L63" s="1426"/>
      <c r="M63" s="1423"/>
      <c r="N63" s="1423"/>
      <c r="O63" s="1423">
        <f t="shared" si="9"/>
        <v>0</v>
      </c>
      <c r="P63" s="1428"/>
      <c r="Q63" s="1428"/>
      <c r="R63" s="1423"/>
      <c r="S63" s="1423"/>
      <c r="T63" s="1423"/>
      <c r="U63" s="1423">
        <f t="shared" si="13"/>
        <v>0</v>
      </c>
      <c r="V63" s="1428"/>
      <c r="W63" s="1428"/>
      <c r="X63" s="1428"/>
      <c r="Y63" s="1428"/>
      <c r="Z63" s="1423"/>
      <c r="AA63" s="1423">
        <f t="shared" si="14"/>
        <v>0</v>
      </c>
      <c r="AB63" s="1426"/>
      <c r="AC63" s="1423"/>
      <c r="AD63" s="1423"/>
      <c r="AE63" s="1423"/>
      <c r="AF63" s="1423"/>
      <c r="AG63" s="1423">
        <f t="shared" si="16"/>
        <v>0</v>
      </c>
      <c r="AH63" s="1197"/>
      <c r="AI63" s="1191"/>
      <c r="AJ63" s="1191"/>
      <c r="AK63" s="1191"/>
      <c r="AL63" s="1191"/>
      <c r="AM63" s="1133">
        <f t="shared" si="15"/>
        <v>0</v>
      </c>
      <c r="AN63" s="1198">
        <f t="shared" si="17"/>
        <v>0</v>
      </c>
      <c r="AO63" s="573">
        <v>0</v>
      </c>
      <c r="AP63" s="570">
        <f t="shared" si="7"/>
        <v>0</v>
      </c>
    </row>
    <row r="64" spans="1:42" s="573" customFormat="1" ht="30" hidden="1" customHeight="1" x14ac:dyDescent="0.25">
      <c r="A64" s="1044">
        <v>2211001</v>
      </c>
      <c r="B64" s="1197" t="s">
        <v>79</v>
      </c>
      <c r="C64" s="1197"/>
      <c r="D64" s="1197"/>
      <c r="E64" s="1191"/>
      <c r="F64" s="1191"/>
      <c r="G64" s="1191"/>
      <c r="H64" s="1191"/>
      <c r="I64" s="1423">
        <f t="shared" si="12"/>
        <v>0</v>
      </c>
      <c r="J64" s="1426"/>
      <c r="K64" s="1426"/>
      <c r="L64" s="1426"/>
      <c r="M64" s="1423"/>
      <c r="N64" s="1423"/>
      <c r="O64" s="1423">
        <f t="shared" si="9"/>
        <v>0</v>
      </c>
      <c r="P64" s="1428"/>
      <c r="Q64" s="1428"/>
      <c r="R64" s="1423"/>
      <c r="S64" s="1423"/>
      <c r="T64" s="1423"/>
      <c r="U64" s="1423">
        <f t="shared" si="13"/>
        <v>0</v>
      </c>
      <c r="V64" s="1428"/>
      <c r="W64" s="1428"/>
      <c r="X64" s="1428"/>
      <c r="Y64" s="1428"/>
      <c r="Z64" s="1423"/>
      <c r="AA64" s="1423">
        <f t="shared" si="14"/>
        <v>0</v>
      </c>
      <c r="AB64" s="1426"/>
      <c r="AC64" s="1423"/>
      <c r="AD64" s="1423"/>
      <c r="AE64" s="1423"/>
      <c r="AF64" s="1423"/>
      <c r="AG64" s="1423">
        <f t="shared" si="16"/>
        <v>0</v>
      </c>
      <c r="AH64" s="1197"/>
      <c r="AI64" s="1191"/>
      <c r="AJ64" s="1191"/>
      <c r="AK64" s="1191"/>
      <c r="AL64" s="1191"/>
      <c r="AM64" s="1133">
        <f t="shared" si="15"/>
        <v>0</v>
      </c>
      <c r="AN64" s="1198">
        <f t="shared" si="17"/>
        <v>0</v>
      </c>
      <c r="AO64" s="573">
        <v>0</v>
      </c>
      <c r="AP64" s="570">
        <f t="shared" si="7"/>
        <v>0</v>
      </c>
    </row>
    <row r="65" spans="1:42" s="573" customFormat="1" ht="30" hidden="1" customHeight="1" x14ac:dyDescent="0.25">
      <c r="A65" s="1205">
        <v>2211002</v>
      </c>
      <c r="B65" s="1191" t="s">
        <v>80</v>
      </c>
      <c r="C65" s="1197"/>
      <c r="D65" s="1197"/>
      <c r="E65" s="1191"/>
      <c r="F65" s="1191"/>
      <c r="G65" s="1191"/>
      <c r="H65" s="1191"/>
      <c r="I65" s="1423">
        <f t="shared" si="12"/>
        <v>0</v>
      </c>
      <c r="J65" s="1426"/>
      <c r="K65" s="1426"/>
      <c r="L65" s="1426"/>
      <c r="M65" s="1426"/>
      <c r="N65" s="1426"/>
      <c r="O65" s="1423">
        <f t="shared" si="9"/>
        <v>0</v>
      </c>
      <c r="P65" s="1428"/>
      <c r="Q65" s="1428"/>
      <c r="R65" s="1423"/>
      <c r="S65" s="1423"/>
      <c r="T65" s="1423"/>
      <c r="U65" s="1423">
        <f t="shared" si="13"/>
        <v>0</v>
      </c>
      <c r="V65" s="1428"/>
      <c r="W65" s="1428"/>
      <c r="X65" s="1428"/>
      <c r="Y65" s="1428"/>
      <c r="Z65" s="1423"/>
      <c r="AA65" s="1423">
        <f t="shared" si="14"/>
        <v>0</v>
      </c>
      <c r="AB65" s="1426"/>
      <c r="AC65" s="1423"/>
      <c r="AD65" s="1423"/>
      <c r="AE65" s="1423"/>
      <c r="AF65" s="1423"/>
      <c r="AG65" s="1423">
        <f t="shared" si="16"/>
        <v>0</v>
      </c>
      <c r="AH65" s="1197"/>
      <c r="AI65" s="1191"/>
      <c r="AJ65" s="1191"/>
      <c r="AK65" s="1191"/>
      <c r="AL65" s="1191"/>
      <c r="AM65" s="1133">
        <f t="shared" si="15"/>
        <v>0</v>
      </c>
      <c r="AN65" s="1198">
        <f t="shared" si="17"/>
        <v>0</v>
      </c>
      <c r="AO65" s="573">
        <v>0</v>
      </c>
      <c r="AP65" s="570">
        <f t="shared" si="7"/>
        <v>0</v>
      </c>
    </row>
    <row r="66" spans="1:42" s="573" customFormat="1" ht="30" hidden="1" customHeight="1" x14ac:dyDescent="0.25">
      <c r="A66" s="1205">
        <v>2211003</v>
      </c>
      <c r="B66" s="1191" t="s">
        <v>81</v>
      </c>
      <c r="C66" s="1197">
        <v>1073144</v>
      </c>
      <c r="D66" s="1197"/>
      <c r="E66" s="1191"/>
      <c r="F66" s="1191"/>
      <c r="G66" s="1191"/>
      <c r="H66" s="1191"/>
      <c r="I66" s="1423">
        <f t="shared" si="12"/>
        <v>0</v>
      </c>
      <c r="J66" s="1426"/>
      <c r="K66" s="1423"/>
      <c r="L66" s="1423"/>
      <c r="M66" s="1423"/>
      <c r="N66" s="1423"/>
      <c r="O66" s="1423">
        <f t="shared" si="9"/>
        <v>0</v>
      </c>
      <c r="P66" s="1428"/>
      <c r="Q66" s="1428"/>
      <c r="R66" s="1423"/>
      <c r="S66" s="1423"/>
      <c r="T66" s="1423"/>
      <c r="U66" s="1423">
        <f t="shared" si="13"/>
        <v>0</v>
      </c>
      <c r="V66" s="1423"/>
      <c r="W66" s="1428"/>
      <c r="X66" s="1428"/>
      <c r="Y66" s="1428"/>
      <c r="Z66" s="1423"/>
      <c r="AA66" s="1423">
        <f t="shared" si="14"/>
        <v>0</v>
      </c>
      <c r="AB66" s="1426"/>
      <c r="AC66" s="1426"/>
      <c r="AD66" s="1423"/>
      <c r="AE66" s="1423"/>
      <c r="AF66" s="1423"/>
      <c r="AG66" s="1423">
        <f t="shared" si="16"/>
        <v>0</v>
      </c>
      <c r="AH66" s="1197"/>
      <c r="AI66" s="1191"/>
      <c r="AJ66" s="1191"/>
      <c r="AK66" s="1191"/>
      <c r="AL66" s="1191"/>
      <c r="AM66" s="1133">
        <f t="shared" si="15"/>
        <v>0</v>
      </c>
      <c r="AN66" s="1198">
        <f t="shared" si="17"/>
        <v>0</v>
      </c>
      <c r="AO66" s="573">
        <v>0</v>
      </c>
      <c r="AP66" s="570">
        <f t="shared" si="7"/>
        <v>0</v>
      </c>
    </row>
    <row r="67" spans="1:42" s="573" customFormat="1" ht="30" hidden="1" customHeight="1" x14ac:dyDescent="0.25">
      <c r="A67" s="1205">
        <v>2211004</v>
      </c>
      <c r="B67" s="1191" t="s">
        <v>82</v>
      </c>
      <c r="C67" s="1197">
        <v>336658</v>
      </c>
      <c r="D67" s="1197"/>
      <c r="E67" s="1191"/>
      <c r="F67" s="1191"/>
      <c r="G67" s="1191"/>
      <c r="H67" s="1191"/>
      <c r="I67" s="1423">
        <f t="shared" si="12"/>
        <v>0</v>
      </c>
      <c r="J67" s="1426"/>
      <c r="K67" s="1423"/>
      <c r="L67" s="1423"/>
      <c r="M67" s="1423"/>
      <c r="N67" s="1423"/>
      <c r="O67" s="1423">
        <f t="shared" si="9"/>
        <v>0</v>
      </c>
      <c r="P67" s="1428"/>
      <c r="Q67" s="1428"/>
      <c r="R67" s="1423"/>
      <c r="S67" s="1423"/>
      <c r="T67" s="1423"/>
      <c r="U67" s="1423">
        <f t="shared" si="13"/>
        <v>0</v>
      </c>
      <c r="V67" s="1423"/>
      <c r="W67" s="1428"/>
      <c r="X67" s="1428"/>
      <c r="Y67" s="1428"/>
      <c r="Z67" s="1423"/>
      <c r="AA67" s="1423">
        <f t="shared" si="14"/>
        <v>0</v>
      </c>
      <c r="AB67" s="1426"/>
      <c r="AC67" s="1426"/>
      <c r="AD67" s="1423"/>
      <c r="AE67" s="1423"/>
      <c r="AF67" s="1423"/>
      <c r="AG67" s="1423">
        <f t="shared" si="16"/>
        <v>0</v>
      </c>
      <c r="AH67" s="1206"/>
      <c r="AI67" s="1206"/>
      <c r="AJ67" s="1191"/>
      <c r="AK67" s="1191"/>
      <c r="AL67" s="1191"/>
      <c r="AM67" s="1133">
        <f t="shared" si="15"/>
        <v>0</v>
      </c>
      <c r="AN67" s="1198">
        <f t="shared" si="17"/>
        <v>0</v>
      </c>
      <c r="AO67" s="573">
        <v>0</v>
      </c>
      <c r="AP67" s="570">
        <f t="shared" si="7"/>
        <v>0</v>
      </c>
    </row>
    <row r="68" spans="1:42" s="573" customFormat="1" ht="30" hidden="1" customHeight="1" x14ac:dyDescent="0.25">
      <c r="A68" s="1205">
        <v>2211005</v>
      </c>
      <c r="B68" s="1191" t="s">
        <v>83</v>
      </c>
      <c r="C68" s="1197">
        <v>147882</v>
      </c>
      <c r="D68" s="1197"/>
      <c r="E68" s="1191"/>
      <c r="F68" s="1191"/>
      <c r="G68" s="1191"/>
      <c r="H68" s="1191"/>
      <c r="I68" s="1423">
        <f t="shared" si="12"/>
        <v>0</v>
      </c>
      <c r="J68" s="1426"/>
      <c r="K68" s="1423"/>
      <c r="L68" s="1423"/>
      <c r="M68" s="1423"/>
      <c r="N68" s="1423"/>
      <c r="O68" s="1423">
        <f t="shared" si="9"/>
        <v>0</v>
      </c>
      <c r="P68" s="1428"/>
      <c r="Q68" s="1428"/>
      <c r="R68" s="1423"/>
      <c r="S68" s="1423"/>
      <c r="T68" s="1423"/>
      <c r="U68" s="1423">
        <f t="shared" si="13"/>
        <v>0</v>
      </c>
      <c r="V68" s="1423"/>
      <c r="W68" s="1428"/>
      <c r="X68" s="1428"/>
      <c r="Y68" s="1428"/>
      <c r="Z68" s="1423"/>
      <c r="AA68" s="1423">
        <f t="shared" si="14"/>
        <v>0</v>
      </c>
      <c r="AB68" s="1426"/>
      <c r="AC68" s="1426"/>
      <c r="AD68" s="1423"/>
      <c r="AE68" s="1423"/>
      <c r="AF68" s="1423"/>
      <c r="AG68" s="1423">
        <f t="shared" si="16"/>
        <v>0</v>
      </c>
      <c r="AH68" s="1206"/>
      <c r="AI68" s="1206"/>
      <c r="AJ68" s="1191"/>
      <c r="AK68" s="1191"/>
      <c r="AL68" s="1191"/>
      <c r="AM68" s="1133">
        <f t="shared" si="15"/>
        <v>0</v>
      </c>
      <c r="AN68" s="1198">
        <f t="shared" si="17"/>
        <v>0</v>
      </c>
      <c r="AO68" s="573">
        <v>0</v>
      </c>
      <c r="AP68" s="570">
        <f t="shared" si="7"/>
        <v>0</v>
      </c>
    </row>
    <row r="69" spans="1:42" s="573" customFormat="1" ht="30" hidden="1" customHeight="1" x14ac:dyDescent="0.25">
      <c r="A69" s="1205">
        <v>2211006</v>
      </c>
      <c r="B69" s="1191" t="s">
        <v>84</v>
      </c>
      <c r="C69" s="1197"/>
      <c r="D69" s="1197"/>
      <c r="E69" s="1191"/>
      <c r="F69" s="1191"/>
      <c r="G69" s="1191"/>
      <c r="H69" s="1191"/>
      <c r="I69" s="1423">
        <f t="shared" si="12"/>
        <v>0</v>
      </c>
      <c r="J69" s="1426"/>
      <c r="K69" s="1426"/>
      <c r="L69" s="1426"/>
      <c r="M69" s="1423"/>
      <c r="N69" s="1423"/>
      <c r="O69" s="1423">
        <f t="shared" si="9"/>
        <v>0</v>
      </c>
      <c r="P69" s="1428"/>
      <c r="Q69" s="1428"/>
      <c r="R69" s="1423"/>
      <c r="S69" s="1423"/>
      <c r="T69" s="1423"/>
      <c r="U69" s="1423">
        <f t="shared" si="13"/>
        <v>0</v>
      </c>
      <c r="V69" s="1428"/>
      <c r="W69" s="1428"/>
      <c r="X69" s="1428"/>
      <c r="Y69" s="1428"/>
      <c r="Z69" s="1423"/>
      <c r="AA69" s="1423">
        <f t="shared" si="14"/>
        <v>0</v>
      </c>
      <c r="AB69" s="1426"/>
      <c r="AC69" s="1423"/>
      <c r="AD69" s="1423"/>
      <c r="AE69" s="1423"/>
      <c r="AF69" s="1423"/>
      <c r="AG69" s="1423">
        <f t="shared" si="16"/>
        <v>0</v>
      </c>
      <c r="AH69" s="1191"/>
      <c r="AI69" s="1191"/>
      <c r="AJ69" s="1191"/>
      <c r="AK69" s="1191"/>
      <c r="AL69" s="1191"/>
      <c r="AM69" s="1133">
        <f t="shared" si="15"/>
        <v>0</v>
      </c>
      <c r="AN69" s="1198">
        <f t="shared" si="17"/>
        <v>0</v>
      </c>
      <c r="AO69" s="573">
        <v>0</v>
      </c>
      <c r="AP69" s="570">
        <f t="shared" si="7"/>
        <v>0</v>
      </c>
    </row>
    <row r="70" spans="1:42" s="573" customFormat="1" ht="30" customHeight="1" x14ac:dyDescent="0.25">
      <c r="A70" s="1205">
        <v>2211007</v>
      </c>
      <c r="B70" s="1191" t="s">
        <v>85</v>
      </c>
      <c r="C70" s="1197">
        <v>6301015</v>
      </c>
      <c r="D70" s="1197"/>
      <c r="E70" s="1191"/>
      <c r="F70" s="1191"/>
      <c r="G70" s="1191"/>
      <c r="H70" s="1191"/>
      <c r="I70" s="1423">
        <f t="shared" si="12"/>
        <v>0</v>
      </c>
      <c r="J70" s="1426"/>
      <c r="K70" s="1423"/>
      <c r="L70" s="1423">
        <v>0</v>
      </c>
      <c r="M70" s="1423"/>
      <c r="N70" s="1423"/>
      <c r="O70" s="1423">
        <f t="shared" si="9"/>
        <v>0</v>
      </c>
      <c r="P70" s="1428">
        <v>1615552</v>
      </c>
      <c r="Q70" s="1428"/>
      <c r="R70" s="1423"/>
      <c r="S70" s="1423"/>
      <c r="T70" s="1423"/>
      <c r="U70" s="1423">
        <f t="shared" si="13"/>
        <v>1615552</v>
      </c>
      <c r="V70" s="1423">
        <v>2500000</v>
      </c>
      <c r="W70" s="1428"/>
      <c r="X70" s="1428"/>
      <c r="Y70" s="1428"/>
      <c r="Z70" s="1423"/>
      <c r="AA70" s="1423">
        <f t="shared" si="14"/>
        <v>2500000</v>
      </c>
      <c r="AB70" s="1423">
        <v>2500000</v>
      </c>
      <c r="AC70" s="1426"/>
      <c r="AD70" s="1423"/>
      <c r="AE70" s="1423"/>
      <c r="AF70" s="1423"/>
      <c r="AG70" s="1423">
        <f t="shared" si="16"/>
        <v>2500000</v>
      </c>
      <c r="AH70" s="1206"/>
      <c r="AI70" s="1206"/>
      <c r="AJ70" s="1191"/>
      <c r="AK70" s="1191"/>
      <c r="AL70" s="1191"/>
      <c r="AM70" s="1133">
        <f t="shared" si="15"/>
        <v>0</v>
      </c>
      <c r="AN70" s="1198">
        <f t="shared" si="17"/>
        <v>6615552</v>
      </c>
      <c r="AO70" s="573">
        <v>8500000</v>
      </c>
      <c r="AP70" s="570">
        <f t="shared" ref="AP70:AP134" si="18">AN70-AO70</f>
        <v>-1884448</v>
      </c>
    </row>
    <row r="71" spans="1:42" s="573" customFormat="1" ht="30" hidden="1" customHeight="1" x14ac:dyDescent="0.25">
      <c r="A71" s="1205">
        <v>2211008</v>
      </c>
      <c r="B71" s="1191" t="s">
        <v>86</v>
      </c>
      <c r="C71" s="1197">
        <v>800000</v>
      </c>
      <c r="D71" s="1197"/>
      <c r="E71" s="1191"/>
      <c r="F71" s="1191"/>
      <c r="G71" s="1191"/>
      <c r="H71" s="1191"/>
      <c r="I71" s="1423">
        <f t="shared" si="12"/>
        <v>0</v>
      </c>
      <c r="J71" s="1426"/>
      <c r="K71" s="1426"/>
      <c r="L71" s="1426"/>
      <c r="M71" s="1423"/>
      <c r="N71" s="1423"/>
      <c r="O71" s="1423">
        <f t="shared" si="9"/>
        <v>0</v>
      </c>
      <c r="P71" s="1428"/>
      <c r="Q71" s="1428"/>
      <c r="R71" s="1423"/>
      <c r="S71" s="1423"/>
      <c r="T71" s="1423"/>
      <c r="U71" s="1423">
        <f t="shared" si="13"/>
        <v>0</v>
      </c>
      <c r="V71" s="1428"/>
      <c r="W71" s="1428"/>
      <c r="X71" s="1428"/>
      <c r="Y71" s="1428"/>
      <c r="Z71" s="1423"/>
      <c r="AA71" s="1423">
        <f t="shared" si="14"/>
        <v>0</v>
      </c>
      <c r="AB71" s="1426"/>
      <c r="AC71" s="1423"/>
      <c r="AD71" s="1423"/>
      <c r="AE71" s="1423"/>
      <c r="AF71" s="1423"/>
      <c r="AG71" s="1423">
        <f t="shared" si="16"/>
        <v>0</v>
      </c>
      <c r="AH71" s="1197"/>
      <c r="AI71" s="1191"/>
      <c r="AJ71" s="1191"/>
      <c r="AK71" s="1191"/>
      <c r="AL71" s="1191"/>
      <c r="AM71" s="1133">
        <f t="shared" si="15"/>
        <v>0</v>
      </c>
      <c r="AN71" s="1198">
        <f t="shared" si="17"/>
        <v>0</v>
      </c>
      <c r="AO71" s="573">
        <v>0</v>
      </c>
      <c r="AP71" s="570">
        <f t="shared" si="18"/>
        <v>0</v>
      </c>
    </row>
    <row r="72" spans="1:42" s="573" customFormat="1" ht="30" hidden="1" customHeight="1" x14ac:dyDescent="0.25">
      <c r="A72" s="1205">
        <v>2211009</v>
      </c>
      <c r="B72" s="1191" t="s">
        <v>87</v>
      </c>
      <c r="C72" s="1197"/>
      <c r="D72" s="1197"/>
      <c r="E72" s="1191"/>
      <c r="F72" s="1191"/>
      <c r="G72" s="1191"/>
      <c r="H72" s="1191"/>
      <c r="I72" s="1423">
        <f t="shared" si="12"/>
        <v>0</v>
      </c>
      <c r="J72" s="1426"/>
      <c r="K72" s="1423"/>
      <c r="L72" s="1423"/>
      <c r="M72" s="1423"/>
      <c r="N72" s="1423"/>
      <c r="O72" s="1423">
        <f t="shared" si="9"/>
        <v>0</v>
      </c>
      <c r="P72" s="1428"/>
      <c r="Q72" s="1428"/>
      <c r="R72" s="1423"/>
      <c r="S72" s="1423"/>
      <c r="T72" s="1423"/>
      <c r="U72" s="1423">
        <f t="shared" si="13"/>
        <v>0</v>
      </c>
      <c r="V72" s="1428"/>
      <c r="W72" s="1428"/>
      <c r="X72" s="1428"/>
      <c r="Y72" s="1428"/>
      <c r="Z72" s="1423"/>
      <c r="AA72" s="1423">
        <f t="shared" si="14"/>
        <v>0</v>
      </c>
      <c r="AB72" s="1426"/>
      <c r="AC72" s="1423"/>
      <c r="AD72" s="1423"/>
      <c r="AE72" s="1423"/>
      <c r="AF72" s="1423"/>
      <c r="AG72" s="1423">
        <f t="shared" si="16"/>
        <v>0</v>
      </c>
      <c r="AH72" s="1206"/>
      <c r="AI72" s="1206"/>
      <c r="AJ72" s="1191"/>
      <c r="AK72" s="1191"/>
      <c r="AL72" s="1191"/>
      <c r="AM72" s="1133">
        <f t="shared" si="15"/>
        <v>0</v>
      </c>
      <c r="AN72" s="1198">
        <f t="shared" si="17"/>
        <v>0</v>
      </c>
      <c r="AO72" s="573">
        <v>0</v>
      </c>
      <c r="AP72" s="570">
        <f t="shared" si="18"/>
        <v>0</v>
      </c>
    </row>
    <row r="73" spans="1:42" s="573" customFormat="1" ht="30" hidden="1" customHeight="1" x14ac:dyDescent="0.25">
      <c r="A73" s="1205">
        <v>2211015</v>
      </c>
      <c r="B73" s="1191" t="s">
        <v>88</v>
      </c>
      <c r="C73" s="1197"/>
      <c r="D73" s="1197"/>
      <c r="E73" s="1191"/>
      <c r="F73" s="1191"/>
      <c r="G73" s="1191"/>
      <c r="H73" s="1191"/>
      <c r="I73" s="1423">
        <f t="shared" si="12"/>
        <v>0</v>
      </c>
      <c r="J73" s="1426"/>
      <c r="K73" s="1426"/>
      <c r="L73" s="1426"/>
      <c r="M73" s="1423"/>
      <c r="N73" s="1423"/>
      <c r="O73" s="1423">
        <f t="shared" si="9"/>
        <v>0</v>
      </c>
      <c r="P73" s="1428"/>
      <c r="Q73" s="1428"/>
      <c r="R73" s="1423"/>
      <c r="S73" s="1423"/>
      <c r="T73" s="1423"/>
      <c r="U73" s="1423">
        <f t="shared" si="13"/>
        <v>0</v>
      </c>
      <c r="V73" s="1428"/>
      <c r="W73" s="1428"/>
      <c r="X73" s="1428"/>
      <c r="Y73" s="1428"/>
      <c r="Z73" s="1423"/>
      <c r="AA73" s="1423">
        <f t="shared" si="14"/>
        <v>0</v>
      </c>
      <c r="AB73" s="1426"/>
      <c r="AC73" s="1423"/>
      <c r="AD73" s="1423"/>
      <c r="AE73" s="1423"/>
      <c r="AF73" s="1423"/>
      <c r="AG73" s="1423">
        <f t="shared" si="16"/>
        <v>0</v>
      </c>
      <c r="AH73" s="1197"/>
      <c r="AI73" s="1191"/>
      <c r="AJ73" s="1191"/>
      <c r="AK73" s="1191"/>
      <c r="AL73" s="1191"/>
      <c r="AM73" s="1133">
        <f t="shared" si="15"/>
        <v>0</v>
      </c>
      <c r="AN73" s="1198">
        <f t="shared" si="17"/>
        <v>0</v>
      </c>
      <c r="AO73" s="573">
        <v>0</v>
      </c>
      <c r="AP73" s="570">
        <f t="shared" si="18"/>
        <v>0</v>
      </c>
    </row>
    <row r="74" spans="1:42" s="573" customFormat="1" ht="30" customHeight="1" x14ac:dyDescent="0.25">
      <c r="A74" s="1153">
        <v>4130299</v>
      </c>
      <c r="B74" s="1415" t="s">
        <v>1115</v>
      </c>
      <c r="C74" s="1197"/>
      <c r="D74" s="1197"/>
      <c r="E74" s="1191"/>
      <c r="F74" s="1191"/>
      <c r="G74" s="1191"/>
      <c r="H74" s="1191"/>
      <c r="I74" s="1423">
        <f t="shared" si="12"/>
        <v>0</v>
      </c>
      <c r="J74" s="1426"/>
      <c r="K74" s="1423">
        <v>5022901</v>
      </c>
      <c r="L74" s="1423">
        <v>0</v>
      </c>
      <c r="M74" s="1423"/>
      <c r="N74" s="1423"/>
      <c r="O74" s="1423">
        <f t="shared" si="9"/>
        <v>5022901</v>
      </c>
      <c r="P74" s="1428"/>
      <c r="Q74" s="1428"/>
      <c r="R74" s="1423"/>
      <c r="S74" s="1423"/>
      <c r="T74" s="1423"/>
      <c r="U74" s="1423">
        <f t="shared" si="13"/>
        <v>0</v>
      </c>
      <c r="V74" s="1428"/>
      <c r="W74" s="1428"/>
      <c r="X74" s="1428"/>
      <c r="Y74" s="1428"/>
      <c r="Z74" s="1423"/>
      <c r="AA74" s="1423">
        <f t="shared" si="14"/>
        <v>0</v>
      </c>
      <c r="AB74" s="1426"/>
      <c r="AC74" s="1423"/>
      <c r="AD74" s="1423"/>
      <c r="AE74" s="1423"/>
      <c r="AF74" s="1423"/>
      <c r="AG74" s="1423">
        <f t="shared" si="16"/>
        <v>0</v>
      </c>
      <c r="AH74" s="1206"/>
      <c r="AI74" s="1206"/>
      <c r="AJ74" s="1191"/>
      <c r="AK74" s="1191"/>
      <c r="AL74" s="1191"/>
      <c r="AM74" s="1133">
        <f t="shared" si="15"/>
        <v>0</v>
      </c>
      <c r="AN74" s="1198">
        <f t="shared" si="17"/>
        <v>5022901</v>
      </c>
      <c r="AO74" s="573">
        <v>4721401</v>
      </c>
      <c r="AP74" s="570">
        <f t="shared" si="18"/>
        <v>301500</v>
      </c>
    </row>
    <row r="75" spans="1:42" s="573" customFormat="1" ht="30" hidden="1" customHeight="1" x14ac:dyDescent="0.25">
      <c r="A75" s="1205">
        <v>2211019</v>
      </c>
      <c r="B75" s="1191" t="s">
        <v>90</v>
      </c>
      <c r="C75" s="1197"/>
      <c r="D75" s="1197"/>
      <c r="E75" s="1191"/>
      <c r="F75" s="1191"/>
      <c r="G75" s="1191"/>
      <c r="H75" s="1191"/>
      <c r="I75" s="1423">
        <f t="shared" si="12"/>
        <v>0</v>
      </c>
      <c r="J75" s="1426"/>
      <c r="K75" s="1426"/>
      <c r="L75" s="1426">
        <v>0</v>
      </c>
      <c r="M75" s="1423"/>
      <c r="N75" s="1423"/>
      <c r="O75" s="1423">
        <f t="shared" si="9"/>
        <v>0</v>
      </c>
      <c r="P75" s="1428"/>
      <c r="Q75" s="1428"/>
      <c r="R75" s="1423"/>
      <c r="S75" s="1423"/>
      <c r="T75" s="1423"/>
      <c r="U75" s="1423">
        <f t="shared" si="13"/>
        <v>0</v>
      </c>
      <c r="V75" s="1428"/>
      <c r="W75" s="1428"/>
      <c r="X75" s="1428"/>
      <c r="Y75" s="1428"/>
      <c r="Z75" s="1423"/>
      <c r="AA75" s="1423">
        <f t="shared" si="14"/>
        <v>0</v>
      </c>
      <c r="AB75" s="1426"/>
      <c r="AC75" s="1423"/>
      <c r="AD75" s="1423"/>
      <c r="AE75" s="1423"/>
      <c r="AF75" s="1423"/>
      <c r="AG75" s="1423">
        <f t="shared" si="16"/>
        <v>0</v>
      </c>
      <c r="AH75" s="1197"/>
      <c r="AI75" s="1191"/>
      <c r="AJ75" s="1191"/>
      <c r="AK75" s="1191"/>
      <c r="AL75" s="1191"/>
      <c r="AM75" s="1133">
        <f t="shared" si="15"/>
        <v>0</v>
      </c>
      <c r="AN75" s="1198">
        <f t="shared" si="17"/>
        <v>0</v>
      </c>
      <c r="AO75" s="573">
        <v>0</v>
      </c>
      <c r="AP75" s="570">
        <f t="shared" si="18"/>
        <v>0</v>
      </c>
    </row>
    <row r="76" spans="1:42" s="573" customFormat="1" ht="30" hidden="1" customHeight="1" x14ac:dyDescent="0.25">
      <c r="A76" s="1205">
        <v>2211021</v>
      </c>
      <c r="B76" s="1191" t="s">
        <v>91</v>
      </c>
      <c r="C76" s="1197"/>
      <c r="D76" s="1197"/>
      <c r="E76" s="1191"/>
      <c r="F76" s="1191"/>
      <c r="G76" s="1191"/>
      <c r="H76" s="1191"/>
      <c r="I76" s="1423">
        <f t="shared" si="12"/>
        <v>0</v>
      </c>
      <c r="J76" s="1426"/>
      <c r="K76" s="1426"/>
      <c r="L76" s="1426"/>
      <c r="M76" s="1423"/>
      <c r="N76" s="1423"/>
      <c r="O76" s="1423">
        <f t="shared" si="9"/>
        <v>0</v>
      </c>
      <c r="P76" s="1428"/>
      <c r="Q76" s="1428"/>
      <c r="R76" s="1423"/>
      <c r="S76" s="1423"/>
      <c r="T76" s="1423"/>
      <c r="U76" s="1423">
        <f t="shared" si="13"/>
        <v>0</v>
      </c>
      <c r="V76" s="1428"/>
      <c r="W76" s="1428"/>
      <c r="X76" s="1428"/>
      <c r="Y76" s="1428"/>
      <c r="Z76" s="1423"/>
      <c r="AA76" s="1423">
        <f t="shared" si="14"/>
        <v>0</v>
      </c>
      <c r="AB76" s="1426"/>
      <c r="AC76" s="1423"/>
      <c r="AD76" s="1423"/>
      <c r="AE76" s="1423"/>
      <c r="AF76" s="1423"/>
      <c r="AG76" s="1423">
        <f t="shared" si="16"/>
        <v>0</v>
      </c>
      <c r="AH76" s="1197"/>
      <c r="AI76" s="1191"/>
      <c r="AJ76" s="1191"/>
      <c r="AK76" s="1191"/>
      <c r="AL76" s="1191"/>
      <c r="AM76" s="1133">
        <f t="shared" si="15"/>
        <v>0</v>
      </c>
      <c r="AN76" s="1198">
        <f t="shared" si="17"/>
        <v>0</v>
      </c>
      <c r="AO76" s="573">
        <v>0</v>
      </c>
      <c r="AP76" s="570">
        <f t="shared" si="18"/>
        <v>0</v>
      </c>
    </row>
    <row r="77" spans="1:42" s="573" customFormat="1" ht="30" customHeight="1" x14ac:dyDescent="0.25">
      <c r="A77" s="1205">
        <v>2211023</v>
      </c>
      <c r="B77" s="1191" t="s">
        <v>92</v>
      </c>
      <c r="C77" s="1197">
        <v>1282617</v>
      </c>
      <c r="D77" s="1197"/>
      <c r="E77" s="1191"/>
      <c r="F77" s="1191"/>
      <c r="G77" s="1191"/>
      <c r="H77" s="1191"/>
      <c r="I77" s="1423">
        <f t="shared" si="12"/>
        <v>0</v>
      </c>
      <c r="J77" s="1426"/>
      <c r="K77" s="1423"/>
      <c r="L77" s="1423"/>
      <c r="M77" s="1423"/>
      <c r="N77" s="1423"/>
      <c r="O77" s="1423">
        <f t="shared" si="9"/>
        <v>0</v>
      </c>
      <c r="P77" s="1428">
        <v>4000000</v>
      </c>
      <c r="Q77" s="1428"/>
      <c r="R77" s="1423"/>
      <c r="S77" s="1423"/>
      <c r="T77" s="1423"/>
      <c r="U77" s="1423">
        <f t="shared" si="13"/>
        <v>4000000</v>
      </c>
      <c r="V77" s="1426"/>
      <c r="W77" s="1428"/>
      <c r="X77" s="1428"/>
      <c r="Y77" s="1428"/>
      <c r="Z77" s="1423"/>
      <c r="AA77" s="1423">
        <f t="shared" si="14"/>
        <v>0</v>
      </c>
      <c r="AB77" s="1426"/>
      <c r="AC77" s="1423"/>
      <c r="AD77" s="1423"/>
      <c r="AE77" s="1423"/>
      <c r="AF77" s="1423"/>
      <c r="AG77" s="1423">
        <f t="shared" si="16"/>
        <v>0</v>
      </c>
      <c r="AH77" s="1206"/>
      <c r="AI77" s="1206"/>
      <c r="AJ77" s="1191"/>
      <c r="AK77" s="1191"/>
      <c r="AL77" s="1191"/>
      <c r="AM77" s="1133">
        <f t="shared" si="15"/>
        <v>0</v>
      </c>
      <c r="AN77" s="1198">
        <f t="shared" si="17"/>
        <v>4000000</v>
      </c>
      <c r="AO77" s="573">
        <v>4000000</v>
      </c>
      <c r="AP77" s="570">
        <f t="shared" si="18"/>
        <v>0</v>
      </c>
    </row>
    <row r="78" spans="1:42" s="573" customFormat="1" ht="30" customHeight="1" x14ac:dyDescent="0.25">
      <c r="A78" s="1205">
        <v>2211026</v>
      </c>
      <c r="B78" s="1191" t="s">
        <v>93</v>
      </c>
      <c r="C78" s="1197">
        <v>1000000</v>
      </c>
      <c r="D78" s="1197"/>
      <c r="E78" s="1191"/>
      <c r="F78" s="1191"/>
      <c r="G78" s="1191"/>
      <c r="H78" s="1191"/>
      <c r="I78" s="1423">
        <f t="shared" si="12"/>
        <v>0</v>
      </c>
      <c r="J78" s="1426"/>
      <c r="K78" s="1423">
        <v>5300000</v>
      </c>
      <c r="L78" s="1423"/>
      <c r="M78" s="1423"/>
      <c r="N78" s="1423"/>
      <c r="O78" s="1423">
        <f t="shared" si="9"/>
        <v>5300000</v>
      </c>
      <c r="P78" s="1428"/>
      <c r="Q78" s="1428"/>
      <c r="R78" s="1423"/>
      <c r="S78" s="1423"/>
      <c r="T78" s="1423"/>
      <c r="U78" s="1423">
        <f t="shared" si="13"/>
        <v>0</v>
      </c>
      <c r="V78" s="1428"/>
      <c r="W78" s="1428"/>
      <c r="X78" s="1428"/>
      <c r="Y78" s="1428"/>
      <c r="Z78" s="1423"/>
      <c r="AA78" s="1423">
        <f t="shared" si="14"/>
        <v>0</v>
      </c>
      <c r="AB78" s="1426"/>
      <c r="AC78" s="1423"/>
      <c r="AD78" s="1423"/>
      <c r="AE78" s="1423"/>
      <c r="AF78" s="1423"/>
      <c r="AG78" s="1423">
        <f t="shared" si="16"/>
        <v>0</v>
      </c>
      <c r="AH78" s="1197"/>
      <c r="AI78" s="1191"/>
      <c r="AJ78" s="1191"/>
      <c r="AK78" s="1191"/>
      <c r="AL78" s="1191"/>
      <c r="AM78" s="1133">
        <f t="shared" si="15"/>
        <v>0</v>
      </c>
      <c r="AN78" s="1198">
        <f t="shared" si="17"/>
        <v>5300000</v>
      </c>
      <c r="AO78" s="573">
        <v>5300000</v>
      </c>
      <c r="AP78" s="570">
        <f t="shared" si="18"/>
        <v>0</v>
      </c>
    </row>
    <row r="79" spans="1:42" s="573" customFormat="1" ht="30" hidden="1" customHeight="1" x14ac:dyDescent="0.25">
      <c r="A79" s="1205">
        <v>2211028</v>
      </c>
      <c r="B79" s="1191" t="s">
        <v>94</v>
      </c>
      <c r="C79" s="1197"/>
      <c r="D79" s="1197"/>
      <c r="E79" s="1191"/>
      <c r="F79" s="1191"/>
      <c r="G79" s="1191"/>
      <c r="H79" s="1191"/>
      <c r="I79" s="1423">
        <f t="shared" si="12"/>
        <v>0</v>
      </c>
      <c r="J79" s="1426"/>
      <c r="K79" s="1426"/>
      <c r="L79" s="1426"/>
      <c r="M79" s="1423"/>
      <c r="N79" s="1423"/>
      <c r="O79" s="1423">
        <f t="shared" si="9"/>
        <v>0</v>
      </c>
      <c r="P79" s="1428"/>
      <c r="Q79" s="1428"/>
      <c r="R79" s="1423"/>
      <c r="S79" s="1423"/>
      <c r="T79" s="1423"/>
      <c r="U79" s="1423">
        <f t="shared" si="13"/>
        <v>0</v>
      </c>
      <c r="V79" s="1428"/>
      <c r="W79" s="1428"/>
      <c r="X79" s="1428"/>
      <c r="Y79" s="1428"/>
      <c r="Z79" s="1423"/>
      <c r="AA79" s="1423">
        <f t="shared" si="14"/>
        <v>0</v>
      </c>
      <c r="AB79" s="1426"/>
      <c r="AC79" s="1423"/>
      <c r="AD79" s="1423"/>
      <c r="AE79" s="1423"/>
      <c r="AF79" s="1423"/>
      <c r="AG79" s="1423">
        <f t="shared" si="16"/>
        <v>0</v>
      </c>
      <c r="AH79" s="1197"/>
      <c r="AI79" s="1191"/>
      <c r="AJ79" s="1191"/>
      <c r="AK79" s="1191"/>
      <c r="AL79" s="1191"/>
      <c r="AM79" s="1133">
        <f t="shared" si="15"/>
        <v>0</v>
      </c>
      <c r="AN79" s="1198">
        <f t="shared" si="17"/>
        <v>0</v>
      </c>
      <c r="AO79" s="573">
        <v>0</v>
      </c>
      <c r="AP79" s="570">
        <f t="shared" si="18"/>
        <v>0</v>
      </c>
    </row>
    <row r="80" spans="1:42" s="573" customFormat="1" ht="30" hidden="1" customHeight="1" x14ac:dyDescent="0.25">
      <c r="A80" s="1205">
        <v>2211029</v>
      </c>
      <c r="B80" s="1191" t="s">
        <v>95</v>
      </c>
      <c r="C80" s="1197"/>
      <c r="D80" s="1197"/>
      <c r="E80" s="1191"/>
      <c r="F80" s="1191"/>
      <c r="G80" s="1191"/>
      <c r="H80" s="1191"/>
      <c r="I80" s="1423">
        <f t="shared" si="12"/>
        <v>0</v>
      </c>
      <c r="J80" s="1426"/>
      <c r="K80" s="1426"/>
      <c r="L80" s="1426"/>
      <c r="M80" s="1423"/>
      <c r="N80" s="1423"/>
      <c r="O80" s="1423">
        <f t="shared" si="9"/>
        <v>0</v>
      </c>
      <c r="P80" s="1428"/>
      <c r="Q80" s="1428"/>
      <c r="R80" s="1423"/>
      <c r="S80" s="1423"/>
      <c r="T80" s="1423"/>
      <c r="U80" s="1423">
        <f t="shared" si="13"/>
        <v>0</v>
      </c>
      <c r="V80" s="1428"/>
      <c r="W80" s="1428"/>
      <c r="X80" s="1428"/>
      <c r="Y80" s="1428"/>
      <c r="Z80" s="1423"/>
      <c r="AA80" s="1423">
        <f t="shared" si="14"/>
        <v>0</v>
      </c>
      <c r="AB80" s="1426"/>
      <c r="AC80" s="1423"/>
      <c r="AD80" s="1423"/>
      <c r="AE80" s="1423"/>
      <c r="AF80" s="1423"/>
      <c r="AG80" s="1423">
        <f t="shared" si="16"/>
        <v>0</v>
      </c>
      <c r="AH80" s="1197"/>
      <c r="AI80" s="1191"/>
      <c r="AJ80" s="1191"/>
      <c r="AK80" s="1191"/>
      <c r="AL80" s="1191"/>
      <c r="AM80" s="1133">
        <f t="shared" si="15"/>
        <v>0</v>
      </c>
      <c r="AN80" s="1198">
        <f t="shared" si="17"/>
        <v>0</v>
      </c>
      <c r="AO80" s="573">
        <v>0</v>
      </c>
      <c r="AP80" s="570">
        <f t="shared" si="18"/>
        <v>0</v>
      </c>
    </row>
    <row r="81" spans="1:42" s="573" customFormat="1" ht="30" customHeight="1" x14ac:dyDescent="0.25">
      <c r="A81" s="1205">
        <v>2211101</v>
      </c>
      <c r="B81" s="1191" t="s">
        <v>96</v>
      </c>
      <c r="C81" s="1197">
        <v>700000</v>
      </c>
      <c r="D81" s="1197">
        <v>1000000</v>
      </c>
      <c r="E81" s="1191"/>
      <c r="F81" s="1191"/>
      <c r="G81" s="1191"/>
      <c r="H81" s="1191"/>
      <c r="I81" s="1423">
        <f t="shared" si="12"/>
        <v>1000000</v>
      </c>
      <c r="J81" s="1426"/>
      <c r="K81" s="1423"/>
      <c r="L81" s="1423"/>
      <c r="M81" s="1423"/>
      <c r="N81" s="1423"/>
      <c r="O81" s="1423">
        <f t="shared" si="9"/>
        <v>0</v>
      </c>
      <c r="P81" s="1428"/>
      <c r="Q81" s="1428"/>
      <c r="R81" s="1423"/>
      <c r="S81" s="1423"/>
      <c r="T81" s="1423"/>
      <c r="U81" s="1423">
        <f t="shared" si="13"/>
        <v>0</v>
      </c>
      <c r="V81" s="1423"/>
      <c r="W81" s="1428"/>
      <c r="X81" s="1428"/>
      <c r="Y81" s="1428"/>
      <c r="Z81" s="1423"/>
      <c r="AA81" s="1423">
        <f t="shared" si="14"/>
        <v>0</v>
      </c>
      <c r="AB81" s="1423"/>
      <c r="AC81" s="1426"/>
      <c r="AD81" s="1423"/>
      <c r="AE81" s="1423"/>
      <c r="AF81" s="1423"/>
      <c r="AG81" s="1423">
        <f t="shared" si="16"/>
        <v>0</v>
      </c>
      <c r="AH81" s="1206"/>
      <c r="AI81" s="1206"/>
      <c r="AJ81" s="1191"/>
      <c r="AK81" s="1191"/>
      <c r="AL81" s="1191"/>
      <c r="AM81" s="1133">
        <f t="shared" si="15"/>
        <v>0</v>
      </c>
      <c r="AN81" s="1198">
        <f t="shared" si="17"/>
        <v>1000000</v>
      </c>
      <c r="AO81" s="573">
        <v>1000000</v>
      </c>
      <c r="AP81" s="570">
        <f t="shared" si="18"/>
        <v>0</v>
      </c>
    </row>
    <row r="82" spans="1:42" s="573" customFormat="1" ht="30" customHeight="1" x14ac:dyDescent="0.25">
      <c r="A82" s="1205">
        <v>2211102</v>
      </c>
      <c r="B82" s="1191" t="s">
        <v>97</v>
      </c>
      <c r="C82" s="1197">
        <v>214230</v>
      </c>
      <c r="D82" s="1197">
        <v>1000000</v>
      </c>
      <c r="E82" s="1191"/>
      <c r="F82" s="1191"/>
      <c r="G82" s="1191"/>
      <c r="H82" s="1191"/>
      <c r="I82" s="1423">
        <f t="shared" si="12"/>
        <v>1000000</v>
      </c>
      <c r="J82" s="1426"/>
      <c r="K82" s="1423"/>
      <c r="L82" s="1423"/>
      <c r="M82" s="1423"/>
      <c r="N82" s="1423"/>
      <c r="O82" s="1423">
        <f t="shared" si="9"/>
        <v>0</v>
      </c>
      <c r="P82" s="1428"/>
      <c r="Q82" s="1428"/>
      <c r="R82" s="1423"/>
      <c r="S82" s="1423"/>
      <c r="T82" s="1423"/>
      <c r="U82" s="1423">
        <f t="shared" si="13"/>
        <v>0</v>
      </c>
      <c r="V82" s="1423"/>
      <c r="W82" s="1428"/>
      <c r="X82" s="1428"/>
      <c r="Y82" s="1428"/>
      <c r="Z82" s="1423"/>
      <c r="AA82" s="1423">
        <f t="shared" si="14"/>
        <v>0</v>
      </c>
      <c r="AB82" s="1423"/>
      <c r="AC82" s="1426"/>
      <c r="AD82" s="1423"/>
      <c r="AE82" s="1423"/>
      <c r="AF82" s="1423"/>
      <c r="AG82" s="1423">
        <f t="shared" si="16"/>
        <v>0</v>
      </c>
      <c r="AH82" s="1206"/>
      <c r="AI82" s="1206"/>
      <c r="AJ82" s="1191"/>
      <c r="AK82" s="1191"/>
      <c r="AL82" s="1191"/>
      <c r="AM82" s="1133">
        <f t="shared" si="15"/>
        <v>0</v>
      </c>
      <c r="AN82" s="1198">
        <f t="shared" si="17"/>
        <v>1000000</v>
      </c>
      <c r="AO82" s="573">
        <v>1000000</v>
      </c>
      <c r="AP82" s="570">
        <f t="shared" si="18"/>
        <v>0</v>
      </c>
    </row>
    <row r="83" spans="1:42" s="573" customFormat="1" ht="30" customHeight="1" x14ac:dyDescent="0.25">
      <c r="A83" s="1205">
        <v>2211103</v>
      </c>
      <c r="B83" s="1191" t="s">
        <v>98</v>
      </c>
      <c r="C83" s="1197">
        <v>273856</v>
      </c>
      <c r="D83" s="1197">
        <v>150000</v>
      </c>
      <c r="E83" s="1191"/>
      <c r="F83" s="1191"/>
      <c r="G83" s="1191"/>
      <c r="H83" s="1191"/>
      <c r="I83" s="1423">
        <f t="shared" si="12"/>
        <v>150000</v>
      </c>
      <c r="J83" s="1426"/>
      <c r="K83" s="1423"/>
      <c r="L83" s="1423"/>
      <c r="M83" s="1423"/>
      <c r="N83" s="1423"/>
      <c r="O83" s="1423">
        <f t="shared" ref="O83:O115" si="19">SUM(J83:L83)</f>
        <v>0</v>
      </c>
      <c r="P83" s="1428"/>
      <c r="Q83" s="1428"/>
      <c r="R83" s="1423"/>
      <c r="S83" s="1423"/>
      <c r="T83" s="1423"/>
      <c r="U83" s="1423">
        <f t="shared" si="13"/>
        <v>0</v>
      </c>
      <c r="V83" s="1423"/>
      <c r="W83" s="1428"/>
      <c r="X83" s="1428"/>
      <c r="Y83" s="1428"/>
      <c r="Z83" s="1423"/>
      <c r="AA83" s="1423">
        <f t="shared" si="14"/>
        <v>0</v>
      </c>
      <c r="AB83" s="1426"/>
      <c r="AC83" s="1423"/>
      <c r="AD83" s="1423"/>
      <c r="AE83" s="1423"/>
      <c r="AF83" s="1423"/>
      <c r="AG83" s="1423">
        <f t="shared" ref="AG83:AG115" si="20">SUM(AB83)</f>
        <v>0</v>
      </c>
      <c r="AH83" s="1206"/>
      <c r="AI83" s="1206"/>
      <c r="AJ83" s="1191"/>
      <c r="AK83" s="1191"/>
      <c r="AL83" s="1191"/>
      <c r="AM83" s="1133">
        <f t="shared" si="15"/>
        <v>0</v>
      </c>
      <c r="AN83" s="1198">
        <f t="shared" ref="AN83:AN114" si="21">SUM(AM83+AG83+AA83+U83+O83+I83)</f>
        <v>150000</v>
      </c>
      <c r="AO83" s="573">
        <v>150000</v>
      </c>
      <c r="AP83" s="570">
        <f t="shared" si="18"/>
        <v>0</v>
      </c>
    </row>
    <row r="84" spans="1:42" s="573" customFormat="1" ht="30" customHeight="1" x14ac:dyDescent="0.25">
      <c r="A84" s="1205">
        <v>2211199</v>
      </c>
      <c r="B84" s="1191" t="s">
        <v>165</v>
      </c>
      <c r="C84" s="1197"/>
      <c r="D84" s="1197"/>
      <c r="E84" s="1191"/>
      <c r="F84" s="1191"/>
      <c r="G84" s="1191"/>
      <c r="H84" s="1191"/>
      <c r="I84" s="1423">
        <f t="shared" ref="I84:I115" si="22">SUM(D84)</f>
        <v>0</v>
      </c>
      <c r="J84" s="1426"/>
      <c r="K84" s="1423"/>
      <c r="L84" s="1423"/>
      <c r="M84" s="1423"/>
      <c r="N84" s="1423"/>
      <c r="O84" s="1423">
        <f t="shared" si="19"/>
        <v>0</v>
      </c>
      <c r="P84" s="1428"/>
      <c r="Q84" s="1428"/>
      <c r="R84" s="1423"/>
      <c r="S84" s="1423"/>
      <c r="T84" s="1423"/>
      <c r="U84" s="1423">
        <f t="shared" ref="U84:U115" si="23">SUM(P84)</f>
        <v>0</v>
      </c>
      <c r="V84" s="1428"/>
      <c r="W84" s="1428"/>
      <c r="X84" s="1428"/>
      <c r="Y84" s="1428"/>
      <c r="Z84" s="1423"/>
      <c r="AA84" s="1423">
        <f t="shared" ref="AA84:AA115" si="24">SUM(V84:Y84)</f>
        <v>0</v>
      </c>
      <c r="AB84" s="1426"/>
      <c r="AC84" s="1423"/>
      <c r="AD84" s="1423"/>
      <c r="AE84" s="1423"/>
      <c r="AF84" s="1423"/>
      <c r="AG84" s="1423">
        <f t="shared" si="20"/>
        <v>0</v>
      </c>
      <c r="AH84" s="1191"/>
      <c r="AI84" s="1191"/>
      <c r="AJ84" s="1191"/>
      <c r="AK84" s="1191"/>
      <c r="AL84" s="1191"/>
      <c r="AM84" s="1133">
        <f t="shared" ref="AM84:AM115" si="25">SUM(AH84:AI84)</f>
        <v>0</v>
      </c>
      <c r="AN84" s="1198">
        <f t="shared" si="21"/>
        <v>0</v>
      </c>
      <c r="AO84" s="573">
        <v>0</v>
      </c>
      <c r="AP84" s="570">
        <f t="shared" si="18"/>
        <v>0</v>
      </c>
    </row>
    <row r="85" spans="1:42" s="573" customFormat="1" ht="30" customHeight="1" x14ac:dyDescent="0.25">
      <c r="A85" s="1205">
        <v>2211201</v>
      </c>
      <c r="B85" s="1191" t="s">
        <v>100</v>
      </c>
      <c r="C85" s="1197">
        <v>4000000</v>
      </c>
      <c r="D85" s="1197">
        <v>3000000</v>
      </c>
      <c r="E85" s="1191"/>
      <c r="F85" s="1191"/>
      <c r="G85" s="1191"/>
      <c r="H85" s="1191"/>
      <c r="I85" s="1423">
        <f t="shared" si="22"/>
        <v>3000000</v>
      </c>
      <c r="J85" s="1426"/>
      <c r="K85" s="1423"/>
      <c r="L85" s="1423"/>
      <c r="M85" s="1423"/>
      <c r="N85" s="1423"/>
      <c r="O85" s="1423">
        <f t="shared" si="19"/>
        <v>0</v>
      </c>
      <c r="P85" s="1428"/>
      <c r="Q85" s="1428"/>
      <c r="R85" s="1423"/>
      <c r="S85" s="1423"/>
      <c r="T85" s="1423"/>
      <c r="U85" s="1423">
        <f t="shared" si="23"/>
        <v>0</v>
      </c>
      <c r="V85" s="1428"/>
      <c r="W85" s="1428"/>
      <c r="X85" s="1428"/>
      <c r="Y85" s="1428"/>
      <c r="Z85" s="1423"/>
      <c r="AA85" s="1423">
        <f t="shared" si="24"/>
        <v>0</v>
      </c>
      <c r="AB85" s="1426"/>
      <c r="AC85" s="1423"/>
      <c r="AD85" s="1423"/>
      <c r="AE85" s="1423"/>
      <c r="AF85" s="1423"/>
      <c r="AG85" s="1423">
        <f t="shared" si="20"/>
        <v>0</v>
      </c>
      <c r="AH85" s="1206"/>
      <c r="AI85" s="1206"/>
      <c r="AJ85" s="1191"/>
      <c r="AK85" s="1191"/>
      <c r="AL85" s="1191"/>
      <c r="AM85" s="1133">
        <f t="shared" si="25"/>
        <v>0</v>
      </c>
      <c r="AN85" s="1198">
        <f t="shared" si="21"/>
        <v>3000000</v>
      </c>
      <c r="AO85" s="573">
        <v>3000000</v>
      </c>
      <c r="AP85" s="570">
        <f t="shared" si="18"/>
        <v>0</v>
      </c>
    </row>
    <row r="86" spans="1:42" s="573" customFormat="1" ht="30" customHeight="1" x14ac:dyDescent="0.25">
      <c r="A86" s="1205">
        <v>2211203</v>
      </c>
      <c r="B86" s="1191" t="s">
        <v>101</v>
      </c>
      <c r="C86" s="1197"/>
      <c r="D86" s="1197"/>
      <c r="E86" s="1191"/>
      <c r="F86" s="1191"/>
      <c r="G86" s="1191"/>
      <c r="H86" s="1191"/>
      <c r="I86" s="1423">
        <f t="shared" si="22"/>
        <v>0</v>
      </c>
      <c r="J86" s="1426"/>
      <c r="K86" s="1423"/>
      <c r="L86" s="1423"/>
      <c r="M86" s="1423"/>
      <c r="N86" s="1423"/>
      <c r="O86" s="1423">
        <f t="shared" si="19"/>
        <v>0</v>
      </c>
      <c r="P86" s="1428"/>
      <c r="Q86" s="1428"/>
      <c r="R86" s="1423"/>
      <c r="S86" s="1423"/>
      <c r="T86" s="1423"/>
      <c r="U86" s="1423">
        <f t="shared" si="23"/>
        <v>0</v>
      </c>
      <c r="V86" s="1428"/>
      <c r="W86" s="1428"/>
      <c r="X86" s="1428"/>
      <c r="Y86" s="1428"/>
      <c r="Z86" s="1423"/>
      <c r="AA86" s="1423">
        <f t="shared" si="24"/>
        <v>0</v>
      </c>
      <c r="AB86" s="1426"/>
      <c r="AC86" s="1423"/>
      <c r="AD86" s="1423"/>
      <c r="AE86" s="1423"/>
      <c r="AF86" s="1423"/>
      <c r="AG86" s="1423">
        <f t="shared" si="20"/>
        <v>0</v>
      </c>
      <c r="AH86" s="1197"/>
      <c r="AI86" s="1191"/>
      <c r="AJ86" s="1191"/>
      <c r="AK86" s="1191"/>
      <c r="AL86" s="1191"/>
      <c r="AM86" s="1133">
        <f t="shared" si="25"/>
        <v>0</v>
      </c>
      <c r="AN86" s="1198">
        <f t="shared" si="21"/>
        <v>0</v>
      </c>
      <c r="AO86" s="573">
        <v>0</v>
      </c>
      <c r="AP86" s="570">
        <f t="shared" si="18"/>
        <v>0</v>
      </c>
    </row>
    <row r="87" spans="1:42" s="573" customFormat="1" ht="30" customHeight="1" x14ac:dyDescent="0.25">
      <c r="A87" s="1205">
        <v>2211204</v>
      </c>
      <c r="B87" s="1191" t="s">
        <v>102</v>
      </c>
      <c r="C87" s="1197"/>
      <c r="D87" s="1197"/>
      <c r="E87" s="1191"/>
      <c r="F87" s="1191"/>
      <c r="G87" s="1191"/>
      <c r="H87" s="1191"/>
      <c r="I87" s="1423">
        <f t="shared" si="22"/>
        <v>0</v>
      </c>
      <c r="J87" s="1426"/>
      <c r="K87" s="1423"/>
      <c r="L87" s="1423"/>
      <c r="M87" s="1423"/>
      <c r="N87" s="1423"/>
      <c r="O87" s="1423">
        <f t="shared" si="19"/>
        <v>0</v>
      </c>
      <c r="P87" s="1428"/>
      <c r="Q87" s="1428"/>
      <c r="R87" s="1423"/>
      <c r="S87" s="1423"/>
      <c r="T87" s="1423"/>
      <c r="U87" s="1423">
        <f t="shared" si="23"/>
        <v>0</v>
      </c>
      <c r="V87" s="1428"/>
      <c r="W87" s="1428"/>
      <c r="X87" s="1428"/>
      <c r="Y87" s="1428"/>
      <c r="Z87" s="1423"/>
      <c r="AA87" s="1423">
        <f t="shared" si="24"/>
        <v>0</v>
      </c>
      <c r="AB87" s="1426"/>
      <c r="AC87" s="1423"/>
      <c r="AD87" s="1423"/>
      <c r="AE87" s="1423"/>
      <c r="AF87" s="1423"/>
      <c r="AG87" s="1423">
        <f t="shared" si="20"/>
        <v>0</v>
      </c>
      <c r="AH87" s="1197"/>
      <c r="AI87" s="1191"/>
      <c r="AJ87" s="1191"/>
      <c r="AK87" s="1191"/>
      <c r="AL87" s="1191"/>
      <c r="AM87" s="1133">
        <f t="shared" si="25"/>
        <v>0</v>
      </c>
      <c r="AN87" s="1198">
        <f t="shared" si="21"/>
        <v>0</v>
      </c>
      <c r="AO87" s="573">
        <v>0</v>
      </c>
      <c r="AP87" s="570">
        <f t="shared" si="18"/>
        <v>0</v>
      </c>
    </row>
    <row r="88" spans="1:42" s="573" customFormat="1" ht="30" customHeight="1" x14ac:dyDescent="0.25">
      <c r="A88" s="1205">
        <v>2211301</v>
      </c>
      <c r="B88" s="1191" t="s">
        <v>103</v>
      </c>
      <c r="C88" s="1197">
        <v>100000</v>
      </c>
      <c r="D88" s="1197">
        <v>50000</v>
      </c>
      <c r="E88" s="1191"/>
      <c r="F88" s="1191"/>
      <c r="G88" s="1191"/>
      <c r="H88" s="1191"/>
      <c r="I88" s="1423">
        <f t="shared" si="22"/>
        <v>50000</v>
      </c>
      <c r="J88" s="1426"/>
      <c r="K88" s="1423"/>
      <c r="L88" s="1423"/>
      <c r="M88" s="1423"/>
      <c r="N88" s="1423"/>
      <c r="O88" s="1423">
        <f t="shared" si="19"/>
        <v>0</v>
      </c>
      <c r="P88" s="1428"/>
      <c r="Q88" s="1428"/>
      <c r="R88" s="1423"/>
      <c r="S88" s="1423"/>
      <c r="T88" s="1423"/>
      <c r="U88" s="1423">
        <f t="shared" si="23"/>
        <v>0</v>
      </c>
      <c r="V88" s="1428"/>
      <c r="W88" s="1428"/>
      <c r="X88" s="1428"/>
      <c r="Y88" s="1428"/>
      <c r="Z88" s="1423"/>
      <c r="AA88" s="1423">
        <f t="shared" si="24"/>
        <v>0</v>
      </c>
      <c r="AB88" s="1426"/>
      <c r="AC88" s="1423"/>
      <c r="AD88" s="1423"/>
      <c r="AE88" s="1423"/>
      <c r="AF88" s="1423"/>
      <c r="AG88" s="1423">
        <f t="shared" si="20"/>
        <v>0</v>
      </c>
      <c r="AH88" s="1197"/>
      <c r="AI88" s="1191"/>
      <c r="AJ88" s="1191"/>
      <c r="AK88" s="1191"/>
      <c r="AL88" s="1191"/>
      <c r="AM88" s="1133">
        <f t="shared" si="25"/>
        <v>0</v>
      </c>
      <c r="AN88" s="1198">
        <f t="shared" si="21"/>
        <v>50000</v>
      </c>
      <c r="AO88" s="573">
        <v>50000</v>
      </c>
      <c r="AP88" s="570">
        <f t="shared" si="18"/>
        <v>0</v>
      </c>
    </row>
    <row r="89" spans="1:42" s="573" customFormat="1" ht="30" hidden="1" customHeight="1" x14ac:dyDescent="0.25">
      <c r="A89" s="1205">
        <v>2211305</v>
      </c>
      <c r="B89" s="1191" t="s">
        <v>104</v>
      </c>
      <c r="C89" s="1197">
        <v>540000</v>
      </c>
      <c r="D89" s="1197">
        <v>0</v>
      </c>
      <c r="E89" s="1191"/>
      <c r="F89" s="1191"/>
      <c r="G89" s="1191"/>
      <c r="H89" s="1191"/>
      <c r="I89" s="1423">
        <f t="shared" si="22"/>
        <v>0</v>
      </c>
      <c r="J89" s="1426"/>
      <c r="K89" s="1423"/>
      <c r="L89" s="1423"/>
      <c r="M89" s="1423"/>
      <c r="N89" s="1423"/>
      <c r="O89" s="1423">
        <f t="shared" si="19"/>
        <v>0</v>
      </c>
      <c r="P89" s="1428"/>
      <c r="Q89" s="1428"/>
      <c r="R89" s="1423"/>
      <c r="S89" s="1423"/>
      <c r="T89" s="1423"/>
      <c r="U89" s="1423">
        <f t="shared" si="23"/>
        <v>0</v>
      </c>
      <c r="V89" s="1428"/>
      <c r="W89" s="1428"/>
      <c r="X89" s="1428"/>
      <c r="Y89" s="1428"/>
      <c r="Z89" s="1423"/>
      <c r="AA89" s="1423">
        <f t="shared" si="24"/>
        <v>0</v>
      </c>
      <c r="AB89" s="1426"/>
      <c r="AC89" s="1423"/>
      <c r="AD89" s="1423"/>
      <c r="AE89" s="1423"/>
      <c r="AF89" s="1423"/>
      <c r="AG89" s="1423">
        <f t="shared" si="20"/>
        <v>0</v>
      </c>
      <c r="AH89" s="1197"/>
      <c r="AI89" s="1191"/>
      <c r="AJ89" s="1191"/>
      <c r="AK89" s="1191"/>
      <c r="AL89" s="1191"/>
      <c r="AM89" s="1133">
        <f t="shared" si="25"/>
        <v>0</v>
      </c>
      <c r="AN89" s="1198">
        <f t="shared" si="21"/>
        <v>0</v>
      </c>
      <c r="AO89" s="573">
        <v>0</v>
      </c>
      <c r="AP89" s="570">
        <f t="shared" si="18"/>
        <v>0</v>
      </c>
    </row>
    <row r="90" spans="1:42" s="573" customFormat="1" ht="30" hidden="1" customHeight="1" x14ac:dyDescent="0.25">
      <c r="A90" s="1205">
        <v>2211306</v>
      </c>
      <c r="B90" s="1191" t="s">
        <v>105</v>
      </c>
      <c r="C90" s="1197"/>
      <c r="D90" s="1197"/>
      <c r="E90" s="1191"/>
      <c r="F90" s="1191"/>
      <c r="G90" s="1191"/>
      <c r="H90" s="1191"/>
      <c r="I90" s="1423">
        <f t="shared" si="22"/>
        <v>0</v>
      </c>
      <c r="J90" s="1423"/>
      <c r="K90" s="1423"/>
      <c r="L90" s="1423"/>
      <c r="M90" s="1423"/>
      <c r="N90" s="1423"/>
      <c r="O90" s="1423">
        <f t="shared" si="19"/>
        <v>0</v>
      </c>
      <c r="P90" s="1428"/>
      <c r="Q90" s="1428"/>
      <c r="R90" s="1423"/>
      <c r="S90" s="1423"/>
      <c r="T90" s="1423"/>
      <c r="U90" s="1423">
        <f t="shared" si="23"/>
        <v>0</v>
      </c>
      <c r="V90" s="1428"/>
      <c r="W90" s="1428"/>
      <c r="X90" s="1428"/>
      <c r="Y90" s="1428"/>
      <c r="Z90" s="1423"/>
      <c r="AA90" s="1423">
        <f t="shared" si="24"/>
        <v>0</v>
      </c>
      <c r="AB90" s="1426"/>
      <c r="AC90" s="1423"/>
      <c r="AD90" s="1423"/>
      <c r="AE90" s="1423"/>
      <c r="AF90" s="1423"/>
      <c r="AG90" s="1423">
        <f t="shared" si="20"/>
        <v>0</v>
      </c>
      <c r="AH90" s="1206"/>
      <c r="AI90" s="1206"/>
      <c r="AJ90" s="1191"/>
      <c r="AK90" s="1191"/>
      <c r="AL90" s="1191"/>
      <c r="AM90" s="1133">
        <f t="shared" si="25"/>
        <v>0</v>
      </c>
      <c r="AN90" s="1198">
        <f t="shared" si="21"/>
        <v>0</v>
      </c>
      <c r="AO90" s="573">
        <v>0</v>
      </c>
      <c r="AP90" s="570">
        <f t="shared" si="18"/>
        <v>0</v>
      </c>
    </row>
    <row r="91" spans="1:42" s="573" customFormat="1" ht="30" hidden="1" customHeight="1" x14ac:dyDescent="0.25">
      <c r="A91" s="1205">
        <v>2211308</v>
      </c>
      <c r="B91" s="1191" t="s">
        <v>106</v>
      </c>
      <c r="C91" s="1197">
        <v>100000</v>
      </c>
      <c r="D91" s="1197"/>
      <c r="E91" s="1191"/>
      <c r="F91" s="1191"/>
      <c r="G91" s="1191"/>
      <c r="H91" s="1191"/>
      <c r="I91" s="1423">
        <f t="shared" si="22"/>
        <v>0</v>
      </c>
      <c r="J91" s="1423"/>
      <c r="K91" s="1423"/>
      <c r="L91" s="1423"/>
      <c r="M91" s="1423"/>
      <c r="N91" s="1423"/>
      <c r="O91" s="1423">
        <f t="shared" si="19"/>
        <v>0</v>
      </c>
      <c r="P91" s="1428"/>
      <c r="Q91" s="1428"/>
      <c r="R91" s="1423"/>
      <c r="S91" s="1423"/>
      <c r="T91" s="1423"/>
      <c r="U91" s="1423">
        <f t="shared" si="23"/>
        <v>0</v>
      </c>
      <c r="V91" s="1428"/>
      <c r="W91" s="1428"/>
      <c r="X91" s="1428"/>
      <c r="Y91" s="1428"/>
      <c r="Z91" s="1423"/>
      <c r="AA91" s="1423">
        <f t="shared" si="24"/>
        <v>0</v>
      </c>
      <c r="AB91" s="1426"/>
      <c r="AC91" s="1423"/>
      <c r="AD91" s="1423"/>
      <c r="AE91" s="1423"/>
      <c r="AF91" s="1423"/>
      <c r="AG91" s="1423">
        <f t="shared" si="20"/>
        <v>0</v>
      </c>
      <c r="AH91" s="1191"/>
      <c r="AI91" s="1191"/>
      <c r="AJ91" s="1191"/>
      <c r="AK91" s="1191"/>
      <c r="AL91" s="1191"/>
      <c r="AM91" s="1133">
        <f t="shared" si="25"/>
        <v>0</v>
      </c>
      <c r="AN91" s="1198">
        <f t="shared" si="21"/>
        <v>0</v>
      </c>
      <c r="AO91" s="573">
        <v>0</v>
      </c>
      <c r="AP91" s="570">
        <f t="shared" si="18"/>
        <v>0</v>
      </c>
    </row>
    <row r="92" spans="1:42" s="573" customFormat="1" ht="30" customHeight="1" x14ac:dyDescent="0.25">
      <c r="A92" s="1205">
        <v>2211310</v>
      </c>
      <c r="B92" s="1191" t="s">
        <v>107</v>
      </c>
      <c r="C92" s="1197"/>
      <c r="D92" s="1197">
        <v>600000</v>
      </c>
      <c r="E92" s="1191"/>
      <c r="F92" s="1191"/>
      <c r="G92" s="1191"/>
      <c r="H92" s="1191"/>
      <c r="I92" s="1423">
        <f t="shared" si="22"/>
        <v>600000</v>
      </c>
      <c r="J92" s="1426"/>
      <c r="K92" s="1423"/>
      <c r="L92" s="1423"/>
      <c r="M92" s="1423"/>
      <c r="N92" s="1423"/>
      <c r="O92" s="1423">
        <f t="shared" si="19"/>
        <v>0</v>
      </c>
      <c r="P92" s="1428"/>
      <c r="Q92" s="1428"/>
      <c r="R92" s="1423"/>
      <c r="S92" s="1423"/>
      <c r="T92" s="1423"/>
      <c r="U92" s="1423">
        <f t="shared" si="23"/>
        <v>0</v>
      </c>
      <c r="V92" s="1428"/>
      <c r="W92" s="1428"/>
      <c r="X92" s="1428"/>
      <c r="Y92" s="1428"/>
      <c r="Z92" s="1423"/>
      <c r="AA92" s="1423">
        <f t="shared" si="24"/>
        <v>0</v>
      </c>
      <c r="AB92" s="1426"/>
      <c r="AC92" s="1423"/>
      <c r="AD92" s="1423"/>
      <c r="AE92" s="1423"/>
      <c r="AF92" s="1423"/>
      <c r="AG92" s="1423">
        <f t="shared" si="20"/>
        <v>0</v>
      </c>
      <c r="AH92" s="1197"/>
      <c r="AI92" s="1191"/>
      <c r="AJ92" s="1191"/>
      <c r="AK92" s="1191"/>
      <c r="AL92" s="1191"/>
      <c r="AM92" s="1133">
        <f t="shared" si="25"/>
        <v>0</v>
      </c>
      <c r="AN92" s="1198">
        <f t="shared" si="21"/>
        <v>600000</v>
      </c>
      <c r="AO92" s="573">
        <v>1300000</v>
      </c>
      <c r="AP92" s="570">
        <f t="shared" si="18"/>
        <v>-700000</v>
      </c>
    </row>
    <row r="93" spans="1:42" s="573" customFormat="1" ht="30" hidden="1" customHeight="1" x14ac:dyDescent="0.25">
      <c r="A93" s="1205">
        <v>2211320</v>
      </c>
      <c r="B93" s="1191" t="s">
        <v>108</v>
      </c>
      <c r="C93" s="1197"/>
      <c r="D93" s="1197"/>
      <c r="E93" s="1191"/>
      <c r="F93" s="1191"/>
      <c r="G93" s="1191"/>
      <c r="H93" s="1191"/>
      <c r="I93" s="1423">
        <f t="shared" si="22"/>
        <v>0</v>
      </c>
      <c r="J93" s="1426"/>
      <c r="K93" s="1423"/>
      <c r="L93" s="1423"/>
      <c r="M93" s="1423"/>
      <c r="N93" s="1423"/>
      <c r="O93" s="1423">
        <f t="shared" si="19"/>
        <v>0</v>
      </c>
      <c r="P93" s="1428"/>
      <c r="Q93" s="1428"/>
      <c r="R93" s="1423"/>
      <c r="S93" s="1423"/>
      <c r="T93" s="1423"/>
      <c r="U93" s="1423">
        <f t="shared" si="23"/>
        <v>0</v>
      </c>
      <c r="V93" s="1428"/>
      <c r="W93" s="1428"/>
      <c r="X93" s="1428"/>
      <c r="Y93" s="1428"/>
      <c r="Z93" s="1423"/>
      <c r="AA93" s="1423">
        <f t="shared" si="24"/>
        <v>0</v>
      </c>
      <c r="AB93" s="1426"/>
      <c r="AC93" s="1423"/>
      <c r="AD93" s="1423"/>
      <c r="AE93" s="1423"/>
      <c r="AF93" s="1423"/>
      <c r="AG93" s="1423">
        <f t="shared" si="20"/>
        <v>0</v>
      </c>
      <c r="AH93" s="1197"/>
      <c r="AI93" s="1191"/>
      <c r="AJ93" s="1191"/>
      <c r="AK93" s="1191"/>
      <c r="AL93" s="1191"/>
      <c r="AM93" s="1133">
        <f t="shared" si="25"/>
        <v>0</v>
      </c>
      <c r="AN93" s="1198">
        <f t="shared" si="21"/>
        <v>0</v>
      </c>
      <c r="AO93" s="573">
        <v>0</v>
      </c>
      <c r="AP93" s="570">
        <f t="shared" si="18"/>
        <v>0</v>
      </c>
    </row>
    <row r="94" spans="1:42" s="573" customFormat="1" ht="30" hidden="1" customHeight="1" x14ac:dyDescent="0.25">
      <c r="A94" s="1044">
        <v>2211323</v>
      </c>
      <c r="B94" s="1197" t="s">
        <v>109</v>
      </c>
      <c r="C94" s="1197"/>
      <c r="D94" s="1197"/>
      <c r="E94" s="1191"/>
      <c r="F94" s="1191"/>
      <c r="G94" s="1191"/>
      <c r="H94" s="1191"/>
      <c r="I94" s="1423">
        <f t="shared" si="22"/>
        <v>0</v>
      </c>
      <c r="J94" s="1426"/>
      <c r="K94" s="1423"/>
      <c r="L94" s="1423"/>
      <c r="M94" s="1423"/>
      <c r="N94" s="1423"/>
      <c r="O94" s="1423">
        <f t="shared" si="19"/>
        <v>0</v>
      </c>
      <c r="P94" s="1428"/>
      <c r="Q94" s="1428"/>
      <c r="R94" s="1423"/>
      <c r="S94" s="1423"/>
      <c r="T94" s="1423"/>
      <c r="U94" s="1423">
        <f t="shared" si="23"/>
        <v>0</v>
      </c>
      <c r="V94" s="1428"/>
      <c r="W94" s="1428"/>
      <c r="X94" s="1428"/>
      <c r="Y94" s="1428"/>
      <c r="Z94" s="1423"/>
      <c r="AA94" s="1423">
        <f t="shared" si="24"/>
        <v>0</v>
      </c>
      <c r="AB94" s="1426"/>
      <c r="AC94" s="1423"/>
      <c r="AD94" s="1423"/>
      <c r="AE94" s="1423"/>
      <c r="AF94" s="1423"/>
      <c r="AG94" s="1423">
        <f t="shared" si="20"/>
        <v>0</v>
      </c>
      <c r="AH94" s="1197"/>
      <c r="AI94" s="1191"/>
      <c r="AJ94" s="1191"/>
      <c r="AK94" s="1191"/>
      <c r="AL94" s="1191"/>
      <c r="AM94" s="1133">
        <f t="shared" si="25"/>
        <v>0</v>
      </c>
      <c r="AN94" s="1198">
        <f t="shared" si="21"/>
        <v>0</v>
      </c>
      <c r="AO94" s="573">
        <v>0</v>
      </c>
      <c r="AP94" s="570">
        <f t="shared" si="18"/>
        <v>0</v>
      </c>
    </row>
    <row r="95" spans="1:42" s="573" customFormat="1" ht="30" hidden="1" customHeight="1" x14ac:dyDescent="0.25">
      <c r="A95" s="1044">
        <v>2211329</v>
      </c>
      <c r="B95" s="1197" t="s">
        <v>110</v>
      </c>
      <c r="C95" s="1197"/>
      <c r="D95" s="1197"/>
      <c r="E95" s="1191"/>
      <c r="F95" s="1191"/>
      <c r="G95" s="1191"/>
      <c r="H95" s="1191"/>
      <c r="I95" s="1423">
        <f t="shared" si="22"/>
        <v>0</v>
      </c>
      <c r="J95" s="1426"/>
      <c r="K95" s="1423"/>
      <c r="L95" s="1423"/>
      <c r="M95" s="1423"/>
      <c r="N95" s="1423"/>
      <c r="O95" s="1423">
        <f t="shared" si="19"/>
        <v>0</v>
      </c>
      <c r="P95" s="1428"/>
      <c r="Q95" s="1428"/>
      <c r="R95" s="1423"/>
      <c r="S95" s="1423"/>
      <c r="T95" s="1423"/>
      <c r="U95" s="1423">
        <f t="shared" si="23"/>
        <v>0</v>
      </c>
      <c r="V95" s="1428"/>
      <c r="W95" s="1428"/>
      <c r="X95" s="1428"/>
      <c r="Y95" s="1428"/>
      <c r="Z95" s="1423"/>
      <c r="AA95" s="1423">
        <f t="shared" si="24"/>
        <v>0</v>
      </c>
      <c r="AB95" s="1426"/>
      <c r="AC95" s="1423"/>
      <c r="AD95" s="1423"/>
      <c r="AE95" s="1423"/>
      <c r="AF95" s="1423"/>
      <c r="AG95" s="1423">
        <f t="shared" si="20"/>
        <v>0</v>
      </c>
      <c r="AH95" s="1197"/>
      <c r="AI95" s="1191"/>
      <c r="AJ95" s="1191"/>
      <c r="AK95" s="1191"/>
      <c r="AL95" s="1191"/>
      <c r="AM95" s="1133">
        <f t="shared" si="25"/>
        <v>0</v>
      </c>
      <c r="AN95" s="1198">
        <f t="shared" si="21"/>
        <v>0</v>
      </c>
      <c r="AO95" s="573">
        <v>0</v>
      </c>
      <c r="AP95" s="570">
        <f t="shared" si="18"/>
        <v>0</v>
      </c>
    </row>
    <row r="96" spans="1:42" s="573" customFormat="1" ht="30" hidden="1" customHeight="1" x14ac:dyDescent="0.25">
      <c r="A96" s="1205">
        <v>2211332</v>
      </c>
      <c r="B96" s="1191" t="s">
        <v>111</v>
      </c>
      <c r="C96" s="1197"/>
      <c r="D96" s="1197"/>
      <c r="E96" s="1191"/>
      <c r="F96" s="1191"/>
      <c r="G96" s="1191"/>
      <c r="H96" s="1191"/>
      <c r="I96" s="1423">
        <f t="shared" si="22"/>
        <v>0</v>
      </c>
      <c r="J96" s="1426"/>
      <c r="K96" s="1423"/>
      <c r="L96" s="1423"/>
      <c r="M96" s="1423"/>
      <c r="N96" s="1423"/>
      <c r="O96" s="1423">
        <f t="shared" si="19"/>
        <v>0</v>
      </c>
      <c r="P96" s="1428"/>
      <c r="Q96" s="1428"/>
      <c r="R96" s="1423"/>
      <c r="S96" s="1423"/>
      <c r="T96" s="1423"/>
      <c r="U96" s="1423">
        <f t="shared" si="23"/>
        <v>0</v>
      </c>
      <c r="V96" s="1428"/>
      <c r="W96" s="1428"/>
      <c r="X96" s="1428"/>
      <c r="Y96" s="1428"/>
      <c r="Z96" s="1423"/>
      <c r="AA96" s="1423">
        <f t="shared" si="24"/>
        <v>0</v>
      </c>
      <c r="AB96" s="1426"/>
      <c r="AC96" s="1423"/>
      <c r="AD96" s="1423"/>
      <c r="AE96" s="1423"/>
      <c r="AF96" s="1423"/>
      <c r="AG96" s="1423">
        <f t="shared" si="20"/>
        <v>0</v>
      </c>
      <c r="AH96" s="1197"/>
      <c r="AI96" s="1191"/>
      <c r="AJ96" s="1191"/>
      <c r="AK96" s="1191"/>
      <c r="AL96" s="1191"/>
      <c r="AM96" s="1133">
        <f t="shared" si="25"/>
        <v>0</v>
      </c>
      <c r="AN96" s="1198">
        <f t="shared" si="21"/>
        <v>0</v>
      </c>
      <c r="AO96" s="573">
        <v>0</v>
      </c>
      <c r="AP96" s="570">
        <f t="shared" si="18"/>
        <v>0</v>
      </c>
    </row>
    <row r="97" spans="1:42" s="573" customFormat="1" ht="30" hidden="1" customHeight="1" x14ac:dyDescent="0.25">
      <c r="A97" s="1205">
        <v>2640201</v>
      </c>
      <c r="B97" s="1191" t="s">
        <v>112</v>
      </c>
      <c r="C97" s="1197"/>
      <c r="D97" s="1197"/>
      <c r="E97" s="1191"/>
      <c r="F97" s="1191"/>
      <c r="G97" s="1191"/>
      <c r="H97" s="1191"/>
      <c r="I97" s="1423">
        <f t="shared" si="22"/>
        <v>0</v>
      </c>
      <c r="J97" s="1426"/>
      <c r="K97" s="1423"/>
      <c r="L97" s="1423"/>
      <c r="M97" s="1423"/>
      <c r="N97" s="1423"/>
      <c r="O97" s="1423">
        <f t="shared" si="19"/>
        <v>0</v>
      </c>
      <c r="P97" s="1428"/>
      <c r="Q97" s="1428"/>
      <c r="R97" s="1423"/>
      <c r="S97" s="1423"/>
      <c r="T97" s="1423"/>
      <c r="U97" s="1423">
        <f t="shared" si="23"/>
        <v>0</v>
      </c>
      <c r="V97" s="1428"/>
      <c r="W97" s="1428"/>
      <c r="X97" s="1428"/>
      <c r="Y97" s="1428"/>
      <c r="Z97" s="1423"/>
      <c r="AA97" s="1423">
        <f t="shared" si="24"/>
        <v>0</v>
      </c>
      <c r="AB97" s="1426"/>
      <c r="AC97" s="1423"/>
      <c r="AD97" s="1423"/>
      <c r="AE97" s="1423"/>
      <c r="AF97" s="1423"/>
      <c r="AG97" s="1423">
        <f t="shared" si="20"/>
        <v>0</v>
      </c>
      <c r="AH97" s="1197"/>
      <c r="AI97" s="1191"/>
      <c r="AJ97" s="1191"/>
      <c r="AK97" s="1191"/>
      <c r="AL97" s="1191"/>
      <c r="AM97" s="1133">
        <f t="shared" si="25"/>
        <v>0</v>
      </c>
      <c r="AN97" s="1198">
        <f t="shared" si="21"/>
        <v>0</v>
      </c>
      <c r="AO97" s="573">
        <v>0</v>
      </c>
      <c r="AP97" s="570">
        <f t="shared" si="18"/>
        <v>0</v>
      </c>
    </row>
    <row r="98" spans="1:42" s="573" customFormat="1" ht="30" hidden="1" customHeight="1" x14ac:dyDescent="0.25">
      <c r="A98" s="1044">
        <v>2640402</v>
      </c>
      <c r="B98" s="1197" t="s">
        <v>113</v>
      </c>
      <c r="C98" s="1197"/>
      <c r="D98" s="1197"/>
      <c r="E98" s="1191"/>
      <c r="F98" s="1191"/>
      <c r="G98" s="1191"/>
      <c r="H98" s="1191"/>
      <c r="I98" s="1423">
        <f t="shared" si="22"/>
        <v>0</v>
      </c>
      <c r="J98" s="1426"/>
      <c r="K98" s="1423"/>
      <c r="L98" s="1423"/>
      <c r="M98" s="1423"/>
      <c r="N98" s="1423"/>
      <c r="O98" s="1423">
        <f t="shared" si="19"/>
        <v>0</v>
      </c>
      <c r="P98" s="1428"/>
      <c r="Q98" s="1428"/>
      <c r="R98" s="1423"/>
      <c r="S98" s="1423"/>
      <c r="T98" s="1423"/>
      <c r="U98" s="1423">
        <f t="shared" si="23"/>
        <v>0</v>
      </c>
      <c r="V98" s="1428"/>
      <c r="W98" s="1428"/>
      <c r="X98" s="1428"/>
      <c r="Y98" s="1428"/>
      <c r="Z98" s="1423"/>
      <c r="AA98" s="1423">
        <f t="shared" si="24"/>
        <v>0</v>
      </c>
      <c r="AB98" s="1426"/>
      <c r="AC98" s="1423"/>
      <c r="AD98" s="1423"/>
      <c r="AE98" s="1423"/>
      <c r="AF98" s="1423"/>
      <c r="AG98" s="1423">
        <f t="shared" si="20"/>
        <v>0</v>
      </c>
      <c r="AH98" s="1197"/>
      <c r="AI98" s="1191"/>
      <c r="AJ98" s="1191"/>
      <c r="AK98" s="1191"/>
      <c r="AL98" s="1191"/>
      <c r="AM98" s="1133">
        <f t="shared" si="25"/>
        <v>0</v>
      </c>
      <c r="AN98" s="1198">
        <f t="shared" si="21"/>
        <v>0</v>
      </c>
      <c r="AO98" s="573">
        <v>0</v>
      </c>
      <c r="AP98" s="570">
        <f t="shared" si="18"/>
        <v>0</v>
      </c>
    </row>
    <row r="99" spans="1:42" s="573" customFormat="1" ht="30" hidden="1" customHeight="1" x14ac:dyDescent="0.25">
      <c r="A99" s="1205">
        <v>2640403</v>
      </c>
      <c r="B99" s="1191" t="s">
        <v>114</v>
      </c>
      <c r="C99" s="1197"/>
      <c r="D99" s="1197"/>
      <c r="E99" s="1191"/>
      <c r="F99" s="1191"/>
      <c r="G99" s="1191"/>
      <c r="H99" s="1191"/>
      <c r="I99" s="1423">
        <f t="shared" si="22"/>
        <v>0</v>
      </c>
      <c r="J99" s="1426"/>
      <c r="K99" s="1423"/>
      <c r="L99" s="1423"/>
      <c r="M99" s="1423"/>
      <c r="N99" s="1423"/>
      <c r="O99" s="1423">
        <f t="shared" si="19"/>
        <v>0</v>
      </c>
      <c r="P99" s="1428"/>
      <c r="Q99" s="1428"/>
      <c r="R99" s="1423"/>
      <c r="S99" s="1423"/>
      <c r="T99" s="1423"/>
      <c r="U99" s="1423">
        <f t="shared" si="23"/>
        <v>0</v>
      </c>
      <c r="V99" s="1428"/>
      <c r="W99" s="1428"/>
      <c r="X99" s="1428"/>
      <c r="Y99" s="1428"/>
      <c r="Z99" s="1423"/>
      <c r="AA99" s="1423">
        <f t="shared" si="24"/>
        <v>0</v>
      </c>
      <c r="AB99" s="1426"/>
      <c r="AC99" s="1423"/>
      <c r="AD99" s="1423"/>
      <c r="AE99" s="1423"/>
      <c r="AF99" s="1423"/>
      <c r="AG99" s="1423">
        <f t="shared" si="20"/>
        <v>0</v>
      </c>
      <c r="AH99" s="1197"/>
      <c r="AI99" s="1191"/>
      <c r="AJ99" s="1191"/>
      <c r="AK99" s="1191"/>
      <c r="AL99" s="1191"/>
      <c r="AM99" s="1133">
        <f t="shared" si="25"/>
        <v>0</v>
      </c>
      <c r="AN99" s="1198">
        <f t="shared" si="21"/>
        <v>0</v>
      </c>
      <c r="AO99" s="573">
        <v>0</v>
      </c>
      <c r="AP99" s="570">
        <f t="shared" si="18"/>
        <v>0</v>
      </c>
    </row>
    <row r="100" spans="1:42" s="573" customFormat="1" ht="30" hidden="1" customHeight="1" x14ac:dyDescent="0.25">
      <c r="A100" s="1205">
        <v>2640599</v>
      </c>
      <c r="B100" s="1191" t="s">
        <v>702</v>
      </c>
      <c r="C100" s="1197">
        <v>10000000</v>
      </c>
      <c r="D100" s="1197"/>
      <c r="E100" s="1191"/>
      <c r="F100" s="1191"/>
      <c r="G100" s="1191"/>
      <c r="H100" s="1191"/>
      <c r="I100" s="1423">
        <f t="shared" si="22"/>
        <v>0</v>
      </c>
      <c r="J100" s="1426"/>
      <c r="K100" s="1423"/>
      <c r="L100" s="1423"/>
      <c r="M100" s="1423"/>
      <c r="N100" s="1423"/>
      <c r="O100" s="1423">
        <f t="shared" si="19"/>
        <v>0</v>
      </c>
      <c r="P100" s="1428"/>
      <c r="Q100" s="1428"/>
      <c r="R100" s="1423"/>
      <c r="S100" s="1423"/>
      <c r="T100" s="1423"/>
      <c r="U100" s="1423">
        <f t="shared" si="23"/>
        <v>0</v>
      </c>
      <c r="V100" s="1428"/>
      <c r="W100" s="1428"/>
      <c r="X100" s="1428"/>
      <c r="Y100" s="1428"/>
      <c r="Z100" s="1423"/>
      <c r="AA100" s="1423">
        <f t="shared" si="24"/>
        <v>0</v>
      </c>
      <c r="AB100" s="1426"/>
      <c r="AC100" s="1423"/>
      <c r="AD100" s="1423"/>
      <c r="AE100" s="1423"/>
      <c r="AF100" s="1423"/>
      <c r="AG100" s="1423">
        <f t="shared" si="20"/>
        <v>0</v>
      </c>
      <c r="AH100" s="1197"/>
      <c r="AI100" s="1191"/>
      <c r="AJ100" s="1191"/>
      <c r="AK100" s="1191"/>
      <c r="AL100" s="1191"/>
      <c r="AM100" s="1133">
        <f t="shared" si="25"/>
        <v>0</v>
      </c>
      <c r="AN100" s="1198">
        <f t="shared" si="21"/>
        <v>0</v>
      </c>
      <c r="AO100" s="573">
        <v>0</v>
      </c>
      <c r="AP100" s="570">
        <f t="shared" si="18"/>
        <v>0</v>
      </c>
    </row>
    <row r="101" spans="1:42" s="573" customFormat="1" ht="30" hidden="1" customHeight="1" x14ac:dyDescent="0.25">
      <c r="A101" s="1205">
        <v>2649999</v>
      </c>
      <c r="B101" s="1191" t="s">
        <v>116</v>
      </c>
      <c r="C101" s="1197"/>
      <c r="D101" s="1197"/>
      <c r="E101" s="1191"/>
      <c r="F101" s="1191"/>
      <c r="G101" s="1191"/>
      <c r="H101" s="1191"/>
      <c r="I101" s="1423">
        <f t="shared" si="22"/>
        <v>0</v>
      </c>
      <c r="J101" s="1426"/>
      <c r="K101" s="1423"/>
      <c r="L101" s="1423"/>
      <c r="M101" s="1423"/>
      <c r="N101" s="1423"/>
      <c r="O101" s="1423">
        <f t="shared" si="19"/>
        <v>0</v>
      </c>
      <c r="P101" s="1428"/>
      <c r="Q101" s="1428"/>
      <c r="R101" s="1423"/>
      <c r="S101" s="1423"/>
      <c r="T101" s="1423"/>
      <c r="U101" s="1423">
        <f t="shared" si="23"/>
        <v>0</v>
      </c>
      <c r="V101" s="1428"/>
      <c r="W101" s="1428"/>
      <c r="X101" s="1428"/>
      <c r="Y101" s="1428"/>
      <c r="Z101" s="1423"/>
      <c r="AA101" s="1423">
        <f t="shared" si="24"/>
        <v>0</v>
      </c>
      <c r="AB101" s="1426"/>
      <c r="AC101" s="1423"/>
      <c r="AD101" s="1423"/>
      <c r="AE101" s="1423"/>
      <c r="AF101" s="1423"/>
      <c r="AG101" s="1423">
        <f t="shared" si="20"/>
        <v>0</v>
      </c>
      <c r="AH101" s="1197"/>
      <c r="AI101" s="1191"/>
      <c r="AJ101" s="1191"/>
      <c r="AK101" s="1191"/>
      <c r="AL101" s="1191"/>
      <c r="AM101" s="1133">
        <f t="shared" si="25"/>
        <v>0</v>
      </c>
      <c r="AN101" s="1198">
        <f t="shared" si="21"/>
        <v>0</v>
      </c>
      <c r="AO101" s="573">
        <v>0</v>
      </c>
      <c r="AP101" s="570">
        <f t="shared" si="18"/>
        <v>0</v>
      </c>
    </row>
    <row r="102" spans="1:42" s="573" customFormat="1" ht="30" hidden="1" customHeight="1" x14ac:dyDescent="0.25">
      <c r="A102" s="1205">
        <v>2710102</v>
      </c>
      <c r="B102" s="1191" t="s">
        <v>117</v>
      </c>
      <c r="C102" s="1197"/>
      <c r="D102" s="1197"/>
      <c r="E102" s="1191"/>
      <c r="F102" s="1191"/>
      <c r="G102" s="1191"/>
      <c r="H102" s="1191"/>
      <c r="I102" s="1423">
        <f t="shared" si="22"/>
        <v>0</v>
      </c>
      <c r="J102" s="1426"/>
      <c r="K102" s="1423"/>
      <c r="L102" s="1423"/>
      <c r="M102" s="1423"/>
      <c r="N102" s="1423"/>
      <c r="O102" s="1423">
        <f t="shared" si="19"/>
        <v>0</v>
      </c>
      <c r="P102" s="1428"/>
      <c r="Q102" s="1428"/>
      <c r="R102" s="1423"/>
      <c r="S102" s="1423"/>
      <c r="T102" s="1423"/>
      <c r="U102" s="1423">
        <f t="shared" si="23"/>
        <v>0</v>
      </c>
      <c r="V102" s="1428"/>
      <c r="W102" s="1428"/>
      <c r="X102" s="1428"/>
      <c r="Y102" s="1428"/>
      <c r="Z102" s="1423"/>
      <c r="AA102" s="1423">
        <f t="shared" si="24"/>
        <v>0</v>
      </c>
      <c r="AB102" s="1426"/>
      <c r="AC102" s="1423"/>
      <c r="AD102" s="1423"/>
      <c r="AE102" s="1423"/>
      <c r="AF102" s="1423"/>
      <c r="AG102" s="1423">
        <f t="shared" si="20"/>
        <v>0</v>
      </c>
      <c r="AH102" s="1206"/>
      <c r="AI102" s="1206"/>
      <c r="AJ102" s="1191"/>
      <c r="AK102" s="1191"/>
      <c r="AL102" s="1191"/>
      <c r="AM102" s="1133">
        <f t="shared" si="25"/>
        <v>0</v>
      </c>
      <c r="AN102" s="1198">
        <f t="shared" si="21"/>
        <v>0</v>
      </c>
      <c r="AO102" s="573">
        <v>0</v>
      </c>
      <c r="AP102" s="570">
        <f t="shared" si="18"/>
        <v>0</v>
      </c>
    </row>
    <row r="103" spans="1:42" s="573" customFormat="1" ht="35.25" customHeight="1" x14ac:dyDescent="0.25">
      <c r="A103" s="1044">
        <v>2990105</v>
      </c>
      <c r="B103" s="1191" t="s">
        <v>1310</v>
      </c>
      <c r="C103" s="1197"/>
      <c r="D103" s="1197">
        <v>1932948</v>
      </c>
      <c r="E103" s="1191"/>
      <c r="F103" s="1191"/>
      <c r="G103" s="1191"/>
      <c r="H103" s="1191"/>
      <c r="I103" s="1423">
        <f t="shared" si="22"/>
        <v>1932948</v>
      </c>
      <c r="J103" s="1426"/>
      <c r="K103" s="1423"/>
      <c r="L103" s="1423"/>
      <c r="M103" s="1423"/>
      <c r="N103" s="1423"/>
      <c r="O103" s="1423">
        <f t="shared" si="19"/>
        <v>0</v>
      </c>
      <c r="P103" s="1428"/>
      <c r="Q103" s="1428"/>
      <c r="R103" s="1423"/>
      <c r="S103" s="1423"/>
      <c r="T103" s="1423"/>
      <c r="U103" s="1423">
        <f t="shared" si="23"/>
        <v>0</v>
      </c>
      <c r="V103" s="1428"/>
      <c r="W103" s="1428"/>
      <c r="X103" s="1428"/>
      <c r="Y103" s="1428"/>
      <c r="Z103" s="1423"/>
      <c r="AA103" s="1423">
        <f t="shared" si="24"/>
        <v>0</v>
      </c>
      <c r="AB103" s="1426"/>
      <c r="AC103" s="1423"/>
      <c r="AD103" s="1423"/>
      <c r="AE103" s="1423"/>
      <c r="AF103" s="1423"/>
      <c r="AG103" s="1423">
        <f t="shared" si="20"/>
        <v>0</v>
      </c>
      <c r="AH103" s="1197"/>
      <c r="AI103" s="1191"/>
      <c r="AJ103" s="1191"/>
      <c r="AK103" s="1191"/>
      <c r="AL103" s="1191"/>
      <c r="AM103" s="1133">
        <f t="shared" si="25"/>
        <v>0</v>
      </c>
      <c r="AN103" s="1198">
        <f t="shared" si="21"/>
        <v>1932948</v>
      </c>
      <c r="AO103" s="573">
        <v>1350000</v>
      </c>
      <c r="AP103" s="570">
        <f t="shared" si="18"/>
        <v>582948</v>
      </c>
    </row>
    <row r="104" spans="1:42" s="573" customFormat="1" ht="30" hidden="1" customHeight="1" x14ac:dyDescent="0.25">
      <c r="A104" s="1205">
        <v>3110902</v>
      </c>
      <c r="B104" s="1191" t="s">
        <v>118</v>
      </c>
      <c r="C104" s="1197"/>
      <c r="D104" s="1197"/>
      <c r="E104" s="1191"/>
      <c r="F104" s="1191"/>
      <c r="G104" s="1191"/>
      <c r="H104" s="1191"/>
      <c r="I104" s="1423">
        <f t="shared" si="22"/>
        <v>0</v>
      </c>
      <c r="J104" s="1426"/>
      <c r="K104" s="1423"/>
      <c r="L104" s="1423"/>
      <c r="M104" s="1423"/>
      <c r="N104" s="1423"/>
      <c r="O104" s="1423">
        <f t="shared" si="19"/>
        <v>0</v>
      </c>
      <c r="P104" s="1428"/>
      <c r="Q104" s="1428"/>
      <c r="R104" s="1423"/>
      <c r="S104" s="1423"/>
      <c r="T104" s="1423"/>
      <c r="U104" s="1423">
        <f t="shared" si="23"/>
        <v>0</v>
      </c>
      <c r="V104" s="1428"/>
      <c r="W104" s="1428"/>
      <c r="X104" s="1428"/>
      <c r="Y104" s="1428"/>
      <c r="Z104" s="1423"/>
      <c r="AA104" s="1423">
        <f t="shared" si="24"/>
        <v>0</v>
      </c>
      <c r="AB104" s="1426"/>
      <c r="AC104" s="1423"/>
      <c r="AD104" s="1423"/>
      <c r="AE104" s="1423"/>
      <c r="AF104" s="1423"/>
      <c r="AG104" s="1423">
        <f t="shared" si="20"/>
        <v>0</v>
      </c>
      <c r="AH104" s="1197"/>
      <c r="AI104" s="1191"/>
      <c r="AJ104" s="1191"/>
      <c r="AK104" s="1191"/>
      <c r="AL104" s="1191"/>
      <c r="AM104" s="1133">
        <f t="shared" si="25"/>
        <v>0</v>
      </c>
      <c r="AN104" s="1198">
        <f t="shared" si="21"/>
        <v>0</v>
      </c>
      <c r="AO104" s="573">
        <v>0</v>
      </c>
      <c r="AP104" s="570">
        <f t="shared" si="18"/>
        <v>0</v>
      </c>
    </row>
    <row r="105" spans="1:42" s="573" customFormat="1" ht="30" hidden="1" customHeight="1" x14ac:dyDescent="0.25">
      <c r="A105" s="1205">
        <v>3111001</v>
      </c>
      <c r="B105" s="1191" t="s">
        <v>119</v>
      </c>
      <c r="C105" s="1197">
        <v>500000</v>
      </c>
      <c r="D105" s="1197"/>
      <c r="E105" s="1191"/>
      <c r="F105" s="1191"/>
      <c r="G105" s="1191"/>
      <c r="H105" s="1191"/>
      <c r="I105" s="1423">
        <f t="shared" si="22"/>
        <v>0</v>
      </c>
      <c r="J105" s="1426"/>
      <c r="K105" s="1423"/>
      <c r="L105" s="1423"/>
      <c r="M105" s="1423"/>
      <c r="N105" s="1423"/>
      <c r="O105" s="1423">
        <f t="shared" si="19"/>
        <v>0</v>
      </c>
      <c r="P105" s="1428"/>
      <c r="Q105" s="1428"/>
      <c r="R105" s="1423"/>
      <c r="S105" s="1423"/>
      <c r="T105" s="1423"/>
      <c r="U105" s="1423">
        <f t="shared" si="23"/>
        <v>0</v>
      </c>
      <c r="V105" s="1428"/>
      <c r="W105" s="1428"/>
      <c r="X105" s="1428"/>
      <c r="Y105" s="1428"/>
      <c r="Z105" s="1423"/>
      <c r="AA105" s="1423">
        <f t="shared" si="24"/>
        <v>0</v>
      </c>
      <c r="AB105" s="1426"/>
      <c r="AC105" s="1423"/>
      <c r="AD105" s="1423"/>
      <c r="AE105" s="1423"/>
      <c r="AF105" s="1423"/>
      <c r="AG105" s="1423">
        <f t="shared" si="20"/>
        <v>0</v>
      </c>
      <c r="AH105" s="1206"/>
      <c r="AI105" s="1191"/>
      <c r="AJ105" s="1191"/>
      <c r="AK105" s="1191"/>
      <c r="AL105" s="1191"/>
      <c r="AM105" s="1133">
        <f t="shared" si="25"/>
        <v>0</v>
      </c>
      <c r="AN105" s="1198">
        <f t="shared" si="21"/>
        <v>0</v>
      </c>
      <c r="AO105" s="573">
        <v>0</v>
      </c>
      <c r="AP105" s="570">
        <f t="shared" si="18"/>
        <v>0</v>
      </c>
    </row>
    <row r="106" spans="1:42" s="573" customFormat="1" ht="30" customHeight="1" x14ac:dyDescent="0.25">
      <c r="A106" s="1205">
        <v>3111002</v>
      </c>
      <c r="B106" s="1191" t="s">
        <v>120</v>
      </c>
      <c r="C106" s="1197"/>
      <c r="D106" s="1197"/>
      <c r="E106" s="1191"/>
      <c r="F106" s="1191"/>
      <c r="G106" s="1191"/>
      <c r="H106" s="1191"/>
      <c r="I106" s="1423">
        <f t="shared" si="22"/>
        <v>0</v>
      </c>
      <c r="J106" s="1426"/>
      <c r="K106" s="1423"/>
      <c r="L106" s="1423"/>
      <c r="M106" s="1423"/>
      <c r="N106" s="1423"/>
      <c r="O106" s="1423">
        <f t="shared" si="19"/>
        <v>0</v>
      </c>
      <c r="P106" s="1428"/>
      <c r="Q106" s="1428"/>
      <c r="R106" s="1423"/>
      <c r="S106" s="1423"/>
      <c r="T106" s="1423"/>
      <c r="U106" s="1423">
        <f t="shared" si="23"/>
        <v>0</v>
      </c>
      <c r="V106" s="1428"/>
      <c r="W106" s="1428"/>
      <c r="X106" s="1428"/>
      <c r="Y106" s="1428"/>
      <c r="Z106" s="1423"/>
      <c r="AA106" s="1423">
        <f t="shared" si="24"/>
        <v>0</v>
      </c>
      <c r="AB106" s="1426">
        <v>1000000</v>
      </c>
      <c r="AC106" s="1423"/>
      <c r="AD106" s="1423"/>
      <c r="AE106" s="1423"/>
      <c r="AF106" s="1423"/>
      <c r="AG106" s="1423">
        <f t="shared" si="20"/>
        <v>1000000</v>
      </c>
      <c r="AH106" s="1206"/>
      <c r="AI106" s="1191"/>
      <c r="AJ106" s="1191"/>
      <c r="AK106" s="1191"/>
      <c r="AL106" s="1191"/>
      <c r="AM106" s="1133">
        <f t="shared" si="25"/>
        <v>0</v>
      </c>
      <c r="AN106" s="1198">
        <f t="shared" si="21"/>
        <v>1000000</v>
      </c>
      <c r="AO106" s="573">
        <v>0</v>
      </c>
      <c r="AP106" s="570">
        <f t="shared" si="18"/>
        <v>1000000</v>
      </c>
    </row>
    <row r="107" spans="1:42" s="573" customFormat="1" ht="30" hidden="1" customHeight="1" x14ac:dyDescent="0.25">
      <c r="A107" s="1205">
        <v>3111102</v>
      </c>
      <c r="B107" s="1191" t="s">
        <v>217</v>
      </c>
      <c r="C107" s="1197"/>
      <c r="D107" s="1197"/>
      <c r="E107" s="1191"/>
      <c r="F107" s="1191"/>
      <c r="G107" s="1191"/>
      <c r="H107" s="1191"/>
      <c r="I107" s="1423">
        <f t="shared" si="22"/>
        <v>0</v>
      </c>
      <c r="J107" s="1426"/>
      <c r="K107" s="1423"/>
      <c r="L107" s="1423"/>
      <c r="M107" s="1423"/>
      <c r="N107" s="1423"/>
      <c r="O107" s="1423">
        <f t="shared" si="19"/>
        <v>0</v>
      </c>
      <c r="P107" s="1428"/>
      <c r="Q107" s="1428"/>
      <c r="R107" s="1423"/>
      <c r="S107" s="1423"/>
      <c r="T107" s="1423"/>
      <c r="U107" s="1423">
        <f t="shared" si="23"/>
        <v>0</v>
      </c>
      <c r="V107" s="1428"/>
      <c r="W107" s="1428"/>
      <c r="X107" s="1428"/>
      <c r="Y107" s="1428"/>
      <c r="Z107" s="1423"/>
      <c r="AA107" s="1423">
        <f t="shared" si="24"/>
        <v>0</v>
      </c>
      <c r="AB107" s="1426"/>
      <c r="AC107" s="1423"/>
      <c r="AD107" s="1423"/>
      <c r="AE107" s="1423"/>
      <c r="AF107" s="1423"/>
      <c r="AG107" s="1423">
        <f t="shared" si="20"/>
        <v>0</v>
      </c>
      <c r="AH107" s="1197"/>
      <c r="AI107" s="1191"/>
      <c r="AJ107" s="1191"/>
      <c r="AK107" s="1191"/>
      <c r="AL107" s="1191"/>
      <c r="AM107" s="1133">
        <f t="shared" si="25"/>
        <v>0</v>
      </c>
      <c r="AN107" s="1198">
        <f t="shared" si="21"/>
        <v>0</v>
      </c>
      <c r="AO107" s="573">
        <v>0</v>
      </c>
      <c r="AP107" s="570">
        <f t="shared" si="18"/>
        <v>0</v>
      </c>
    </row>
    <row r="108" spans="1:42" s="573" customFormat="1" ht="30" hidden="1" customHeight="1" x14ac:dyDescent="0.25">
      <c r="A108" s="1205">
        <v>3111107</v>
      </c>
      <c r="B108" s="1191" t="s">
        <v>122</v>
      </c>
      <c r="C108" s="1197">
        <v>200000</v>
      </c>
      <c r="D108" s="1197"/>
      <c r="E108" s="1191"/>
      <c r="F108" s="1191"/>
      <c r="G108" s="1191"/>
      <c r="H108" s="1191"/>
      <c r="I108" s="1423">
        <f t="shared" si="22"/>
        <v>0</v>
      </c>
      <c r="J108" s="1426"/>
      <c r="K108" s="1423"/>
      <c r="L108" s="1423"/>
      <c r="M108" s="1423"/>
      <c r="N108" s="1423"/>
      <c r="O108" s="1423">
        <f t="shared" si="19"/>
        <v>0</v>
      </c>
      <c r="P108" s="1428"/>
      <c r="Q108" s="1428"/>
      <c r="R108" s="1423"/>
      <c r="S108" s="1423"/>
      <c r="T108" s="1423"/>
      <c r="U108" s="1423">
        <f t="shared" si="23"/>
        <v>0</v>
      </c>
      <c r="V108" s="1428"/>
      <c r="W108" s="1428"/>
      <c r="X108" s="1428"/>
      <c r="Y108" s="1428"/>
      <c r="Z108" s="1423"/>
      <c r="AA108" s="1423">
        <f t="shared" si="24"/>
        <v>0</v>
      </c>
      <c r="AB108" s="1426"/>
      <c r="AC108" s="1423"/>
      <c r="AD108" s="1423"/>
      <c r="AE108" s="1423"/>
      <c r="AF108" s="1423"/>
      <c r="AG108" s="1423">
        <f t="shared" si="20"/>
        <v>0</v>
      </c>
      <c r="AH108" s="1197"/>
      <c r="AI108" s="1191"/>
      <c r="AJ108" s="1191"/>
      <c r="AK108" s="1191"/>
      <c r="AL108" s="1191"/>
      <c r="AM108" s="1133">
        <f t="shared" si="25"/>
        <v>0</v>
      </c>
      <c r="AN108" s="1198">
        <f t="shared" si="21"/>
        <v>0</v>
      </c>
      <c r="AO108" s="573">
        <v>0</v>
      </c>
      <c r="AP108" s="570">
        <f t="shared" si="18"/>
        <v>0</v>
      </c>
    </row>
    <row r="109" spans="1:42" s="573" customFormat="1" ht="30" customHeight="1" x14ac:dyDescent="0.25">
      <c r="A109" s="1044">
        <v>3111112</v>
      </c>
      <c r="B109" s="1197" t="s">
        <v>123</v>
      </c>
      <c r="C109" s="1197">
        <v>140000</v>
      </c>
      <c r="D109" s="1197">
        <v>83996</v>
      </c>
      <c r="E109" s="1191"/>
      <c r="F109" s="1191"/>
      <c r="G109" s="1191"/>
      <c r="H109" s="1191"/>
      <c r="I109" s="1423">
        <f t="shared" si="22"/>
        <v>83996</v>
      </c>
      <c r="J109" s="1426"/>
      <c r="K109" s="1423"/>
      <c r="L109" s="1423"/>
      <c r="M109" s="1423"/>
      <c r="N109" s="1423"/>
      <c r="O109" s="1423">
        <f t="shared" si="19"/>
        <v>0</v>
      </c>
      <c r="P109" s="1428"/>
      <c r="Q109" s="1428"/>
      <c r="R109" s="1423"/>
      <c r="S109" s="1423"/>
      <c r="T109" s="1423"/>
      <c r="U109" s="1423">
        <f t="shared" si="23"/>
        <v>0</v>
      </c>
      <c r="V109" s="1428"/>
      <c r="W109" s="1428"/>
      <c r="X109" s="1428"/>
      <c r="Y109" s="1428"/>
      <c r="Z109" s="1423"/>
      <c r="AA109" s="1423">
        <f t="shared" si="24"/>
        <v>0</v>
      </c>
      <c r="AB109" s="1426"/>
      <c r="AC109" s="1423"/>
      <c r="AD109" s="1423"/>
      <c r="AE109" s="1423"/>
      <c r="AF109" s="1423"/>
      <c r="AG109" s="1423">
        <f t="shared" si="20"/>
        <v>0</v>
      </c>
      <c r="AH109" s="1197"/>
      <c r="AI109" s="1191"/>
      <c r="AJ109" s="1191"/>
      <c r="AK109" s="1191"/>
      <c r="AL109" s="1191"/>
      <c r="AM109" s="1133">
        <f t="shared" si="25"/>
        <v>0</v>
      </c>
      <c r="AN109" s="1198">
        <f t="shared" si="21"/>
        <v>83996</v>
      </c>
      <c r="AO109" s="573">
        <v>83996</v>
      </c>
      <c r="AP109" s="570">
        <f t="shared" si="18"/>
        <v>0</v>
      </c>
    </row>
    <row r="110" spans="1:42" s="573" customFormat="1" ht="30" hidden="1" customHeight="1" x14ac:dyDescent="0.25">
      <c r="A110" s="1205">
        <v>3111305</v>
      </c>
      <c r="B110" s="1191" t="s">
        <v>124</v>
      </c>
      <c r="C110" s="1197"/>
      <c r="D110" s="1197"/>
      <c r="E110" s="1191"/>
      <c r="F110" s="1191"/>
      <c r="G110" s="1191"/>
      <c r="H110" s="1191"/>
      <c r="I110" s="1423">
        <f t="shared" si="22"/>
        <v>0</v>
      </c>
      <c r="J110" s="1426"/>
      <c r="K110" s="1423"/>
      <c r="L110" s="1423"/>
      <c r="M110" s="1423"/>
      <c r="N110" s="1423"/>
      <c r="O110" s="1423">
        <f t="shared" si="19"/>
        <v>0</v>
      </c>
      <c r="P110" s="1428"/>
      <c r="Q110" s="1428"/>
      <c r="R110" s="1423"/>
      <c r="S110" s="1423"/>
      <c r="T110" s="1423"/>
      <c r="U110" s="1423">
        <f t="shared" si="23"/>
        <v>0</v>
      </c>
      <c r="V110" s="1428"/>
      <c r="W110" s="1428"/>
      <c r="X110" s="1428"/>
      <c r="Y110" s="1428"/>
      <c r="Z110" s="1423"/>
      <c r="AA110" s="1423">
        <f t="shared" si="24"/>
        <v>0</v>
      </c>
      <c r="AB110" s="1426"/>
      <c r="AC110" s="1423"/>
      <c r="AD110" s="1423"/>
      <c r="AE110" s="1423"/>
      <c r="AF110" s="1423"/>
      <c r="AG110" s="1423">
        <f t="shared" si="20"/>
        <v>0</v>
      </c>
      <c r="AH110" s="1197"/>
      <c r="AI110" s="1191"/>
      <c r="AJ110" s="1191"/>
      <c r="AK110" s="1191"/>
      <c r="AL110" s="1191"/>
      <c r="AM110" s="1133">
        <f t="shared" si="25"/>
        <v>0</v>
      </c>
      <c r="AN110" s="1198">
        <f t="shared" si="21"/>
        <v>0</v>
      </c>
      <c r="AO110" s="573">
        <v>0</v>
      </c>
      <c r="AP110" s="570">
        <f t="shared" si="18"/>
        <v>0</v>
      </c>
    </row>
    <row r="111" spans="1:42" s="573" customFormat="1" ht="30" hidden="1" customHeight="1" x14ac:dyDescent="0.25">
      <c r="A111" s="1205">
        <v>3111401</v>
      </c>
      <c r="B111" s="1191" t="s">
        <v>125</v>
      </c>
      <c r="C111" s="1197"/>
      <c r="D111" s="1197"/>
      <c r="E111" s="1191"/>
      <c r="F111" s="1191"/>
      <c r="G111" s="1191"/>
      <c r="H111" s="1191"/>
      <c r="I111" s="1423">
        <f t="shared" si="22"/>
        <v>0</v>
      </c>
      <c r="J111" s="1426"/>
      <c r="K111" s="1423"/>
      <c r="L111" s="1423"/>
      <c r="M111" s="1423"/>
      <c r="N111" s="1423"/>
      <c r="O111" s="1423">
        <f t="shared" si="19"/>
        <v>0</v>
      </c>
      <c r="P111" s="1428"/>
      <c r="Q111" s="1428"/>
      <c r="R111" s="1423"/>
      <c r="S111" s="1423"/>
      <c r="T111" s="1423"/>
      <c r="U111" s="1423">
        <f t="shared" si="23"/>
        <v>0</v>
      </c>
      <c r="V111" s="1428"/>
      <c r="W111" s="1428"/>
      <c r="X111" s="1428"/>
      <c r="Y111" s="1428"/>
      <c r="Z111" s="1423"/>
      <c r="AA111" s="1423">
        <f t="shared" si="24"/>
        <v>0</v>
      </c>
      <c r="AB111" s="1426"/>
      <c r="AC111" s="1423"/>
      <c r="AD111" s="1423"/>
      <c r="AE111" s="1423"/>
      <c r="AF111" s="1423"/>
      <c r="AG111" s="1423">
        <f t="shared" si="20"/>
        <v>0</v>
      </c>
      <c r="AH111" s="1197"/>
      <c r="AI111" s="1191"/>
      <c r="AJ111" s="1191"/>
      <c r="AK111" s="1191"/>
      <c r="AL111" s="1191"/>
      <c r="AM111" s="1133">
        <f t="shared" si="25"/>
        <v>0</v>
      </c>
      <c r="AN111" s="1198">
        <f t="shared" si="21"/>
        <v>0</v>
      </c>
      <c r="AO111" s="573">
        <v>0</v>
      </c>
      <c r="AP111" s="570">
        <f t="shared" si="18"/>
        <v>0</v>
      </c>
    </row>
    <row r="112" spans="1:42" s="573" customFormat="1" ht="30" hidden="1" customHeight="1" x14ac:dyDescent="0.25">
      <c r="A112" s="1205">
        <v>3111403</v>
      </c>
      <c r="B112" s="1191" t="s">
        <v>126</v>
      </c>
      <c r="C112" s="1197"/>
      <c r="D112" s="1197"/>
      <c r="E112" s="1191"/>
      <c r="F112" s="1191"/>
      <c r="G112" s="1191"/>
      <c r="H112" s="1191"/>
      <c r="I112" s="1423">
        <f t="shared" si="22"/>
        <v>0</v>
      </c>
      <c r="J112" s="1426"/>
      <c r="K112" s="1423"/>
      <c r="L112" s="1423"/>
      <c r="M112" s="1423"/>
      <c r="N112" s="1423"/>
      <c r="O112" s="1423">
        <f t="shared" si="19"/>
        <v>0</v>
      </c>
      <c r="P112" s="1428"/>
      <c r="Q112" s="1428"/>
      <c r="R112" s="1423"/>
      <c r="S112" s="1423"/>
      <c r="T112" s="1423"/>
      <c r="U112" s="1423">
        <f t="shared" si="23"/>
        <v>0</v>
      </c>
      <c r="V112" s="1428"/>
      <c r="W112" s="1428"/>
      <c r="X112" s="1428"/>
      <c r="Y112" s="1428"/>
      <c r="Z112" s="1423"/>
      <c r="AA112" s="1423">
        <f t="shared" si="24"/>
        <v>0</v>
      </c>
      <c r="AB112" s="1426"/>
      <c r="AC112" s="1423"/>
      <c r="AD112" s="1423"/>
      <c r="AE112" s="1423"/>
      <c r="AF112" s="1423"/>
      <c r="AG112" s="1423">
        <f t="shared" si="20"/>
        <v>0</v>
      </c>
      <c r="AH112" s="1191"/>
      <c r="AI112" s="1191"/>
      <c r="AJ112" s="1191"/>
      <c r="AK112" s="1191"/>
      <c r="AL112" s="1191"/>
      <c r="AM112" s="1133">
        <f t="shared" si="25"/>
        <v>0</v>
      </c>
      <c r="AN112" s="1198">
        <f t="shared" si="21"/>
        <v>0</v>
      </c>
      <c r="AO112" s="573">
        <v>0</v>
      </c>
      <c r="AP112" s="570">
        <f t="shared" si="18"/>
        <v>0</v>
      </c>
    </row>
    <row r="113" spans="1:42" s="573" customFormat="1" ht="30" hidden="1" customHeight="1" x14ac:dyDescent="0.25">
      <c r="A113" s="1205">
        <v>3111499</v>
      </c>
      <c r="B113" s="1191" t="s">
        <v>127</v>
      </c>
      <c r="C113" s="1197"/>
      <c r="D113" s="1197"/>
      <c r="E113" s="1191"/>
      <c r="F113" s="1191"/>
      <c r="G113" s="1191"/>
      <c r="H113" s="1191"/>
      <c r="I113" s="1423">
        <f t="shared" si="22"/>
        <v>0</v>
      </c>
      <c r="J113" s="1426"/>
      <c r="K113" s="1423"/>
      <c r="L113" s="1423"/>
      <c r="M113" s="1423"/>
      <c r="N113" s="1423"/>
      <c r="O113" s="1423">
        <f t="shared" si="19"/>
        <v>0</v>
      </c>
      <c r="P113" s="1428"/>
      <c r="Q113" s="1428"/>
      <c r="R113" s="1423"/>
      <c r="S113" s="1423"/>
      <c r="T113" s="1423"/>
      <c r="U113" s="1423">
        <f t="shared" si="23"/>
        <v>0</v>
      </c>
      <c r="V113" s="1428"/>
      <c r="W113" s="1428"/>
      <c r="X113" s="1428"/>
      <c r="Y113" s="1428"/>
      <c r="Z113" s="1423"/>
      <c r="AA113" s="1423">
        <f t="shared" si="24"/>
        <v>0</v>
      </c>
      <c r="AB113" s="1426"/>
      <c r="AC113" s="1423"/>
      <c r="AD113" s="1423"/>
      <c r="AE113" s="1423"/>
      <c r="AF113" s="1423"/>
      <c r="AG113" s="1423">
        <f t="shared" si="20"/>
        <v>0</v>
      </c>
      <c r="AH113" s="1191"/>
      <c r="AI113" s="1191"/>
      <c r="AJ113" s="1191"/>
      <c r="AK113" s="1191"/>
      <c r="AL113" s="1191"/>
      <c r="AM113" s="1133">
        <f t="shared" si="25"/>
        <v>0</v>
      </c>
      <c r="AN113" s="1198">
        <f t="shared" si="21"/>
        <v>0</v>
      </c>
      <c r="AO113" s="573">
        <v>0</v>
      </c>
      <c r="AP113" s="570">
        <f t="shared" si="18"/>
        <v>0</v>
      </c>
    </row>
    <row r="114" spans="1:42" s="573" customFormat="1" ht="30" hidden="1" customHeight="1" x14ac:dyDescent="0.25">
      <c r="A114" s="1205">
        <v>3110701</v>
      </c>
      <c r="B114" s="1191" t="s">
        <v>128</v>
      </c>
      <c r="C114" s="1197">
        <v>7000000</v>
      </c>
      <c r="D114" s="1197"/>
      <c r="E114" s="1191"/>
      <c r="F114" s="1191"/>
      <c r="G114" s="1191"/>
      <c r="H114" s="1191"/>
      <c r="I114" s="1423">
        <f t="shared" si="22"/>
        <v>0</v>
      </c>
      <c r="J114" s="1426"/>
      <c r="K114" s="1423"/>
      <c r="L114" s="1423"/>
      <c r="M114" s="1423"/>
      <c r="N114" s="1423"/>
      <c r="O114" s="1423">
        <f t="shared" si="19"/>
        <v>0</v>
      </c>
      <c r="P114" s="1428"/>
      <c r="Q114" s="1428"/>
      <c r="R114" s="1423"/>
      <c r="S114" s="1423"/>
      <c r="T114" s="1423"/>
      <c r="U114" s="1423">
        <f t="shared" si="23"/>
        <v>0</v>
      </c>
      <c r="V114" s="1428"/>
      <c r="W114" s="1428"/>
      <c r="X114" s="1428"/>
      <c r="Y114" s="1428"/>
      <c r="Z114" s="1423"/>
      <c r="AA114" s="1423">
        <f t="shared" si="24"/>
        <v>0</v>
      </c>
      <c r="AB114" s="1426"/>
      <c r="AC114" s="1423"/>
      <c r="AD114" s="1423"/>
      <c r="AE114" s="1423"/>
      <c r="AF114" s="1423"/>
      <c r="AG114" s="1423">
        <f t="shared" si="20"/>
        <v>0</v>
      </c>
      <c r="AH114" s="1197"/>
      <c r="AI114" s="1191"/>
      <c r="AJ114" s="1191"/>
      <c r="AK114" s="1191"/>
      <c r="AL114" s="1191"/>
      <c r="AM114" s="1133">
        <f t="shared" si="25"/>
        <v>0</v>
      </c>
      <c r="AN114" s="1198">
        <f t="shared" si="21"/>
        <v>0</v>
      </c>
      <c r="AO114" s="573">
        <v>0</v>
      </c>
      <c r="AP114" s="570">
        <f t="shared" si="18"/>
        <v>0</v>
      </c>
    </row>
    <row r="115" spans="1:42" s="573" customFormat="1" ht="30" customHeight="1" x14ac:dyDescent="0.25">
      <c r="A115" s="1205">
        <v>3110704</v>
      </c>
      <c r="B115" s="1191" t="s">
        <v>129</v>
      </c>
      <c r="C115" s="1197">
        <v>1800000</v>
      </c>
      <c r="D115" s="1197">
        <v>1000000</v>
      </c>
      <c r="E115" s="1191"/>
      <c r="F115" s="1191"/>
      <c r="G115" s="1191"/>
      <c r="H115" s="1191"/>
      <c r="I115" s="1423">
        <f t="shared" si="22"/>
        <v>1000000</v>
      </c>
      <c r="J115" s="1426"/>
      <c r="K115" s="1423"/>
      <c r="L115" s="1423"/>
      <c r="M115" s="1423"/>
      <c r="N115" s="1423"/>
      <c r="O115" s="1423">
        <f t="shared" si="19"/>
        <v>0</v>
      </c>
      <c r="P115" s="1428"/>
      <c r="Q115" s="1428"/>
      <c r="R115" s="1423"/>
      <c r="S115" s="1423"/>
      <c r="T115" s="1423"/>
      <c r="U115" s="1423">
        <f t="shared" si="23"/>
        <v>0</v>
      </c>
      <c r="V115" s="1428"/>
      <c r="W115" s="1428"/>
      <c r="X115" s="1428"/>
      <c r="Y115" s="1428"/>
      <c r="Z115" s="1423"/>
      <c r="AA115" s="1423">
        <f t="shared" si="24"/>
        <v>0</v>
      </c>
      <c r="AB115" s="1426"/>
      <c r="AC115" s="1423"/>
      <c r="AD115" s="1423"/>
      <c r="AE115" s="1423"/>
      <c r="AF115" s="1423"/>
      <c r="AG115" s="1423">
        <f t="shared" si="20"/>
        <v>0</v>
      </c>
      <c r="AH115" s="1197"/>
      <c r="AI115" s="1191"/>
      <c r="AJ115" s="1191"/>
      <c r="AK115" s="1191"/>
      <c r="AL115" s="1191"/>
      <c r="AM115" s="1133">
        <f t="shared" si="25"/>
        <v>0</v>
      </c>
      <c r="AN115" s="1198">
        <f t="shared" ref="AN115" si="26">SUM(AM115+AG115+AA115+U115+O115+I115)</f>
        <v>1000000</v>
      </c>
      <c r="AO115" s="573">
        <v>1000000</v>
      </c>
      <c r="AP115" s="570">
        <f t="shared" si="18"/>
        <v>0</v>
      </c>
    </row>
    <row r="116" spans="1:42" s="572" customFormat="1" ht="30" customHeight="1" x14ac:dyDescent="0.25">
      <c r="A116" s="1208"/>
      <c r="B116" s="1188" t="s">
        <v>130</v>
      </c>
      <c r="C116" s="1209">
        <f>SUM(C19:C115)</f>
        <v>50037761</v>
      </c>
      <c r="D116" s="1209">
        <f>SUM(D19:D115)</f>
        <v>24223301</v>
      </c>
      <c r="E116" s="1209">
        <f t="shared" ref="E116:AN116" si="27">SUM(E19:E115)</f>
        <v>0</v>
      </c>
      <c r="F116" s="1209">
        <f t="shared" si="27"/>
        <v>0</v>
      </c>
      <c r="G116" s="1209">
        <f t="shared" si="27"/>
        <v>0</v>
      </c>
      <c r="H116" s="1209">
        <f t="shared" si="27"/>
        <v>0</v>
      </c>
      <c r="I116" s="1430">
        <f t="shared" si="27"/>
        <v>24223301</v>
      </c>
      <c r="J116" s="1430">
        <f t="shared" si="27"/>
        <v>0</v>
      </c>
      <c r="K116" s="1430">
        <f t="shared" si="27"/>
        <v>11793258</v>
      </c>
      <c r="L116" s="1430">
        <f t="shared" si="27"/>
        <v>1000000</v>
      </c>
      <c r="M116" s="1430">
        <f t="shared" si="27"/>
        <v>0</v>
      </c>
      <c r="N116" s="1430">
        <f t="shared" si="27"/>
        <v>0</v>
      </c>
      <c r="O116" s="1430">
        <f t="shared" si="27"/>
        <v>12793258</v>
      </c>
      <c r="P116" s="1430">
        <f t="shared" si="27"/>
        <v>6615552</v>
      </c>
      <c r="Q116" s="1430">
        <f t="shared" si="27"/>
        <v>0</v>
      </c>
      <c r="R116" s="1430">
        <f t="shared" si="27"/>
        <v>0</v>
      </c>
      <c r="S116" s="1430">
        <f t="shared" si="27"/>
        <v>0</v>
      </c>
      <c r="T116" s="1430">
        <f t="shared" si="27"/>
        <v>0</v>
      </c>
      <c r="U116" s="1430">
        <f t="shared" si="27"/>
        <v>6615552</v>
      </c>
      <c r="V116" s="1430">
        <f t="shared" si="27"/>
        <v>4500000</v>
      </c>
      <c r="W116" s="1430">
        <f t="shared" si="27"/>
        <v>0</v>
      </c>
      <c r="X116" s="1430">
        <f t="shared" si="27"/>
        <v>0</v>
      </c>
      <c r="Y116" s="1430">
        <f t="shared" si="27"/>
        <v>0</v>
      </c>
      <c r="Z116" s="1430">
        <f t="shared" si="27"/>
        <v>0</v>
      </c>
      <c r="AA116" s="1430">
        <f t="shared" si="27"/>
        <v>4500000</v>
      </c>
      <c r="AB116" s="1430">
        <f t="shared" si="27"/>
        <v>5500000</v>
      </c>
      <c r="AC116" s="1430">
        <f t="shared" si="27"/>
        <v>0</v>
      </c>
      <c r="AD116" s="1430">
        <f t="shared" si="27"/>
        <v>0</v>
      </c>
      <c r="AE116" s="1430">
        <f t="shared" si="27"/>
        <v>0</v>
      </c>
      <c r="AF116" s="1430">
        <f t="shared" si="27"/>
        <v>0</v>
      </c>
      <c r="AG116" s="1430">
        <f t="shared" si="27"/>
        <v>5500000</v>
      </c>
      <c r="AH116" s="1209">
        <f t="shared" si="27"/>
        <v>0</v>
      </c>
      <c r="AI116" s="1209">
        <f t="shared" si="27"/>
        <v>0</v>
      </c>
      <c r="AJ116" s="1209">
        <f t="shared" si="27"/>
        <v>0</v>
      </c>
      <c r="AK116" s="1209">
        <f t="shared" si="27"/>
        <v>0</v>
      </c>
      <c r="AL116" s="1209">
        <f t="shared" si="27"/>
        <v>0</v>
      </c>
      <c r="AM116" s="1209">
        <f t="shared" si="27"/>
        <v>0</v>
      </c>
      <c r="AN116" s="1198">
        <f t="shared" si="27"/>
        <v>53632111</v>
      </c>
      <c r="AO116" s="572">
        <v>54032111</v>
      </c>
      <c r="AP116" s="570">
        <f t="shared" si="18"/>
        <v>-400000</v>
      </c>
    </row>
    <row r="117" spans="1:42" ht="30" customHeight="1" x14ac:dyDescent="0.25">
      <c r="A117" s="1210"/>
      <c r="B117" s="1192" t="s">
        <v>131</v>
      </c>
      <c r="C117" s="1197"/>
      <c r="D117" s="1197"/>
      <c r="E117" s="1191"/>
      <c r="F117" s="1191"/>
      <c r="G117" s="1191"/>
      <c r="H117" s="1191"/>
      <c r="I117" s="1423"/>
      <c r="J117" s="1426"/>
      <c r="K117" s="1423"/>
      <c r="L117" s="1423"/>
      <c r="M117" s="1423"/>
      <c r="N117" s="1423"/>
      <c r="O117" s="1423"/>
      <c r="P117" s="1426"/>
      <c r="Q117" s="1423"/>
      <c r="R117" s="1423"/>
      <c r="S117" s="1423"/>
      <c r="T117" s="1423"/>
      <c r="U117" s="1423"/>
      <c r="V117" s="1426"/>
      <c r="W117" s="1426"/>
      <c r="X117" s="1423"/>
      <c r="Y117" s="1423"/>
      <c r="Z117" s="1423"/>
      <c r="AA117" s="1423"/>
      <c r="AB117" s="1426"/>
      <c r="AC117" s="1423"/>
      <c r="AD117" s="1423"/>
      <c r="AE117" s="1423"/>
      <c r="AF117" s="1423"/>
      <c r="AG117" s="1423"/>
      <c r="AH117" s="1197"/>
      <c r="AI117" s="1191"/>
      <c r="AJ117" s="1191"/>
      <c r="AK117" s="1191"/>
      <c r="AL117" s="1191"/>
      <c r="AM117" s="1133"/>
      <c r="AN117" s="1198"/>
    </row>
    <row r="118" spans="1:42" s="573" customFormat="1" ht="30" customHeight="1" x14ac:dyDescent="0.25">
      <c r="A118" s="1205">
        <v>2220101</v>
      </c>
      <c r="B118" s="1191" t="s">
        <v>132</v>
      </c>
      <c r="C118" s="1197">
        <v>3904620</v>
      </c>
      <c r="D118" s="1197">
        <v>2100000</v>
      </c>
      <c r="E118" s="1191"/>
      <c r="F118" s="1191"/>
      <c r="G118" s="1191"/>
      <c r="H118" s="1191"/>
      <c r="I118" s="1423">
        <f>SUM(D118:E118)</f>
        <v>2100000</v>
      </c>
      <c r="J118" s="1426"/>
      <c r="K118" s="1423"/>
      <c r="L118" s="1423"/>
      <c r="M118" s="1423"/>
      <c r="N118" s="1423"/>
      <c r="O118" s="1423">
        <f>SUM(J118:L118)</f>
        <v>0</v>
      </c>
      <c r="P118" s="1423"/>
      <c r="Q118" s="1423"/>
      <c r="R118" s="1423"/>
      <c r="S118" s="1423"/>
      <c r="T118" s="1423"/>
      <c r="U118" s="1423">
        <f>SUM(P118)</f>
        <v>0</v>
      </c>
      <c r="V118" s="1423"/>
      <c r="W118" s="1423"/>
      <c r="X118" s="1423"/>
      <c r="Y118" s="1423"/>
      <c r="Z118" s="1423"/>
      <c r="AA118" s="1423">
        <f>SUM(V118:Y118)</f>
        <v>0</v>
      </c>
      <c r="AB118" s="1428"/>
      <c r="AC118" s="1423"/>
      <c r="AD118" s="1423"/>
      <c r="AE118" s="1423"/>
      <c r="AF118" s="1423"/>
      <c r="AG118" s="1423">
        <f t="shared" ref="AG118:AG130" si="28">SUM(AB118)</f>
        <v>0</v>
      </c>
      <c r="AH118" s="1206"/>
      <c r="AI118" s="1206"/>
      <c r="AJ118" s="1191"/>
      <c r="AK118" s="1191"/>
      <c r="AL118" s="1191"/>
      <c r="AM118" s="1133">
        <f>SUM(AH118:AI118)</f>
        <v>0</v>
      </c>
      <c r="AN118" s="1198">
        <f t="shared" ref="AN118:AN130" si="29">SUM(AM118+AG118+AA118+U118+O118+I118)</f>
        <v>2100000</v>
      </c>
      <c r="AO118" s="573">
        <v>2100000</v>
      </c>
      <c r="AP118" s="570">
        <f t="shared" si="18"/>
        <v>0</v>
      </c>
    </row>
    <row r="119" spans="1:42" s="573" customFormat="1" ht="30" hidden="1" customHeight="1" x14ac:dyDescent="0.25">
      <c r="A119" s="1205">
        <v>2220103</v>
      </c>
      <c r="B119" s="1191" t="s">
        <v>133</v>
      </c>
      <c r="C119" s="1197"/>
      <c r="D119" s="1197"/>
      <c r="E119" s="1191"/>
      <c r="F119" s="1191"/>
      <c r="G119" s="1191"/>
      <c r="H119" s="1191"/>
      <c r="I119" s="1423">
        <f t="shared" ref="I119:I130" si="30">SUM(D119:E119)</f>
        <v>0</v>
      </c>
      <c r="J119" s="1426"/>
      <c r="K119" s="1423"/>
      <c r="L119" s="1423"/>
      <c r="M119" s="1423"/>
      <c r="N119" s="1423"/>
      <c r="O119" s="1423">
        <f t="shared" ref="O119:O130" si="31">SUM(J119:L119)</f>
        <v>0</v>
      </c>
      <c r="P119" s="1428"/>
      <c r="Q119" s="1423"/>
      <c r="R119" s="1423"/>
      <c r="S119" s="1423"/>
      <c r="T119" s="1423"/>
      <c r="U119" s="1423">
        <f t="shared" ref="U119:U130" si="32">SUM(P119)</f>
        <v>0</v>
      </c>
      <c r="V119" s="1428"/>
      <c r="W119" s="1428"/>
      <c r="X119" s="1428"/>
      <c r="Y119" s="1428"/>
      <c r="Z119" s="1423"/>
      <c r="AA119" s="1423">
        <f t="shared" ref="AA119:AA130" si="33">SUM(V119:Y119)</f>
        <v>0</v>
      </c>
      <c r="AB119" s="1428"/>
      <c r="AC119" s="1423"/>
      <c r="AD119" s="1423"/>
      <c r="AE119" s="1423"/>
      <c r="AF119" s="1423"/>
      <c r="AG119" s="1423">
        <f t="shared" si="28"/>
        <v>0</v>
      </c>
      <c r="AH119" s="1197"/>
      <c r="AI119" s="1191"/>
      <c r="AJ119" s="1191"/>
      <c r="AK119" s="1191"/>
      <c r="AL119" s="1191"/>
      <c r="AM119" s="1133">
        <f t="shared" ref="AM119:AM130" si="34">SUM(AH119:AI119)</f>
        <v>0</v>
      </c>
      <c r="AN119" s="1198">
        <f t="shared" si="29"/>
        <v>0</v>
      </c>
      <c r="AO119" s="573">
        <v>0</v>
      </c>
      <c r="AP119" s="570">
        <f t="shared" si="18"/>
        <v>0</v>
      </c>
    </row>
    <row r="120" spans="1:42" s="573" customFormat="1" ht="30" hidden="1" customHeight="1" x14ac:dyDescent="0.25">
      <c r="A120" s="1205">
        <v>2220201</v>
      </c>
      <c r="B120" s="1191" t="s">
        <v>134</v>
      </c>
      <c r="C120" s="1197"/>
      <c r="D120" s="1197"/>
      <c r="E120" s="1191"/>
      <c r="F120" s="1191"/>
      <c r="G120" s="1191"/>
      <c r="H120" s="1191"/>
      <c r="I120" s="1423">
        <f t="shared" si="30"/>
        <v>0</v>
      </c>
      <c r="J120" s="1426"/>
      <c r="K120" s="1423"/>
      <c r="L120" s="1423"/>
      <c r="M120" s="1423"/>
      <c r="N120" s="1423"/>
      <c r="O120" s="1423">
        <f t="shared" si="31"/>
        <v>0</v>
      </c>
      <c r="P120" s="1428"/>
      <c r="Q120" s="1423"/>
      <c r="R120" s="1423"/>
      <c r="S120" s="1423"/>
      <c r="T120" s="1423"/>
      <c r="U120" s="1423">
        <f t="shared" si="32"/>
        <v>0</v>
      </c>
      <c r="V120" s="1428"/>
      <c r="W120" s="1428"/>
      <c r="X120" s="1428"/>
      <c r="Y120" s="1428"/>
      <c r="Z120" s="1423"/>
      <c r="AA120" s="1423">
        <f t="shared" si="33"/>
        <v>0</v>
      </c>
      <c r="AB120" s="1428"/>
      <c r="AC120" s="1423"/>
      <c r="AD120" s="1423"/>
      <c r="AE120" s="1423"/>
      <c r="AF120" s="1423"/>
      <c r="AG120" s="1423">
        <f t="shared" si="28"/>
        <v>0</v>
      </c>
      <c r="AH120" s="1206"/>
      <c r="AI120" s="1206"/>
      <c r="AJ120" s="1191"/>
      <c r="AK120" s="1191"/>
      <c r="AL120" s="1191"/>
      <c r="AM120" s="1133">
        <f t="shared" si="34"/>
        <v>0</v>
      </c>
      <c r="AN120" s="1198">
        <f t="shared" si="29"/>
        <v>0</v>
      </c>
      <c r="AO120" s="573">
        <v>0</v>
      </c>
      <c r="AP120" s="570">
        <f t="shared" si="18"/>
        <v>0</v>
      </c>
    </row>
    <row r="121" spans="1:42" s="573" customFormat="1" ht="30" hidden="1" customHeight="1" x14ac:dyDescent="0.25">
      <c r="A121" s="1205">
        <v>2220202</v>
      </c>
      <c r="B121" s="1191" t="s">
        <v>135</v>
      </c>
      <c r="C121" s="1197">
        <v>100000</v>
      </c>
      <c r="D121" s="1197"/>
      <c r="E121" s="1191"/>
      <c r="F121" s="1191"/>
      <c r="G121" s="1191"/>
      <c r="H121" s="1191"/>
      <c r="I121" s="1423">
        <f t="shared" si="30"/>
        <v>0</v>
      </c>
      <c r="J121" s="1426"/>
      <c r="K121" s="1423"/>
      <c r="L121" s="1423"/>
      <c r="M121" s="1423"/>
      <c r="N121" s="1423"/>
      <c r="O121" s="1423">
        <f t="shared" si="31"/>
        <v>0</v>
      </c>
      <c r="P121" s="1423"/>
      <c r="Q121" s="1426"/>
      <c r="R121" s="1423"/>
      <c r="S121" s="1423"/>
      <c r="T121" s="1423"/>
      <c r="U121" s="1423">
        <f t="shared" si="32"/>
        <v>0</v>
      </c>
      <c r="V121" s="1428"/>
      <c r="W121" s="1423"/>
      <c r="X121" s="1423"/>
      <c r="Y121" s="1423"/>
      <c r="Z121" s="1423"/>
      <c r="AA121" s="1423">
        <f t="shared" si="33"/>
        <v>0</v>
      </c>
      <c r="AB121" s="1428"/>
      <c r="AC121" s="1423"/>
      <c r="AD121" s="1423"/>
      <c r="AE121" s="1423"/>
      <c r="AF121" s="1423"/>
      <c r="AG121" s="1423">
        <f t="shared" si="28"/>
        <v>0</v>
      </c>
      <c r="AH121" s="1206"/>
      <c r="AI121" s="1206"/>
      <c r="AJ121" s="1191"/>
      <c r="AK121" s="1191"/>
      <c r="AL121" s="1191"/>
      <c r="AM121" s="1133">
        <f t="shared" si="34"/>
        <v>0</v>
      </c>
      <c r="AN121" s="1198">
        <f t="shared" si="29"/>
        <v>0</v>
      </c>
      <c r="AO121" s="573">
        <v>0</v>
      </c>
      <c r="AP121" s="570">
        <f t="shared" si="18"/>
        <v>0</v>
      </c>
    </row>
    <row r="122" spans="1:42" s="573" customFormat="1" ht="30" hidden="1" customHeight="1" x14ac:dyDescent="0.25">
      <c r="A122" s="1205">
        <v>2220203</v>
      </c>
      <c r="B122" s="1191" t="s">
        <v>136</v>
      </c>
      <c r="C122" s="1197"/>
      <c r="D122" s="1197"/>
      <c r="E122" s="1191"/>
      <c r="F122" s="1191"/>
      <c r="G122" s="1191"/>
      <c r="H122" s="1191"/>
      <c r="I122" s="1423">
        <f t="shared" si="30"/>
        <v>0</v>
      </c>
      <c r="J122" s="1426"/>
      <c r="K122" s="1423"/>
      <c r="L122" s="1423"/>
      <c r="M122" s="1423"/>
      <c r="N122" s="1423"/>
      <c r="O122" s="1423">
        <f t="shared" si="31"/>
        <v>0</v>
      </c>
      <c r="P122" s="1428"/>
      <c r="Q122" s="1423"/>
      <c r="R122" s="1423"/>
      <c r="S122" s="1423"/>
      <c r="T122" s="1423"/>
      <c r="U122" s="1423">
        <f t="shared" si="32"/>
        <v>0</v>
      </c>
      <c r="V122" s="1428"/>
      <c r="W122" s="1428"/>
      <c r="X122" s="1428"/>
      <c r="Y122" s="1428"/>
      <c r="Z122" s="1423"/>
      <c r="AA122" s="1423">
        <f t="shared" si="33"/>
        <v>0</v>
      </c>
      <c r="AB122" s="1428"/>
      <c r="AC122" s="1423"/>
      <c r="AD122" s="1423"/>
      <c r="AE122" s="1423"/>
      <c r="AF122" s="1423"/>
      <c r="AG122" s="1423">
        <f t="shared" si="28"/>
        <v>0</v>
      </c>
      <c r="AH122" s="1197"/>
      <c r="AI122" s="1191"/>
      <c r="AJ122" s="1191"/>
      <c r="AK122" s="1191"/>
      <c r="AL122" s="1191"/>
      <c r="AM122" s="1133">
        <f t="shared" si="34"/>
        <v>0</v>
      </c>
      <c r="AN122" s="1198">
        <f t="shared" si="29"/>
        <v>0</v>
      </c>
      <c r="AO122" s="573">
        <v>0</v>
      </c>
      <c r="AP122" s="570">
        <f t="shared" si="18"/>
        <v>0</v>
      </c>
    </row>
    <row r="123" spans="1:42" s="573" customFormat="1" ht="30" hidden="1" customHeight="1" x14ac:dyDescent="0.25">
      <c r="A123" s="1205">
        <v>2220204</v>
      </c>
      <c r="B123" s="1191" t="s">
        <v>137</v>
      </c>
      <c r="C123" s="1197"/>
      <c r="D123" s="1197"/>
      <c r="E123" s="1191"/>
      <c r="F123" s="1191"/>
      <c r="G123" s="1191"/>
      <c r="H123" s="1191"/>
      <c r="I123" s="1423">
        <f t="shared" si="30"/>
        <v>0</v>
      </c>
      <c r="J123" s="1426"/>
      <c r="K123" s="1423"/>
      <c r="L123" s="1423"/>
      <c r="M123" s="1423"/>
      <c r="N123" s="1423"/>
      <c r="O123" s="1423">
        <f t="shared" si="31"/>
        <v>0</v>
      </c>
      <c r="P123" s="1428"/>
      <c r="Q123" s="1423"/>
      <c r="R123" s="1423"/>
      <c r="S123" s="1423"/>
      <c r="T123" s="1423"/>
      <c r="U123" s="1423">
        <f t="shared" si="32"/>
        <v>0</v>
      </c>
      <c r="V123" s="1428"/>
      <c r="W123" s="1428"/>
      <c r="X123" s="1428"/>
      <c r="Y123" s="1428"/>
      <c r="Z123" s="1423"/>
      <c r="AA123" s="1423">
        <f t="shared" si="33"/>
        <v>0</v>
      </c>
      <c r="AB123" s="1428"/>
      <c r="AC123" s="1423"/>
      <c r="AD123" s="1423"/>
      <c r="AE123" s="1423"/>
      <c r="AF123" s="1423"/>
      <c r="AG123" s="1423">
        <f t="shared" si="28"/>
        <v>0</v>
      </c>
      <c r="AH123" s="1197"/>
      <c r="AI123" s="1191"/>
      <c r="AJ123" s="1191"/>
      <c r="AK123" s="1191"/>
      <c r="AL123" s="1191"/>
      <c r="AM123" s="1133">
        <f t="shared" si="34"/>
        <v>0</v>
      </c>
      <c r="AN123" s="1198">
        <f t="shared" si="29"/>
        <v>0</v>
      </c>
      <c r="AO123" s="573">
        <v>0</v>
      </c>
      <c r="AP123" s="570">
        <f t="shared" si="18"/>
        <v>0</v>
      </c>
    </row>
    <row r="124" spans="1:42" s="573" customFormat="1" ht="30" hidden="1" customHeight="1" x14ac:dyDescent="0.25">
      <c r="A124" s="1205">
        <v>2220205</v>
      </c>
      <c r="B124" s="1191" t="s">
        <v>138</v>
      </c>
      <c r="C124" s="1197"/>
      <c r="D124" s="1197"/>
      <c r="E124" s="1191"/>
      <c r="F124" s="1191"/>
      <c r="G124" s="1191"/>
      <c r="H124" s="1191"/>
      <c r="I124" s="1423">
        <f t="shared" si="30"/>
        <v>0</v>
      </c>
      <c r="J124" s="1426"/>
      <c r="K124" s="1423"/>
      <c r="L124" s="1423"/>
      <c r="M124" s="1423"/>
      <c r="N124" s="1423"/>
      <c r="O124" s="1423">
        <f t="shared" si="31"/>
        <v>0</v>
      </c>
      <c r="P124" s="1428"/>
      <c r="Q124" s="1423"/>
      <c r="R124" s="1423"/>
      <c r="S124" s="1423"/>
      <c r="T124" s="1423"/>
      <c r="U124" s="1423">
        <f t="shared" si="32"/>
        <v>0</v>
      </c>
      <c r="V124" s="1428"/>
      <c r="W124" s="1428"/>
      <c r="X124" s="1428"/>
      <c r="Y124" s="1428"/>
      <c r="Z124" s="1423"/>
      <c r="AA124" s="1423">
        <f t="shared" si="33"/>
        <v>0</v>
      </c>
      <c r="AB124" s="1428"/>
      <c r="AC124" s="1423"/>
      <c r="AD124" s="1423"/>
      <c r="AE124" s="1423"/>
      <c r="AF124" s="1423"/>
      <c r="AG124" s="1423">
        <f t="shared" si="28"/>
        <v>0</v>
      </c>
      <c r="AH124" s="1197"/>
      <c r="AI124" s="1191"/>
      <c r="AJ124" s="1191"/>
      <c r="AK124" s="1191"/>
      <c r="AL124" s="1191"/>
      <c r="AM124" s="1133">
        <f t="shared" si="34"/>
        <v>0</v>
      </c>
      <c r="AN124" s="1198">
        <f t="shared" si="29"/>
        <v>0</v>
      </c>
      <c r="AO124" s="573">
        <v>0</v>
      </c>
      <c r="AP124" s="570">
        <f t="shared" si="18"/>
        <v>0</v>
      </c>
    </row>
    <row r="125" spans="1:42" s="573" customFormat="1" ht="30" customHeight="1" x14ac:dyDescent="0.25">
      <c r="A125" s="1205">
        <v>2220205</v>
      </c>
      <c r="B125" s="1191" t="s">
        <v>139</v>
      </c>
      <c r="C125" s="1197">
        <v>236374</v>
      </c>
      <c r="D125" s="1197">
        <v>1100000</v>
      </c>
      <c r="E125" s="1191"/>
      <c r="F125" s="1191"/>
      <c r="G125" s="1191"/>
      <c r="H125" s="1191"/>
      <c r="I125" s="1423">
        <f t="shared" si="30"/>
        <v>1100000</v>
      </c>
      <c r="J125" s="1426"/>
      <c r="K125" s="1423"/>
      <c r="L125" s="1423"/>
      <c r="M125" s="1423"/>
      <c r="N125" s="1423"/>
      <c r="O125" s="1423">
        <f t="shared" si="31"/>
        <v>0</v>
      </c>
      <c r="P125" s="1423"/>
      <c r="Q125" s="1426"/>
      <c r="R125" s="1423"/>
      <c r="S125" s="1423"/>
      <c r="T125" s="1423"/>
      <c r="U125" s="1423">
        <f t="shared" si="32"/>
        <v>0</v>
      </c>
      <c r="V125" s="1423"/>
      <c r="W125" s="1428"/>
      <c r="X125" s="1428"/>
      <c r="Y125" s="1428"/>
      <c r="Z125" s="1423"/>
      <c r="AA125" s="1423">
        <f t="shared" si="33"/>
        <v>0</v>
      </c>
      <c r="AB125" s="1428"/>
      <c r="AC125" s="1423"/>
      <c r="AD125" s="1423"/>
      <c r="AE125" s="1423"/>
      <c r="AF125" s="1423"/>
      <c r="AG125" s="1423">
        <f t="shared" si="28"/>
        <v>0</v>
      </c>
      <c r="AH125" s="1206"/>
      <c r="AI125" s="1206"/>
      <c r="AJ125" s="1191"/>
      <c r="AK125" s="1191"/>
      <c r="AL125" s="1191"/>
      <c r="AM125" s="1133">
        <f t="shared" si="34"/>
        <v>0</v>
      </c>
      <c r="AN125" s="1198">
        <f t="shared" si="29"/>
        <v>1100000</v>
      </c>
      <c r="AO125" s="573">
        <v>700000</v>
      </c>
      <c r="AP125" s="570">
        <f t="shared" si="18"/>
        <v>400000</v>
      </c>
    </row>
    <row r="126" spans="1:42" s="573" customFormat="1" ht="30" customHeight="1" x14ac:dyDescent="0.25">
      <c r="A126" s="1205">
        <v>2220209</v>
      </c>
      <c r="B126" s="1191" t="s">
        <v>140</v>
      </c>
      <c r="C126" s="1197">
        <v>550000</v>
      </c>
      <c r="D126" s="1197"/>
      <c r="E126" s="1191"/>
      <c r="F126" s="1191"/>
      <c r="G126" s="1191"/>
      <c r="H126" s="1191"/>
      <c r="I126" s="1423">
        <f t="shared" si="30"/>
        <v>0</v>
      </c>
      <c r="J126" s="1426"/>
      <c r="K126" s="1423"/>
      <c r="L126" s="1423"/>
      <c r="M126" s="1423"/>
      <c r="N126" s="1423"/>
      <c r="O126" s="1423">
        <f t="shared" si="31"/>
        <v>0</v>
      </c>
      <c r="P126" s="1428">
        <v>500000</v>
      </c>
      <c r="Q126" s="1423"/>
      <c r="R126" s="1423"/>
      <c r="S126" s="1423"/>
      <c r="T126" s="1423"/>
      <c r="U126" s="1423">
        <f t="shared" si="32"/>
        <v>500000</v>
      </c>
      <c r="V126" s="1428"/>
      <c r="W126" s="1428"/>
      <c r="X126" s="1428"/>
      <c r="Y126" s="1428"/>
      <c r="Z126" s="1423"/>
      <c r="AA126" s="1423">
        <f t="shared" si="33"/>
        <v>0</v>
      </c>
      <c r="AB126" s="1428"/>
      <c r="AC126" s="1423"/>
      <c r="AD126" s="1423"/>
      <c r="AE126" s="1423"/>
      <c r="AF126" s="1423"/>
      <c r="AG126" s="1423">
        <f t="shared" si="28"/>
        <v>0</v>
      </c>
      <c r="AH126" s="1197"/>
      <c r="AI126" s="1191"/>
      <c r="AJ126" s="1191"/>
      <c r="AK126" s="1191"/>
      <c r="AL126" s="1191"/>
      <c r="AM126" s="1133">
        <f t="shared" si="34"/>
        <v>0</v>
      </c>
      <c r="AN126" s="1198">
        <f t="shared" si="29"/>
        <v>500000</v>
      </c>
      <c r="AO126" s="573">
        <v>500000</v>
      </c>
      <c r="AP126" s="570">
        <f t="shared" si="18"/>
        <v>0</v>
      </c>
    </row>
    <row r="127" spans="1:42" s="573" customFormat="1" ht="30" customHeight="1" x14ac:dyDescent="0.25">
      <c r="A127" s="1205">
        <v>2220210</v>
      </c>
      <c r="B127" s="1191" t="s">
        <v>141</v>
      </c>
      <c r="C127" s="1197">
        <v>280000</v>
      </c>
      <c r="D127" s="1197">
        <v>100000</v>
      </c>
      <c r="E127" s="1191"/>
      <c r="F127" s="1191"/>
      <c r="G127" s="1191"/>
      <c r="H127" s="1191"/>
      <c r="I127" s="1423">
        <f t="shared" si="30"/>
        <v>100000</v>
      </c>
      <c r="J127" s="1426"/>
      <c r="K127" s="1423"/>
      <c r="L127" s="1423"/>
      <c r="M127" s="1423"/>
      <c r="N127" s="1423"/>
      <c r="O127" s="1423">
        <f t="shared" si="31"/>
        <v>0</v>
      </c>
      <c r="P127" s="1423"/>
      <c r="Q127" s="1426"/>
      <c r="R127" s="1423"/>
      <c r="S127" s="1423"/>
      <c r="T127" s="1423"/>
      <c r="U127" s="1423">
        <f t="shared" si="32"/>
        <v>0</v>
      </c>
      <c r="V127" s="1423"/>
      <c r="W127" s="1428"/>
      <c r="X127" s="1428"/>
      <c r="Y127" s="1428"/>
      <c r="Z127" s="1423"/>
      <c r="AA127" s="1423">
        <f t="shared" si="33"/>
        <v>0</v>
      </c>
      <c r="AB127" s="1428"/>
      <c r="AC127" s="1423"/>
      <c r="AD127" s="1423"/>
      <c r="AE127" s="1423"/>
      <c r="AF127" s="1423"/>
      <c r="AG127" s="1423">
        <f t="shared" si="28"/>
        <v>0</v>
      </c>
      <c r="AH127" s="1206"/>
      <c r="AI127" s="1206"/>
      <c r="AJ127" s="1191"/>
      <c r="AK127" s="1191"/>
      <c r="AL127" s="1191"/>
      <c r="AM127" s="1133">
        <f t="shared" si="34"/>
        <v>0</v>
      </c>
      <c r="AN127" s="1198">
        <f t="shared" si="29"/>
        <v>100000</v>
      </c>
      <c r="AO127" s="573">
        <v>100000</v>
      </c>
      <c r="AP127" s="570">
        <f t="shared" si="18"/>
        <v>0</v>
      </c>
    </row>
    <row r="128" spans="1:42" s="573" customFormat="1" ht="30" hidden="1" customHeight="1" x14ac:dyDescent="0.25">
      <c r="A128" s="1205">
        <v>2220299</v>
      </c>
      <c r="B128" s="1191" t="s">
        <v>142</v>
      </c>
      <c r="C128" s="1197"/>
      <c r="D128" s="1197"/>
      <c r="E128" s="1191"/>
      <c r="F128" s="1191"/>
      <c r="G128" s="1191"/>
      <c r="H128" s="1191"/>
      <c r="I128" s="1423">
        <f t="shared" si="30"/>
        <v>0</v>
      </c>
      <c r="J128" s="1423"/>
      <c r="K128" s="1423"/>
      <c r="L128" s="1423"/>
      <c r="M128" s="1423"/>
      <c r="N128" s="1423"/>
      <c r="O128" s="1423">
        <f t="shared" si="31"/>
        <v>0</v>
      </c>
      <c r="P128" s="1428"/>
      <c r="Q128" s="1423"/>
      <c r="R128" s="1423"/>
      <c r="S128" s="1423"/>
      <c r="T128" s="1423"/>
      <c r="U128" s="1423">
        <f t="shared" si="32"/>
        <v>0</v>
      </c>
      <c r="V128" s="1428"/>
      <c r="W128" s="1428"/>
      <c r="X128" s="1428"/>
      <c r="Y128" s="1428"/>
      <c r="Z128" s="1423"/>
      <c r="AA128" s="1423">
        <f t="shared" si="33"/>
        <v>0</v>
      </c>
      <c r="AB128" s="1428"/>
      <c r="AC128" s="1423"/>
      <c r="AD128" s="1423"/>
      <c r="AE128" s="1423"/>
      <c r="AF128" s="1423"/>
      <c r="AG128" s="1423">
        <f t="shared" si="28"/>
        <v>0</v>
      </c>
      <c r="AH128" s="1191"/>
      <c r="AI128" s="1191"/>
      <c r="AJ128" s="1191"/>
      <c r="AK128" s="1191"/>
      <c r="AL128" s="1191"/>
      <c r="AM128" s="1133">
        <f t="shared" si="34"/>
        <v>0</v>
      </c>
      <c r="AN128" s="1198">
        <f t="shared" si="29"/>
        <v>0</v>
      </c>
      <c r="AO128" s="573">
        <v>0</v>
      </c>
      <c r="AP128" s="570">
        <f t="shared" si="18"/>
        <v>0</v>
      </c>
    </row>
    <row r="129" spans="1:48" s="573" customFormat="1" ht="30" hidden="1" customHeight="1" x14ac:dyDescent="0.25">
      <c r="A129" s="1205">
        <v>2220299</v>
      </c>
      <c r="B129" s="1191" t="s">
        <v>143</v>
      </c>
      <c r="C129" s="1197"/>
      <c r="D129" s="1197"/>
      <c r="E129" s="1191"/>
      <c r="F129" s="1191"/>
      <c r="G129" s="1191"/>
      <c r="H129" s="1191"/>
      <c r="I129" s="1423">
        <f t="shared" si="30"/>
        <v>0</v>
      </c>
      <c r="J129" s="1426"/>
      <c r="K129" s="1423"/>
      <c r="L129" s="1423"/>
      <c r="M129" s="1423"/>
      <c r="N129" s="1423"/>
      <c r="O129" s="1423">
        <f t="shared" si="31"/>
        <v>0</v>
      </c>
      <c r="P129" s="1428"/>
      <c r="Q129" s="1423"/>
      <c r="R129" s="1423"/>
      <c r="S129" s="1423"/>
      <c r="T129" s="1423"/>
      <c r="U129" s="1423">
        <f t="shared" si="32"/>
        <v>0</v>
      </c>
      <c r="V129" s="1428"/>
      <c r="W129" s="1428"/>
      <c r="X129" s="1428"/>
      <c r="Y129" s="1428"/>
      <c r="Z129" s="1423"/>
      <c r="AA129" s="1423">
        <f t="shared" si="33"/>
        <v>0</v>
      </c>
      <c r="AB129" s="1428"/>
      <c r="AC129" s="1423"/>
      <c r="AD129" s="1423"/>
      <c r="AE129" s="1423"/>
      <c r="AF129" s="1423"/>
      <c r="AG129" s="1423">
        <f t="shared" si="28"/>
        <v>0</v>
      </c>
      <c r="AH129" s="1197"/>
      <c r="AI129" s="1191"/>
      <c r="AJ129" s="1191"/>
      <c r="AK129" s="1191"/>
      <c r="AL129" s="1191"/>
      <c r="AM129" s="1133">
        <f t="shared" si="34"/>
        <v>0</v>
      </c>
      <c r="AN129" s="1198">
        <f t="shared" si="29"/>
        <v>0</v>
      </c>
      <c r="AO129" s="573">
        <v>0</v>
      </c>
      <c r="AP129" s="570">
        <f t="shared" si="18"/>
        <v>0</v>
      </c>
    </row>
    <row r="130" spans="1:48" s="573" customFormat="1" ht="30" hidden="1" customHeight="1" x14ac:dyDescent="0.25">
      <c r="A130" s="1205">
        <v>2220299</v>
      </c>
      <c r="B130" s="1191" t="s">
        <v>169</v>
      </c>
      <c r="C130" s="1197"/>
      <c r="D130" s="1197"/>
      <c r="E130" s="1191"/>
      <c r="F130" s="1191"/>
      <c r="G130" s="1191"/>
      <c r="H130" s="1191"/>
      <c r="I130" s="1423">
        <f t="shared" si="30"/>
        <v>0</v>
      </c>
      <c r="J130" s="1426"/>
      <c r="K130" s="1423"/>
      <c r="L130" s="1423"/>
      <c r="M130" s="1423"/>
      <c r="N130" s="1423"/>
      <c r="O130" s="1423">
        <f t="shared" si="31"/>
        <v>0</v>
      </c>
      <c r="P130" s="1428"/>
      <c r="Q130" s="1423"/>
      <c r="R130" s="1423"/>
      <c r="S130" s="1423"/>
      <c r="T130" s="1423"/>
      <c r="U130" s="1423">
        <f t="shared" si="32"/>
        <v>0</v>
      </c>
      <c r="V130" s="1428"/>
      <c r="W130" s="1428"/>
      <c r="X130" s="1428"/>
      <c r="Y130" s="1428"/>
      <c r="Z130" s="1423"/>
      <c r="AA130" s="1423">
        <f t="shared" si="33"/>
        <v>0</v>
      </c>
      <c r="AB130" s="1428"/>
      <c r="AC130" s="1423"/>
      <c r="AD130" s="1423"/>
      <c r="AE130" s="1423"/>
      <c r="AF130" s="1423"/>
      <c r="AG130" s="1423">
        <f t="shared" si="28"/>
        <v>0</v>
      </c>
      <c r="AH130" s="1197"/>
      <c r="AI130" s="1191"/>
      <c r="AJ130" s="1191"/>
      <c r="AK130" s="1191"/>
      <c r="AL130" s="1191"/>
      <c r="AM130" s="1133">
        <f t="shared" si="34"/>
        <v>0</v>
      </c>
      <c r="AN130" s="1198">
        <f t="shared" si="29"/>
        <v>0</v>
      </c>
      <c r="AO130" s="573">
        <v>0</v>
      </c>
      <c r="AP130" s="570">
        <f t="shared" si="18"/>
        <v>0</v>
      </c>
    </row>
    <row r="131" spans="1:48" s="572" customFormat="1" ht="30" customHeight="1" x14ac:dyDescent="0.25">
      <c r="A131" s="1208"/>
      <c r="B131" s="1188" t="s">
        <v>130</v>
      </c>
      <c r="C131" s="1209">
        <f t="shared" ref="C131:J131" si="35">SUM(C118:C130)</f>
        <v>5070994</v>
      </c>
      <c r="D131" s="1209">
        <f t="shared" si="35"/>
        <v>3300000</v>
      </c>
      <c r="E131" s="1209">
        <f t="shared" si="35"/>
        <v>0</v>
      </c>
      <c r="F131" s="1209">
        <f t="shared" si="35"/>
        <v>0</v>
      </c>
      <c r="G131" s="1209">
        <f t="shared" si="35"/>
        <v>0</v>
      </c>
      <c r="H131" s="1209">
        <f t="shared" si="35"/>
        <v>0</v>
      </c>
      <c r="I131" s="1430">
        <f t="shared" si="35"/>
        <v>3300000</v>
      </c>
      <c r="J131" s="1430">
        <f t="shared" si="35"/>
        <v>0</v>
      </c>
      <c r="K131" s="1430">
        <f t="shared" ref="K131:AN131" si="36">SUM(K118:K130)</f>
        <v>0</v>
      </c>
      <c r="L131" s="1430">
        <f t="shared" si="36"/>
        <v>0</v>
      </c>
      <c r="M131" s="1430">
        <f t="shared" si="36"/>
        <v>0</v>
      </c>
      <c r="N131" s="1430">
        <f t="shared" si="36"/>
        <v>0</v>
      </c>
      <c r="O131" s="1430">
        <f t="shared" si="36"/>
        <v>0</v>
      </c>
      <c r="P131" s="1430">
        <f t="shared" si="36"/>
        <v>500000</v>
      </c>
      <c r="Q131" s="1430">
        <f t="shared" si="36"/>
        <v>0</v>
      </c>
      <c r="R131" s="1430">
        <f t="shared" si="36"/>
        <v>0</v>
      </c>
      <c r="S131" s="1430">
        <f t="shared" si="36"/>
        <v>0</v>
      </c>
      <c r="T131" s="1430">
        <f t="shared" si="36"/>
        <v>0</v>
      </c>
      <c r="U131" s="1430">
        <f t="shared" si="36"/>
        <v>500000</v>
      </c>
      <c r="V131" s="1430">
        <f t="shared" si="36"/>
        <v>0</v>
      </c>
      <c r="W131" s="1430">
        <f t="shared" si="36"/>
        <v>0</v>
      </c>
      <c r="X131" s="1430">
        <f t="shared" si="36"/>
        <v>0</v>
      </c>
      <c r="Y131" s="1430">
        <f t="shared" si="36"/>
        <v>0</v>
      </c>
      <c r="Z131" s="1430">
        <f t="shared" si="36"/>
        <v>0</v>
      </c>
      <c r="AA131" s="1430">
        <f t="shared" si="36"/>
        <v>0</v>
      </c>
      <c r="AB131" s="1430">
        <f t="shared" si="36"/>
        <v>0</v>
      </c>
      <c r="AC131" s="1430">
        <f t="shared" si="36"/>
        <v>0</v>
      </c>
      <c r="AD131" s="1430">
        <f t="shared" si="36"/>
        <v>0</v>
      </c>
      <c r="AE131" s="1430">
        <f t="shared" si="36"/>
        <v>0</v>
      </c>
      <c r="AF131" s="1430">
        <f t="shared" si="36"/>
        <v>0</v>
      </c>
      <c r="AG131" s="1430">
        <f t="shared" si="36"/>
        <v>0</v>
      </c>
      <c r="AH131" s="1209">
        <f t="shared" si="36"/>
        <v>0</v>
      </c>
      <c r="AI131" s="1209">
        <f t="shared" si="36"/>
        <v>0</v>
      </c>
      <c r="AJ131" s="1209">
        <f t="shared" si="36"/>
        <v>0</v>
      </c>
      <c r="AK131" s="1209">
        <f t="shared" si="36"/>
        <v>0</v>
      </c>
      <c r="AL131" s="1209">
        <f t="shared" si="36"/>
        <v>0</v>
      </c>
      <c r="AM131" s="1209">
        <f t="shared" si="36"/>
        <v>0</v>
      </c>
      <c r="AN131" s="1198">
        <f t="shared" si="36"/>
        <v>3800000</v>
      </c>
      <c r="AO131" s="571">
        <v>3400000</v>
      </c>
      <c r="AP131" s="570">
        <f t="shared" si="18"/>
        <v>400000</v>
      </c>
      <c r="AQ131" s="571"/>
    </row>
    <row r="132" spans="1:48" s="573" customFormat="1" ht="30" customHeight="1" x14ac:dyDescent="0.25">
      <c r="A132" s="1044"/>
      <c r="B132" s="1211" t="s">
        <v>145</v>
      </c>
      <c r="C132" s="1204"/>
      <c r="D132" s="1197"/>
      <c r="E132" s="1191"/>
      <c r="F132" s="1191"/>
      <c r="G132" s="1191"/>
      <c r="H132" s="1191"/>
      <c r="I132" s="1423"/>
      <c r="J132" s="1426"/>
      <c r="K132" s="1423"/>
      <c r="L132" s="1423"/>
      <c r="M132" s="1423"/>
      <c r="N132" s="1423"/>
      <c r="O132" s="1423"/>
      <c r="P132" s="1426"/>
      <c r="Q132" s="1423"/>
      <c r="R132" s="1423"/>
      <c r="S132" s="1423"/>
      <c r="T132" s="1423"/>
      <c r="U132" s="1423"/>
      <c r="V132" s="1426"/>
      <c r="W132" s="1426"/>
      <c r="X132" s="1423"/>
      <c r="Y132" s="1423"/>
      <c r="Z132" s="1423"/>
      <c r="AA132" s="1423"/>
      <c r="AB132" s="1426"/>
      <c r="AC132" s="1423"/>
      <c r="AD132" s="1423"/>
      <c r="AE132" s="1423"/>
      <c r="AF132" s="1423"/>
      <c r="AG132" s="1423"/>
      <c r="AH132" s="1197"/>
      <c r="AI132" s="1191"/>
      <c r="AJ132" s="1191"/>
      <c r="AK132" s="1191"/>
      <c r="AL132" s="1191"/>
      <c r="AM132" s="1133"/>
      <c r="AN132" s="1198"/>
      <c r="AP132" s="570"/>
    </row>
    <row r="133" spans="1:48" s="573" customFormat="1" ht="30" hidden="1" customHeight="1" x14ac:dyDescent="0.25">
      <c r="A133" s="1044">
        <v>3120200</v>
      </c>
      <c r="B133" s="1041" t="s">
        <v>744</v>
      </c>
      <c r="C133" s="1204">
        <v>50000000</v>
      </c>
      <c r="D133" s="1197"/>
      <c r="E133" s="1191"/>
      <c r="F133" s="1191"/>
      <c r="G133" s="1191"/>
      <c r="H133" s="1191"/>
      <c r="I133" s="1423">
        <f>SUM(D133:E133)</f>
        <v>0</v>
      </c>
      <c r="J133" s="1426"/>
      <c r="K133" s="1423"/>
      <c r="L133" s="1423"/>
      <c r="M133" s="1423"/>
      <c r="N133" s="1423"/>
      <c r="O133" s="1423">
        <f>SUM(J133:L133)</f>
        <v>0</v>
      </c>
      <c r="P133" s="1426"/>
      <c r="Q133" s="1423"/>
      <c r="R133" s="1423"/>
      <c r="S133" s="1423"/>
      <c r="T133" s="1423"/>
      <c r="U133" s="1423">
        <f>SUM(P133)</f>
        <v>0</v>
      </c>
      <c r="V133" s="1423"/>
      <c r="W133" s="1423"/>
      <c r="X133" s="1426"/>
      <c r="Y133" s="1423"/>
      <c r="Z133" s="1423"/>
      <c r="AA133" s="1423">
        <f>SUM(V133:Y133)</f>
        <v>0</v>
      </c>
      <c r="AB133" s="1426">
        <v>0</v>
      </c>
      <c r="AC133" s="1423"/>
      <c r="AD133" s="1423"/>
      <c r="AE133" s="1423"/>
      <c r="AF133" s="1423"/>
      <c r="AG133" s="1423">
        <f t="shared" ref="AG133:AG146" si="37">SUM(AB133)</f>
        <v>0</v>
      </c>
      <c r="AH133" s="1197"/>
      <c r="AI133" s="1191"/>
      <c r="AJ133" s="1191"/>
      <c r="AK133" s="1191"/>
      <c r="AL133" s="1191"/>
      <c r="AM133" s="1133">
        <f>SUM(AH133:AI133)</f>
        <v>0</v>
      </c>
      <c r="AN133" s="1198">
        <f t="shared" ref="AN133:AN146" si="38">SUM(AM133+AG133+AA133+U133+O133+I133)</f>
        <v>0</v>
      </c>
      <c r="AO133" s="573">
        <v>0</v>
      </c>
      <c r="AP133" s="570">
        <f t="shared" si="18"/>
        <v>0</v>
      </c>
    </row>
    <row r="134" spans="1:48" s="573" customFormat="1" ht="30" hidden="1" customHeight="1" x14ac:dyDescent="0.25">
      <c r="A134" s="1044">
        <v>3111301</v>
      </c>
      <c r="B134" s="1041" t="s">
        <v>951</v>
      </c>
      <c r="C134" s="1204">
        <v>20000000</v>
      </c>
      <c r="D134" s="1197"/>
      <c r="E134" s="1191"/>
      <c r="F134" s="1191"/>
      <c r="G134" s="1191"/>
      <c r="H134" s="1191"/>
      <c r="I134" s="1423">
        <f t="shared" ref="I134:I146" si="39">SUM(D134:E134)</f>
        <v>0</v>
      </c>
      <c r="J134" s="1426"/>
      <c r="K134" s="1423"/>
      <c r="L134" s="1423">
        <v>0</v>
      </c>
      <c r="M134" s="1423"/>
      <c r="N134" s="1423"/>
      <c r="O134" s="1423">
        <f t="shared" ref="O134:O146" si="40">SUM(J134:L134)</f>
        <v>0</v>
      </c>
      <c r="P134" s="1426"/>
      <c r="Q134" s="1423"/>
      <c r="R134" s="1423"/>
      <c r="S134" s="1423"/>
      <c r="T134" s="1423"/>
      <c r="U134" s="1423">
        <f t="shared" ref="U134:U146" si="41">SUM(P134)</f>
        <v>0</v>
      </c>
      <c r="V134" s="1426"/>
      <c r="W134" s="1426">
        <v>0</v>
      </c>
      <c r="X134" s="1423"/>
      <c r="Y134" s="1423"/>
      <c r="Z134" s="1423"/>
      <c r="AA134" s="1423">
        <f t="shared" ref="AA134:AA146" si="42">SUM(V134:Y134)</f>
        <v>0</v>
      </c>
      <c r="AB134" s="1426">
        <v>0</v>
      </c>
      <c r="AC134" s="1423"/>
      <c r="AD134" s="1423"/>
      <c r="AE134" s="1423"/>
      <c r="AF134" s="1423"/>
      <c r="AG134" s="1423">
        <f t="shared" si="37"/>
        <v>0</v>
      </c>
      <c r="AH134" s="1197"/>
      <c r="AI134" s="1191"/>
      <c r="AJ134" s="1191"/>
      <c r="AK134" s="1191"/>
      <c r="AL134" s="1191"/>
      <c r="AM134" s="1133">
        <f t="shared" ref="AM134:AM146" si="43">SUM(AH134:AI134)</f>
        <v>0</v>
      </c>
      <c r="AN134" s="1198">
        <f t="shared" si="38"/>
        <v>0</v>
      </c>
      <c r="AO134" s="573">
        <v>0</v>
      </c>
      <c r="AP134" s="570">
        <f t="shared" si="18"/>
        <v>0</v>
      </c>
    </row>
    <row r="135" spans="1:48" s="573" customFormat="1" ht="30" customHeight="1" x14ac:dyDescent="0.25">
      <c r="A135" s="1044">
        <v>3110501</v>
      </c>
      <c r="B135" s="1041" t="s">
        <v>1042</v>
      </c>
      <c r="C135" s="1204">
        <v>25000000</v>
      </c>
      <c r="D135" s="1197"/>
      <c r="E135" s="1191">
        <v>2936773</v>
      </c>
      <c r="F135" s="1191"/>
      <c r="G135" s="1191"/>
      <c r="H135" s="1191"/>
      <c r="I135" s="1423">
        <f t="shared" si="39"/>
        <v>2936773</v>
      </c>
      <c r="J135" s="1426"/>
      <c r="K135" s="1423"/>
      <c r="L135" s="1423"/>
      <c r="M135" s="1423"/>
      <c r="N135" s="1423"/>
      <c r="O135" s="1423">
        <f t="shared" si="40"/>
        <v>0</v>
      </c>
      <c r="P135" s="1426"/>
      <c r="Q135" s="1423"/>
      <c r="R135" s="1423"/>
      <c r="S135" s="1423"/>
      <c r="T135" s="1423"/>
      <c r="U135" s="1423">
        <f t="shared" si="41"/>
        <v>0</v>
      </c>
      <c r="V135" s="1426"/>
      <c r="W135" s="1426"/>
      <c r="X135" s="1423"/>
      <c r="Y135" s="1426"/>
      <c r="Z135" s="1423"/>
      <c r="AA135" s="1423">
        <f t="shared" si="42"/>
        <v>0</v>
      </c>
      <c r="AB135" s="1426">
        <v>0</v>
      </c>
      <c r="AC135" s="1423"/>
      <c r="AD135" s="1423"/>
      <c r="AE135" s="1423"/>
      <c r="AF135" s="1423"/>
      <c r="AG135" s="1423">
        <f t="shared" si="37"/>
        <v>0</v>
      </c>
      <c r="AH135" s="1197"/>
      <c r="AI135" s="1191"/>
      <c r="AJ135" s="1191"/>
      <c r="AK135" s="1191"/>
      <c r="AL135" s="1191"/>
      <c r="AM135" s="1133">
        <f t="shared" si="43"/>
        <v>0</v>
      </c>
      <c r="AN135" s="1198">
        <f t="shared" si="38"/>
        <v>2936773</v>
      </c>
      <c r="AO135" s="573">
        <v>3551249</v>
      </c>
      <c r="AP135" s="570">
        <f t="shared" ref="AP135:AP147" si="44">AN135-AO135</f>
        <v>-614476</v>
      </c>
    </row>
    <row r="136" spans="1:48" s="573" customFormat="1" ht="41.25" hidden="1" customHeight="1" x14ac:dyDescent="0.25">
      <c r="A136" s="1044">
        <v>3111302</v>
      </c>
      <c r="B136" s="1039" t="s">
        <v>440</v>
      </c>
      <c r="C136" s="1204"/>
      <c r="D136" s="1197"/>
      <c r="E136" s="1191"/>
      <c r="F136" s="1191"/>
      <c r="G136" s="1191"/>
      <c r="H136" s="1191"/>
      <c r="I136" s="1423">
        <f t="shared" si="39"/>
        <v>0</v>
      </c>
      <c r="J136" s="1426"/>
      <c r="K136" s="1423"/>
      <c r="L136" s="1423"/>
      <c r="M136" s="1423"/>
      <c r="N136" s="1423"/>
      <c r="O136" s="1423">
        <f t="shared" si="40"/>
        <v>0</v>
      </c>
      <c r="P136" s="1426"/>
      <c r="Q136" s="1423"/>
      <c r="R136" s="1423"/>
      <c r="S136" s="1423"/>
      <c r="T136" s="1423"/>
      <c r="U136" s="1423">
        <f t="shared" si="41"/>
        <v>0</v>
      </c>
      <c r="V136" s="1426"/>
      <c r="W136" s="1426"/>
      <c r="X136" s="1426"/>
      <c r="Y136" s="1426"/>
      <c r="Z136" s="1423"/>
      <c r="AA136" s="1423">
        <f t="shared" si="42"/>
        <v>0</v>
      </c>
      <c r="AB136" s="1426">
        <v>0</v>
      </c>
      <c r="AC136" s="1423"/>
      <c r="AD136" s="1423"/>
      <c r="AE136" s="1423"/>
      <c r="AF136" s="1423"/>
      <c r="AG136" s="1423">
        <f t="shared" si="37"/>
        <v>0</v>
      </c>
      <c r="AH136" s="1197"/>
      <c r="AI136" s="1191"/>
      <c r="AJ136" s="1191"/>
      <c r="AK136" s="1191"/>
      <c r="AL136" s="1191"/>
      <c r="AM136" s="1133">
        <f t="shared" si="43"/>
        <v>0</v>
      </c>
      <c r="AN136" s="1198">
        <f t="shared" si="38"/>
        <v>0</v>
      </c>
      <c r="AO136" s="573">
        <v>0</v>
      </c>
      <c r="AP136" s="570">
        <f t="shared" si="44"/>
        <v>0</v>
      </c>
      <c r="AV136" s="1422"/>
    </row>
    <row r="137" spans="1:48" s="573" customFormat="1" ht="43.5" hidden="1" customHeight="1" x14ac:dyDescent="0.25">
      <c r="A137" s="1044">
        <v>3111302</v>
      </c>
      <c r="B137" s="1039" t="s">
        <v>441</v>
      </c>
      <c r="C137" s="1204">
        <v>2000000</v>
      </c>
      <c r="D137" s="1197"/>
      <c r="E137" s="1191"/>
      <c r="F137" s="1191"/>
      <c r="G137" s="1191"/>
      <c r="H137" s="1191"/>
      <c r="I137" s="1423">
        <f t="shared" si="39"/>
        <v>0</v>
      </c>
      <c r="J137" s="1426"/>
      <c r="K137" s="1423"/>
      <c r="L137" s="1426"/>
      <c r="M137" s="1423"/>
      <c r="N137" s="1423"/>
      <c r="O137" s="1423">
        <f t="shared" si="40"/>
        <v>0</v>
      </c>
      <c r="P137" s="1426"/>
      <c r="Q137" s="1423"/>
      <c r="R137" s="1423"/>
      <c r="S137" s="1423"/>
      <c r="T137" s="1423"/>
      <c r="U137" s="1423">
        <f t="shared" si="41"/>
        <v>0</v>
      </c>
      <c r="V137" s="1426"/>
      <c r="W137" s="1426"/>
      <c r="X137" s="1426"/>
      <c r="Y137" s="1426"/>
      <c r="Z137" s="1423"/>
      <c r="AA137" s="1423">
        <f t="shared" si="42"/>
        <v>0</v>
      </c>
      <c r="AB137" s="1426">
        <v>0</v>
      </c>
      <c r="AC137" s="1423"/>
      <c r="AD137" s="1423"/>
      <c r="AE137" s="1423"/>
      <c r="AF137" s="1423"/>
      <c r="AG137" s="1423">
        <f t="shared" si="37"/>
        <v>0</v>
      </c>
      <c r="AH137" s="1197"/>
      <c r="AI137" s="1191"/>
      <c r="AJ137" s="1191"/>
      <c r="AK137" s="1191"/>
      <c r="AL137" s="1191"/>
      <c r="AM137" s="1133">
        <f t="shared" si="43"/>
        <v>0</v>
      </c>
      <c r="AN137" s="1198">
        <f t="shared" si="38"/>
        <v>0</v>
      </c>
      <c r="AO137" s="573">
        <v>0</v>
      </c>
      <c r="AP137" s="570">
        <f t="shared" si="44"/>
        <v>0</v>
      </c>
    </row>
    <row r="138" spans="1:48" s="573" customFormat="1" ht="41.25" customHeight="1" x14ac:dyDescent="0.25">
      <c r="A138" s="1044">
        <v>3111302</v>
      </c>
      <c r="B138" s="1039" t="s">
        <v>991</v>
      </c>
      <c r="C138" s="1204">
        <v>4000000</v>
      </c>
      <c r="D138" s="1197"/>
      <c r="E138" s="1191"/>
      <c r="F138" s="1191"/>
      <c r="G138" s="1191"/>
      <c r="H138" s="1191"/>
      <c r="I138" s="1423">
        <f t="shared" si="39"/>
        <v>0</v>
      </c>
      <c r="J138" s="1426"/>
      <c r="K138" s="1423"/>
      <c r="L138" s="1423">
        <v>3604476</v>
      </c>
      <c r="M138" s="1423"/>
      <c r="N138" s="1423"/>
      <c r="O138" s="1423">
        <f t="shared" si="40"/>
        <v>3604476</v>
      </c>
      <c r="P138" s="1426"/>
      <c r="Q138" s="1423"/>
      <c r="R138" s="1423"/>
      <c r="S138" s="1423"/>
      <c r="T138" s="1423"/>
      <c r="U138" s="1423">
        <f t="shared" si="41"/>
        <v>0</v>
      </c>
      <c r="V138" s="1426"/>
      <c r="W138" s="1426"/>
      <c r="X138" s="1426"/>
      <c r="Y138" s="1426"/>
      <c r="Z138" s="1423"/>
      <c r="AA138" s="1423">
        <f t="shared" si="42"/>
        <v>0</v>
      </c>
      <c r="AB138" s="1426">
        <v>0</v>
      </c>
      <c r="AC138" s="1423"/>
      <c r="AD138" s="1423"/>
      <c r="AE138" s="1423"/>
      <c r="AF138" s="1423"/>
      <c r="AG138" s="1423">
        <f t="shared" si="37"/>
        <v>0</v>
      </c>
      <c r="AH138" s="1197"/>
      <c r="AI138" s="1191"/>
      <c r="AJ138" s="1191"/>
      <c r="AK138" s="1191"/>
      <c r="AL138" s="1191"/>
      <c r="AM138" s="1133">
        <f t="shared" si="43"/>
        <v>0</v>
      </c>
      <c r="AN138" s="1198">
        <f t="shared" si="38"/>
        <v>3604476</v>
      </c>
      <c r="AO138" s="573">
        <v>632387</v>
      </c>
      <c r="AP138" s="570">
        <f t="shared" si="44"/>
        <v>2972089</v>
      </c>
    </row>
    <row r="139" spans="1:48" s="573" customFormat="1" ht="39" customHeight="1" x14ac:dyDescent="0.25">
      <c r="A139" s="1044">
        <v>3110501</v>
      </c>
      <c r="B139" s="1039" t="s">
        <v>999</v>
      </c>
      <c r="C139" s="1204"/>
      <c r="D139" s="1197">
        <v>0</v>
      </c>
      <c r="E139" s="1191"/>
      <c r="F139" s="1191"/>
      <c r="G139" s="1191"/>
      <c r="H139" s="1191"/>
      <c r="I139" s="1423">
        <f t="shared" si="39"/>
        <v>0</v>
      </c>
      <c r="J139" s="1426"/>
      <c r="K139" s="1423"/>
      <c r="L139" s="1426">
        <v>1952387</v>
      </c>
      <c r="M139" s="1423"/>
      <c r="N139" s="1423"/>
      <c r="O139" s="1423">
        <f t="shared" si="40"/>
        <v>1952387</v>
      </c>
      <c r="P139" s="1426"/>
      <c r="Q139" s="1423"/>
      <c r="R139" s="1423"/>
      <c r="S139" s="1423"/>
      <c r="T139" s="1423"/>
      <c r="U139" s="1423">
        <f t="shared" si="41"/>
        <v>0</v>
      </c>
      <c r="V139" s="1426"/>
      <c r="W139" s="1426"/>
      <c r="X139" s="1426"/>
      <c r="Y139" s="1426"/>
      <c r="Z139" s="1423"/>
      <c r="AA139" s="1423">
        <f t="shared" si="42"/>
        <v>0</v>
      </c>
      <c r="AB139" s="1426">
        <v>0</v>
      </c>
      <c r="AC139" s="1423"/>
      <c r="AD139" s="1423"/>
      <c r="AE139" s="1423"/>
      <c r="AF139" s="1423"/>
      <c r="AG139" s="1423">
        <f t="shared" si="37"/>
        <v>0</v>
      </c>
      <c r="AH139" s="1197"/>
      <c r="AI139" s="1191"/>
      <c r="AJ139" s="1191"/>
      <c r="AK139" s="1191"/>
      <c r="AL139" s="1191"/>
      <c r="AM139" s="1133">
        <f t="shared" si="43"/>
        <v>0</v>
      </c>
      <c r="AN139" s="1198">
        <f t="shared" si="38"/>
        <v>1952387</v>
      </c>
      <c r="AO139" s="573">
        <v>4400000</v>
      </c>
      <c r="AP139" s="570">
        <f t="shared" si="44"/>
        <v>-2447613</v>
      </c>
    </row>
    <row r="140" spans="1:48" s="573" customFormat="1" ht="39" hidden="1" customHeight="1" x14ac:dyDescent="0.25">
      <c r="A140" s="1044">
        <v>3111302</v>
      </c>
      <c r="B140" s="1039" t="s">
        <v>442</v>
      </c>
      <c r="C140" s="1204">
        <v>10000000</v>
      </c>
      <c r="D140" s="1197"/>
      <c r="E140" s="1191"/>
      <c r="F140" s="1191"/>
      <c r="G140" s="1191"/>
      <c r="H140" s="1191"/>
      <c r="I140" s="1423">
        <f t="shared" si="39"/>
        <v>0</v>
      </c>
      <c r="J140" s="1426"/>
      <c r="K140" s="1423"/>
      <c r="L140" s="1426">
        <v>0</v>
      </c>
      <c r="M140" s="1423"/>
      <c r="N140" s="1423"/>
      <c r="O140" s="1423">
        <f t="shared" si="40"/>
        <v>0</v>
      </c>
      <c r="P140" s="1426"/>
      <c r="Q140" s="1423"/>
      <c r="R140" s="1423"/>
      <c r="S140" s="1423"/>
      <c r="T140" s="1423"/>
      <c r="U140" s="1423">
        <f t="shared" si="41"/>
        <v>0</v>
      </c>
      <c r="V140" s="1426"/>
      <c r="W140" s="1426"/>
      <c r="X140" s="1426"/>
      <c r="Y140" s="1426"/>
      <c r="Z140" s="1423"/>
      <c r="AA140" s="1423">
        <f t="shared" si="42"/>
        <v>0</v>
      </c>
      <c r="AB140" s="1426">
        <v>0</v>
      </c>
      <c r="AC140" s="1423"/>
      <c r="AD140" s="1423"/>
      <c r="AE140" s="1423"/>
      <c r="AF140" s="1423"/>
      <c r="AG140" s="1423">
        <f t="shared" si="37"/>
        <v>0</v>
      </c>
      <c r="AH140" s="1197"/>
      <c r="AI140" s="1191"/>
      <c r="AJ140" s="1191"/>
      <c r="AK140" s="1191"/>
      <c r="AL140" s="1191"/>
      <c r="AM140" s="1133">
        <f t="shared" si="43"/>
        <v>0</v>
      </c>
      <c r="AN140" s="1198">
        <f t="shared" si="38"/>
        <v>0</v>
      </c>
      <c r="AO140" s="573">
        <v>0</v>
      </c>
      <c r="AP140" s="570">
        <f t="shared" si="44"/>
        <v>0</v>
      </c>
    </row>
    <row r="141" spans="1:48" s="574" customFormat="1" ht="47.25" customHeight="1" x14ac:dyDescent="0.25">
      <c r="A141" s="1199">
        <v>3111300</v>
      </c>
      <c r="B141" s="1191" t="s">
        <v>749</v>
      </c>
      <c r="C141" s="1197">
        <v>10000000</v>
      </c>
      <c r="D141" s="1197">
        <v>400000</v>
      </c>
      <c r="E141" s="1191"/>
      <c r="F141" s="1191"/>
      <c r="G141" s="1191"/>
      <c r="H141" s="1191"/>
      <c r="I141" s="1423">
        <f t="shared" si="39"/>
        <v>400000</v>
      </c>
      <c r="J141" s="1426"/>
      <c r="K141" s="1423"/>
      <c r="L141" s="1423"/>
      <c r="M141" s="1423"/>
      <c r="N141" s="1423"/>
      <c r="O141" s="1423">
        <f t="shared" si="40"/>
        <v>0</v>
      </c>
      <c r="P141" s="1426"/>
      <c r="Q141" s="1423"/>
      <c r="R141" s="1423"/>
      <c r="S141" s="1423"/>
      <c r="T141" s="1423"/>
      <c r="U141" s="1423">
        <f t="shared" si="41"/>
        <v>0</v>
      </c>
      <c r="V141" s="1426">
        <v>0</v>
      </c>
      <c r="W141" s="1426"/>
      <c r="X141" s="1426"/>
      <c r="Y141" s="1426"/>
      <c r="Z141" s="1423"/>
      <c r="AA141" s="1423">
        <f t="shared" si="42"/>
        <v>0</v>
      </c>
      <c r="AB141" s="1426"/>
      <c r="AC141" s="1423"/>
      <c r="AD141" s="1423"/>
      <c r="AE141" s="1423"/>
      <c r="AF141" s="1423"/>
      <c r="AG141" s="1423">
        <f t="shared" si="37"/>
        <v>0</v>
      </c>
      <c r="AH141" s="1197"/>
      <c r="AI141" s="1191"/>
      <c r="AJ141" s="1191"/>
      <c r="AK141" s="1191"/>
      <c r="AL141" s="1191"/>
      <c r="AM141" s="1191">
        <f t="shared" si="43"/>
        <v>0</v>
      </c>
      <c r="AN141" s="1198">
        <f t="shared" si="38"/>
        <v>400000</v>
      </c>
      <c r="AO141" s="574">
        <v>400000</v>
      </c>
      <c r="AP141" s="570">
        <f t="shared" si="44"/>
        <v>0</v>
      </c>
    </row>
    <row r="142" spans="1:48" s="573" customFormat="1" ht="39" customHeight="1" x14ac:dyDescent="0.25">
      <c r="A142" s="1044">
        <v>3110504</v>
      </c>
      <c r="B142" s="1041" t="s">
        <v>952</v>
      </c>
      <c r="C142" s="1204">
        <v>22500000</v>
      </c>
      <c r="D142" s="1197"/>
      <c r="E142" s="1191"/>
      <c r="F142" s="1191"/>
      <c r="G142" s="1191"/>
      <c r="H142" s="1191"/>
      <c r="I142" s="1423">
        <f t="shared" si="39"/>
        <v>0</v>
      </c>
      <c r="J142" s="1426"/>
      <c r="K142" s="1423">
        <v>12090000</v>
      </c>
      <c r="L142" s="1423"/>
      <c r="M142" s="1423"/>
      <c r="N142" s="1423"/>
      <c r="O142" s="1423">
        <f t="shared" si="40"/>
        <v>12090000</v>
      </c>
      <c r="P142" s="1426"/>
      <c r="Q142" s="1423"/>
      <c r="R142" s="1423"/>
      <c r="S142" s="1423"/>
      <c r="T142" s="1423"/>
      <c r="U142" s="1423">
        <f t="shared" si="41"/>
        <v>0</v>
      </c>
      <c r="V142" s="1426"/>
      <c r="W142" s="1426"/>
      <c r="X142" s="1426"/>
      <c r="Y142" s="1426"/>
      <c r="Z142" s="1423"/>
      <c r="AA142" s="1423">
        <f t="shared" si="42"/>
        <v>0</v>
      </c>
      <c r="AB142" s="1426">
        <v>0</v>
      </c>
      <c r="AC142" s="1423"/>
      <c r="AD142" s="1423"/>
      <c r="AE142" s="1423"/>
      <c r="AF142" s="1423"/>
      <c r="AG142" s="1423">
        <f t="shared" si="37"/>
        <v>0</v>
      </c>
      <c r="AH142" s="1197"/>
      <c r="AI142" s="1191"/>
      <c r="AJ142" s="1191"/>
      <c r="AK142" s="1191"/>
      <c r="AL142" s="1191"/>
      <c r="AM142" s="1133">
        <f t="shared" si="43"/>
        <v>0</v>
      </c>
      <c r="AN142" s="1198">
        <f t="shared" si="38"/>
        <v>12090000</v>
      </c>
      <c r="AO142" s="573">
        <v>12000000</v>
      </c>
      <c r="AP142" s="570">
        <f t="shared" si="44"/>
        <v>90000</v>
      </c>
    </row>
    <row r="143" spans="1:48" s="573" customFormat="1" ht="65.25" hidden="1" customHeight="1" x14ac:dyDescent="0.25">
      <c r="A143" s="1044">
        <v>3111399</v>
      </c>
      <c r="B143" s="1041" t="s">
        <v>748</v>
      </c>
      <c r="C143" s="1204">
        <v>25000000</v>
      </c>
      <c r="D143" s="1191"/>
      <c r="E143" s="1191"/>
      <c r="F143" s="1191"/>
      <c r="G143" s="1191"/>
      <c r="H143" s="1191"/>
      <c r="I143" s="1423">
        <f t="shared" si="39"/>
        <v>0</v>
      </c>
      <c r="J143" s="1426"/>
      <c r="K143" s="1423"/>
      <c r="L143" s="1423"/>
      <c r="M143" s="1423"/>
      <c r="N143" s="1423"/>
      <c r="O143" s="1423">
        <f t="shared" si="40"/>
        <v>0</v>
      </c>
      <c r="P143" s="1426"/>
      <c r="Q143" s="1423"/>
      <c r="R143" s="1423"/>
      <c r="S143" s="1423"/>
      <c r="T143" s="1423"/>
      <c r="U143" s="1423">
        <f t="shared" si="41"/>
        <v>0</v>
      </c>
      <c r="V143" s="1426">
        <v>0</v>
      </c>
      <c r="W143" s="1426"/>
      <c r="X143" s="1426"/>
      <c r="Y143" s="1426"/>
      <c r="Z143" s="1423"/>
      <c r="AA143" s="1423">
        <f t="shared" si="42"/>
        <v>0</v>
      </c>
      <c r="AB143" s="1426"/>
      <c r="AC143" s="1423"/>
      <c r="AD143" s="1423"/>
      <c r="AE143" s="1423"/>
      <c r="AF143" s="1423"/>
      <c r="AG143" s="1423">
        <f t="shared" si="37"/>
        <v>0</v>
      </c>
      <c r="AH143" s="1197"/>
      <c r="AI143" s="1191"/>
      <c r="AJ143" s="1191"/>
      <c r="AK143" s="1191"/>
      <c r="AL143" s="1191"/>
      <c r="AM143" s="1133">
        <f t="shared" si="43"/>
        <v>0</v>
      </c>
      <c r="AN143" s="1198">
        <f t="shared" si="38"/>
        <v>0</v>
      </c>
      <c r="AO143" s="573">
        <v>0</v>
      </c>
      <c r="AP143" s="570">
        <f t="shared" si="44"/>
        <v>0</v>
      </c>
    </row>
    <row r="144" spans="1:48" s="574" customFormat="1" ht="37.5" customHeight="1" x14ac:dyDescent="0.25">
      <c r="A144" s="1212">
        <v>2640599</v>
      </c>
      <c r="B144" s="1191" t="s">
        <v>720</v>
      </c>
      <c r="C144" s="1197">
        <v>5500000</v>
      </c>
      <c r="D144" s="1197">
        <v>33398397</v>
      </c>
      <c r="E144" s="1191"/>
      <c r="F144" s="1191"/>
      <c r="G144" s="1191"/>
      <c r="H144" s="1191"/>
      <c r="I144" s="1423">
        <f t="shared" si="39"/>
        <v>33398397</v>
      </c>
      <c r="J144" s="1426"/>
      <c r="K144" s="1423"/>
      <c r="L144" s="1423"/>
      <c r="M144" s="1423"/>
      <c r="N144" s="1423"/>
      <c r="O144" s="1423">
        <f t="shared" si="40"/>
        <v>0</v>
      </c>
      <c r="P144" s="1426"/>
      <c r="Q144" s="1423"/>
      <c r="R144" s="1423"/>
      <c r="S144" s="1423"/>
      <c r="T144" s="1423"/>
      <c r="U144" s="1423">
        <f t="shared" si="41"/>
        <v>0</v>
      </c>
      <c r="V144" s="1426"/>
      <c r="W144" s="1426"/>
      <c r="X144" s="1426"/>
      <c r="Y144" s="1426"/>
      <c r="Z144" s="1423"/>
      <c r="AA144" s="1423">
        <f t="shared" si="42"/>
        <v>0</v>
      </c>
      <c r="AB144" s="1426"/>
      <c r="AC144" s="1423"/>
      <c r="AD144" s="1423"/>
      <c r="AE144" s="1423"/>
      <c r="AF144" s="1423"/>
      <c r="AG144" s="1423">
        <f t="shared" si="37"/>
        <v>0</v>
      </c>
      <c r="AH144" s="1197"/>
      <c r="AI144" s="1191"/>
      <c r="AJ144" s="1191"/>
      <c r="AK144" s="1191"/>
      <c r="AL144" s="1191"/>
      <c r="AM144" s="1191">
        <f t="shared" si="43"/>
        <v>0</v>
      </c>
      <c r="AN144" s="1198">
        <f t="shared" si="38"/>
        <v>33398397</v>
      </c>
      <c r="AO144" s="574">
        <v>33398397</v>
      </c>
      <c r="AP144" s="570">
        <f t="shared" si="44"/>
        <v>0</v>
      </c>
    </row>
    <row r="145" spans="1:44" s="573" customFormat="1" ht="37.5" customHeight="1" x14ac:dyDescent="0.25">
      <c r="A145" s="1205">
        <v>2640599</v>
      </c>
      <c r="B145" s="1041" t="s">
        <v>1034</v>
      </c>
      <c r="C145" s="1204">
        <v>46500000</v>
      </c>
      <c r="D145" s="1197">
        <v>527152314</v>
      </c>
      <c r="E145" s="1191"/>
      <c r="F145" s="1191"/>
      <c r="G145" s="1191"/>
      <c r="H145" s="1191"/>
      <c r="I145" s="1423">
        <f t="shared" si="39"/>
        <v>527152314</v>
      </c>
      <c r="J145" s="1426"/>
      <c r="K145" s="1423"/>
      <c r="L145" s="1423"/>
      <c r="M145" s="1423"/>
      <c r="N145" s="1423"/>
      <c r="O145" s="1423">
        <f t="shared" si="40"/>
        <v>0</v>
      </c>
      <c r="P145" s="1426"/>
      <c r="Q145" s="1423"/>
      <c r="R145" s="1423"/>
      <c r="S145" s="1423"/>
      <c r="T145" s="1423"/>
      <c r="U145" s="1423">
        <f t="shared" si="41"/>
        <v>0</v>
      </c>
      <c r="V145" s="1426"/>
      <c r="W145" s="1426"/>
      <c r="X145" s="1426"/>
      <c r="Y145" s="1426"/>
      <c r="Z145" s="1423"/>
      <c r="AA145" s="1423">
        <f t="shared" si="42"/>
        <v>0</v>
      </c>
      <c r="AB145" s="1426"/>
      <c r="AC145" s="1423"/>
      <c r="AD145" s="1423"/>
      <c r="AE145" s="1423"/>
      <c r="AF145" s="1423"/>
      <c r="AG145" s="1423">
        <f t="shared" si="37"/>
        <v>0</v>
      </c>
      <c r="AH145" s="1197"/>
      <c r="AI145" s="1191"/>
      <c r="AJ145" s="1191"/>
      <c r="AK145" s="1191"/>
      <c r="AL145" s="1191"/>
      <c r="AM145" s="1133">
        <f t="shared" si="43"/>
        <v>0</v>
      </c>
      <c r="AN145" s="1198">
        <f t="shared" si="38"/>
        <v>527152314</v>
      </c>
      <c r="AO145" s="573">
        <v>527152314</v>
      </c>
      <c r="AP145" s="570">
        <f t="shared" si="44"/>
        <v>0</v>
      </c>
    </row>
    <row r="146" spans="1:44" s="573" customFormat="1" ht="30" customHeight="1" x14ac:dyDescent="0.25">
      <c r="A146" s="1044">
        <v>3110504</v>
      </c>
      <c r="B146" s="1041" t="s">
        <v>874</v>
      </c>
      <c r="C146" s="1204">
        <v>12000000</v>
      </c>
      <c r="D146" s="1197"/>
      <c r="E146" s="1191"/>
      <c r="F146" s="1191"/>
      <c r="G146" s="1191"/>
      <c r="H146" s="1191"/>
      <c r="I146" s="1423">
        <f t="shared" si="39"/>
        <v>0</v>
      </c>
      <c r="J146" s="1426"/>
      <c r="K146" s="1423">
        <v>420000</v>
      </c>
      <c r="L146" s="1423"/>
      <c r="M146" s="1423"/>
      <c r="N146" s="1423"/>
      <c r="O146" s="1423">
        <f t="shared" si="40"/>
        <v>420000</v>
      </c>
      <c r="P146" s="1426"/>
      <c r="Q146" s="1423"/>
      <c r="R146" s="1423"/>
      <c r="S146" s="1423"/>
      <c r="T146" s="1423"/>
      <c r="U146" s="1423">
        <f t="shared" si="41"/>
        <v>0</v>
      </c>
      <c r="V146" s="1426"/>
      <c r="W146" s="1426"/>
      <c r="X146" s="1426"/>
      <c r="Y146" s="1426"/>
      <c r="Z146" s="1423"/>
      <c r="AA146" s="1423">
        <f t="shared" si="42"/>
        <v>0</v>
      </c>
      <c r="AB146" s="1426"/>
      <c r="AC146" s="1423"/>
      <c r="AD146" s="1423"/>
      <c r="AE146" s="1423"/>
      <c r="AF146" s="1423"/>
      <c r="AG146" s="1423">
        <f t="shared" si="37"/>
        <v>0</v>
      </c>
      <c r="AH146" s="1197"/>
      <c r="AI146" s="1191"/>
      <c r="AJ146" s="1191"/>
      <c r="AK146" s="1191"/>
      <c r="AL146" s="1191"/>
      <c r="AM146" s="1133">
        <f t="shared" si="43"/>
        <v>0</v>
      </c>
      <c r="AN146" s="1198">
        <f t="shared" si="38"/>
        <v>420000</v>
      </c>
      <c r="AO146" s="573">
        <v>420000</v>
      </c>
      <c r="AP146" s="570">
        <f t="shared" si="44"/>
        <v>0</v>
      </c>
    </row>
    <row r="147" spans="1:44" s="572" customFormat="1" ht="30" customHeight="1" x14ac:dyDescent="0.25">
      <c r="A147" s="1187"/>
      <c r="B147" s="1188" t="s">
        <v>130</v>
      </c>
      <c r="C147" s="1209">
        <f t="shared" ref="C147:J147" si="45">SUM(C133:C146)</f>
        <v>232500000</v>
      </c>
      <c r="D147" s="1209">
        <f t="shared" si="45"/>
        <v>560950711</v>
      </c>
      <c r="E147" s="1209">
        <f t="shared" si="45"/>
        <v>2936773</v>
      </c>
      <c r="F147" s="1209">
        <f t="shared" si="45"/>
        <v>0</v>
      </c>
      <c r="G147" s="1209">
        <f t="shared" si="45"/>
        <v>0</v>
      </c>
      <c r="H147" s="1209">
        <f t="shared" si="45"/>
        <v>0</v>
      </c>
      <c r="I147" s="1430">
        <f t="shared" si="45"/>
        <v>563887484</v>
      </c>
      <c r="J147" s="1430">
        <f t="shared" si="45"/>
        <v>0</v>
      </c>
      <c r="K147" s="1430">
        <f t="shared" ref="K147:AN147" si="46">SUM(K133:K146)</f>
        <v>12510000</v>
      </c>
      <c r="L147" s="1430">
        <f t="shared" si="46"/>
        <v>5556863</v>
      </c>
      <c r="M147" s="1430">
        <f t="shared" si="46"/>
        <v>0</v>
      </c>
      <c r="N147" s="1430">
        <f t="shared" si="46"/>
        <v>0</v>
      </c>
      <c r="O147" s="1430">
        <f t="shared" si="46"/>
        <v>18066863</v>
      </c>
      <c r="P147" s="1430">
        <f t="shared" si="46"/>
        <v>0</v>
      </c>
      <c r="Q147" s="1430">
        <f t="shared" si="46"/>
        <v>0</v>
      </c>
      <c r="R147" s="1430">
        <f t="shared" si="46"/>
        <v>0</v>
      </c>
      <c r="S147" s="1430">
        <f t="shared" si="46"/>
        <v>0</v>
      </c>
      <c r="T147" s="1430">
        <f t="shared" si="46"/>
        <v>0</v>
      </c>
      <c r="U147" s="1430">
        <f t="shared" si="46"/>
        <v>0</v>
      </c>
      <c r="V147" s="1430">
        <f t="shared" si="46"/>
        <v>0</v>
      </c>
      <c r="W147" s="1430">
        <f t="shared" si="46"/>
        <v>0</v>
      </c>
      <c r="X147" s="1430">
        <f t="shared" si="46"/>
        <v>0</v>
      </c>
      <c r="Y147" s="1430">
        <f t="shared" si="46"/>
        <v>0</v>
      </c>
      <c r="Z147" s="1430">
        <f t="shared" si="46"/>
        <v>0</v>
      </c>
      <c r="AA147" s="1430">
        <f t="shared" si="46"/>
        <v>0</v>
      </c>
      <c r="AB147" s="1430">
        <f t="shared" si="46"/>
        <v>0</v>
      </c>
      <c r="AC147" s="1430">
        <f t="shared" si="46"/>
        <v>0</v>
      </c>
      <c r="AD147" s="1430">
        <f t="shared" si="46"/>
        <v>0</v>
      </c>
      <c r="AE147" s="1430">
        <f t="shared" si="46"/>
        <v>0</v>
      </c>
      <c r="AF147" s="1430">
        <f t="shared" si="46"/>
        <v>0</v>
      </c>
      <c r="AG147" s="1430">
        <f t="shared" si="46"/>
        <v>0</v>
      </c>
      <c r="AH147" s="1209">
        <f t="shared" si="46"/>
        <v>0</v>
      </c>
      <c r="AI147" s="1209">
        <f t="shared" si="46"/>
        <v>0</v>
      </c>
      <c r="AJ147" s="1209">
        <f t="shared" si="46"/>
        <v>0</v>
      </c>
      <c r="AK147" s="1209">
        <f t="shared" si="46"/>
        <v>0</v>
      </c>
      <c r="AL147" s="1209">
        <f t="shared" si="46"/>
        <v>0</v>
      </c>
      <c r="AM147" s="1209">
        <f t="shared" si="46"/>
        <v>0</v>
      </c>
      <c r="AN147" s="1198">
        <f t="shared" si="46"/>
        <v>581954347</v>
      </c>
      <c r="AO147" s="571">
        <v>581954347</v>
      </c>
      <c r="AP147" s="570">
        <f t="shared" si="44"/>
        <v>0</v>
      </c>
      <c r="AQ147" s="571"/>
      <c r="AR147" s="571"/>
    </row>
    <row r="148" spans="1:44" ht="30" customHeight="1" x14ac:dyDescent="0.25">
      <c r="A148" s="1213"/>
      <c r="B148" s="1214"/>
      <c r="C148" s="1204"/>
      <c r="D148" s="1197"/>
      <c r="E148" s="1191"/>
      <c r="F148" s="1191"/>
      <c r="G148" s="1191"/>
      <c r="H148" s="1191"/>
      <c r="I148" s="1423"/>
      <c r="J148" s="1426"/>
      <c r="K148" s="1423"/>
      <c r="L148" s="1426"/>
      <c r="M148" s="1423"/>
      <c r="N148" s="1423"/>
      <c r="O148" s="1423"/>
      <c r="P148" s="1426"/>
      <c r="Q148" s="1423"/>
      <c r="R148" s="1423"/>
      <c r="S148" s="1423"/>
      <c r="T148" s="1423"/>
      <c r="U148" s="1423"/>
      <c r="V148" s="1426"/>
      <c r="W148" s="1423"/>
      <c r="X148" s="1423"/>
      <c r="Y148" s="1423"/>
      <c r="Z148" s="1423"/>
      <c r="AA148" s="1423"/>
      <c r="AB148" s="1426"/>
      <c r="AC148" s="1423"/>
      <c r="AD148" s="1423"/>
      <c r="AE148" s="1423"/>
      <c r="AF148" s="1423"/>
      <c r="AG148" s="1423"/>
      <c r="AH148" s="1197"/>
      <c r="AI148" s="1191"/>
      <c r="AJ148" s="1191"/>
      <c r="AK148" s="1191"/>
      <c r="AL148" s="1191"/>
      <c r="AM148" s="1133"/>
      <c r="AN148" s="1198"/>
      <c r="AO148" s="574"/>
      <c r="AQ148" s="574"/>
      <c r="AR148" s="574"/>
    </row>
    <row r="149" spans="1:44" s="572" customFormat="1" ht="30" customHeight="1" x14ac:dyDescent="0.25">
      <c r="A149" s="1215"/>
      <c r="B149" s="1202" t="s">
        <v>5</v>
      </c>
      <c r="C149" s="1198">
        <f>C147+C131+C116+C17</f>
        <v>397600139</v>
      </c>
      <c r="D149" s="1196">
        <f>SUM(D147+D131+D116+D17)</f>
        <v>691468455.63</v>
      </c>
      <c r="E149" s="1196">
        <f t="shared" ref="E149:AN149" si="47">SUM(E147+E131+E116+E17)</f>
        <v>2936773</v>
      </c>
      <c r="F149" s="1196">
        <f t="shared" si="47"/>
        <v>0</v>
      </c>
      <c r="G149" s="1196">
        <f t="shared" si="47"/>
        <v>0</v>
      </c>
      <c r="H149" s="1196">
        <f t="shared" si="47"/>
        <v>0</v>
      </c>
      <c r="I149" s="1431">
        <f t="shared" si="47"/>
        <v>694405228.63</v>
      </c>
      <c r="J149" s="1431">
        <f t="shared" si="47"/>
        <v>0</v>
      </c>
      <c r="K149" s="1431">
        <f t="shared" si="47"/>
        <v>24303258</v>
      </c>
      <c r="L149" s="1431">
        <f t="shared" si="47"/>
        <v>6556863</v>
      </c>
      <c r="M149" s="1431">
        <f t="shared" si="47"/>
        <v>0</v>
      </c>
      <c r="N149" s="1431">
        <f t="shared" si="47"/>
        <v>0</v>
      </c>
      <c r="O149" s="1431">
        <f t="shared" si="47"/>
        <v>30860121</v>
      </c>
      <c r="P149" s="1431">
        <f t="shared" si="47"/>
        <v>7115552</v>
      </c>
      <c r="Q149" s="1431">
        <f t="shared" si="47"/>
        <v>0</v>
      </c>
      <c r="R149" s="1431">
        <f t="shared" si="47"/>
        <v>0</v>
      </c>
      <c r="S149" s="1431">
        <f t="shared" si="47"/>
        <v>0</v>
      </c>
      <c r="T149" s="1431">
        <f t="shared" si="47"/>
        <v>0</v>
      </c>
      <c r="U149" s="1431">
        <f t="shared" si="47"/>
        <v>7115552</v>
      </c>
      <c r="V149" s="1431">
        <f t="shared" si="47"/>
        <v>4500000</v>
      </c>
      <c r="W149" s="1431">
        <f t="shared" si="47"/>
        <v>0</v>
      </c>
      <c r="X149" s="1431">
        <f t="shared" si="47"/>
        <v>0</v>
      </c>
      <c r="Y149" s="1431">
        <f t="shared" si="47"/>
        <v>0</v>
      </c>
      <c r="Z149" s="1431">
        <f t="shared" si="47"/>
        <v>0</v>
      </c>
      <c r="AA149" s="1431">
        <f t="shared" si="47"/>
        <v>4500000</v>
      </c>
      <c r="AB149" s="1431">
        <f t="shared" si="47"/>
        <v>5500000</v>
      </c>
      <c r="AC149" s="1431">
        <f t="shared" si="47"/>
        <v>0</v>
      </c>
      <c r="AD149" s="1431">
        <f t="shared" si="47"/>
        <v>0</v>
      </c>
      <c r="AE149" s="1431">
        <f t="shared" si="47"/>
        <v>0</v>
      </c>
      <c r="AF149" s="1431">
        <f t="shared" si="47"/>
        <v>0</v>
      </c>
      <c r="AG149" s="1431">
        <f t="shared" si="47"/>
        <v>5500000</v>
      </c>
      <c r="AH149" s="1198">
        <f t="shared" si="47"/>
        <v>0</v>
      </c>
      <c r="AI149" s="1198">
        <f t="shared" si="47"/>
        <v>0</v>
      </c>
      <c r="AJ149" s="1198">
        <f t="shared" si="47"/>
        <v>0</v>
      </c>
      <c r="AK149" s="1198">
        <f t="shared" si="47"/>
        <v>0</v>
      </c>
      <c r="AL149" s="1198">
        <f t="shared" si="47"/>
        <v>0</v>
      </c>
      <c r="AM149" s="1198">
        <f t="shared" si="47"/>
        <v>0</v>
      </c>
      <c r="AN149" s="1198">
        <f t="shared" si="47"/>
        <v>742380901.63</v>
      </c>
      <c r="AO149" s="571">
        <v>742380901.63</v>
      </c>
      <c r="AP149" s="570"/>
      <c r="AQ149" s="571"/>
      <c r="AR149" s="571"/>
    </row>
    <row r="150" spans="1:44" ht="30" customHeight="1" x14ac:dyDescent="0.25">
      <c r="A150" s="1055"/>
      <c r="B150" s="569"/>
      <c r="C150" s="575"/>
      <c r="D150" s="569"/>
      <c r="E150" s="569"/>
      <c r="F150" s="569"/>
      <c r="G150" s="569"/>
      <c r="H150" s="569"/>
      <c r="I150" s="569"/>
      <c r="J150" s="569"/>
      <c r="K150" s="569"/>
      <c r="M150" s="569"/>
      <c r="N150" s="569"/>
      <c r="O150" s="569"/>
      <c r="P150" s="569"/>
      <c r="Q150" s="569"/>
      <c r="R150" s="569"/>
      <c r="S150" s="569"/>
      <c r="T150" s="569"/>
      <c r="U150" s="569"/>
      <c r="V150" s="569"/>
      <c r="W150" s="569"/>
      <c r="X150" s="569"/>
      <c r="Y150" s="569"/>
      <c r="Z150" s="569"/>
      <c r="AA150" s="569"/>
      <c r="AB150" s="569"/>
      <c r="AC150" s="569"/>
      <c r="AD150" s="569"/>
      <c r="AE150" s="569"/>
      <c r="AF150" s="569"/>
      <c r="AG150" s="569"/>
      <c r="AH150" s="569"/>
      <c r="AI150" s="569"/>
      <c r="AJ150" s="569"/>
      <c r="AK150" s="569"/>
      <c r="AL150" s="569"/>
      <c r="AM150" s="569"/>
      <c r="AN150" s="1435"/>
    </row>
    <row r="151" spans="1:44" ht="30" customHeight="1" x14ac:dyDescent="0.2">
      <c r="A151" s="1055"/>
      <c r="B151" s="53" t="s">
        <v>317</v>
      </c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>
        <f>AH148</f>
        <v>0</v>
      </c>
      <c r="AI151" s="55"/>
      <c r="AJ151" s="55"/>
      <c r="AK151" s="55"/>
      <c r="AL151" s="55"/>
      <c r="AM151" s="55"/>
      <c r="AN151" s="1436">
        <f>AN149</f>
        <v>742380901.63</v>
      </c>
      <c r="AO151" s="570">
        <v>742380901.63</v>
      </c>
    </row>
    <row r="152" spans="1:44" ht="30" customHeight="1" x14ac:dyDescent="0.2">
      <c r="A152" s="1055"/>
      <c r="B152" s="53" t="s">
        <v>319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>
        <f>SUM(AH24+AH124+AH138)</f>
        <v>0</v>
      </c>
      <c r="AI152" s="55"/>
      <c r="AJ152" s="55"/>
      <c r="AK152" s="55"/>
      <c r="AL152" s="55"/>
      <c r="AM152" s="55"/>
      <c r="AN152" s="1436">
        <f>AN131+AN116+AN17</f>
        <v>160426554.63</v>
      </c>
      <c r="AO152" s="570">
        <v>160426554.63</v>
      </c>
    </row>
    <row r="153" spans="1:44" ht="30" customHeight="1" x14ac:dyDescent="0.2">
      <c r="A153" s="1055"/>
      <c r="B153" s="53" t="s">
        <v>145</v>
      </c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>
        <f>AH151-AH152</f>
        <v>0</v>
      </c>
      <c r="AI153" s="55"/>
      <c r="AJ153" s="55"/>
      <c r="AK153" s="55"/>
      <c r="AL153" s="55"/>
      <c r="AM153" s="55"/>
      <c r="AN153" s="1436">
        <f>SUM(AN151-AN152)</f>
        <v>581954347</v>
      </c>
      <c r="AO153" s="570">
        <v>581954347</v>
      </c>
    </row>
    <row r="154" spans="1:44" ht="30" customHeight="1" x14ac:dyDescent="0.25">
      <c r="A154" s="1055"/>
      <c r="B154" s="53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122"/>
      <c r="AI154" s="122"/>
      <c r="AJ154" s="122"/>
      <c r="AK154" s="122"/>
      <c r="AL154" s="122"/>
      <c r="AM154" s="122"/>
      <c r="AN154" s="1437"/>
    </row>
    <row r="155" spans="1:44" ht="30" customHeight="1" x14ac:dyDescent="0.25">
      <c r="A155" s="1055"/>
      <c r="B155" s="53" t="s">
        <v>149</v>
      </c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>
        <f>AH151</f>
        <v>0</v>
      </c>
      <c r="AI155" s="122"/>
      <c r="AJ155" s="122"/>
      <c r="AK155" s="122"/>
      <c r="AL155" s="122"/>
      <c r="AM155" s="122"/>
      <c r="AN155" s="1436">
        <f>AN152</f>
        <v>160426554.63</v>
      </c>
      <c r="AO155" s="570">
        <v>160426554.63</v>
      </c>
    </row>
    <row r="156" spans="1:44" ht="30" customHeight="1" x14ac:dyDescent="0.25">
      <c r="A156" s="1055"/>
      <c r="B156" s="53" t="s">
        <v>320</v>
      </c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>
        <f>AH24</f>
        <v>0</v>
      </c>
      <c r="AI156" s="122"/>
      <c r="AJ156" s="122"/>
      <c r="AK156" s="122"/>
      <c r="AL156" s="122"/>
      <c r="AM156" s="122"/>
      <c r="AN156" s="1436">
        <f>AN17</f>
        <v>102994443.63000001</v>
      </c>
      <c r="AO156" s="570">
        <v>102994443.63000001</v>
      </c>
    </row>
    <row r="157" spans="1:44" ht="30" customHeight="1" x14ac:dyDescent="0.25">
      <c r="A157" s="1055"/>
      <c r="B157" s="55" t="s">
        <v>318</v>
      </c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>
        <f>AH155-AH156</f>
        <v>0</v>
      </c>
      <c r="AI157" s="122"/>
      <c r="AJ157" s="122"/>
      <c r="AK157" s="122"/>
      <c r="AL157" s="122"/>
      <c r="AM157" s="122"/>
      <c r="AN157" s="1436">
        <f>AN155-AN156</f>
        <v>57432110.999999985</v>
      </c>
      <c r="AO157" s="570">
        <v>57432110.999999985</v>
      </c>
    </row>
    <row r="160" spans="1:44" ht="30" customHeight="1" x14ac:dyDescent="0.25">
      <c r="AB160" s="570">
        <f>AN151</f>
        <v>742380901.63</v>
      </c>
    </row>
  </sheetData>
  <mergeCells count="7">
    <mergeCell ref="AH2:AM2"/>
    <mergeCell ref="A1:U1"/>
    <mergeCell ref="D2:I2"/>
    <mergeCell ref="J2:O2"/>
    <mergeCell ref="P2:U2"/>
    <mergeCell ref="V2:AA2"/>
    <mergeCell ref="AB2:AG2"/>
  </mergeCells>
  <pageMargins left="0.7" right="0.7" top="0.75" bottom="0.75" header="0.3" footer="0.3"/>
  <pageSetup scale="54" orientation="portrait" r:id="rId1"/>
  <colBreaks count="1" manualBreakCount="1">
    <brk id="4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08"/>
  <sheetViews>
    <sheetView topLeftCell="A286" zoomScale="80" zoomScaleNormal="80" workbookViewId="0">
      <selection activeCell="A59" sqref="A59:E306"/>
    </sheetView>
  </sheetViews>
  <sheetFormatPr defaultColWidth="11.42578125" defaultRowHeight="15" x14ac:dyDescent="0.25"/>
  <cols>
    <col min="1" max="1" width="39.85546875" style="20" customWidth="1"/>
    <col min="2" max="2" width="12.140625" style="20" customWidth="1"/>
    <col min="3" max="3" width="13" style="35" bestFit="1" customWidth="1"/>
    <col min="4" max="5" width="13" style="20" bestFit="1" customWidth="1"/>
    <col min="6" max="16384" width="11.42578125" style="20"/>
  </cols>
  <sheetData>
    <row r="1" spans="1:5" ht="16.5" x14ac:dyDescent="0.25">
      <c r="A1" s="921" t="s">
        <v>1045</v>
      </c>
    </row>
    <row r="2" spans="1:5" ht="15.75" thickBot="1" x14ac:dyDescent="0.3">
      <c r="A2" s="1835" t="s">
        <v>534</v>
      </c>
      <c r="B2" s="1836"/>
      <c r="C2" s="922"/>
      <c r="D2" s="193"/>
      <c r="E2" s="193"/>
    </row>
    <row r="3" spans="1:5" ht="15.75" thickBot="1" x14ac:dyDescent="0.3">
      <c r="A3" s="1814" t="s">
        <v>450</v>
      </c>
      <c r="B3" s="923" t="s">
        <v>503</v>
      </c>
      <c r="C3" s="924" t="s">
        <v>504</v>
      </c>
      <c r="D3" s="1823" t="s">
        <v>505</v>
      </c>
      <c r="E3" s="1824"/>
    </row>
    <row r="4" spans="1:5" ht="21.95" customHeight="1" thickBot="1" x14ac:dyDescent="0.3">
      <c r="A4" s="1815"/>
      <c r="B4" s="925" t="s">
        <v>507</v>
      </c>
      <c r="C4" s="926" t="s">
        <v>974</v>
      </c>
      <c r="D4" s="925" t="s">
        <v>975</v>
      </c>
      <c r="E4" s="925" t="s">
        <v>978</v>
      </c>
    </row>
    <row r="5" spans="1:5" ht="15.75" thickBot="1" x14ac:dyDescent="0.3">
      <c r="A5" s="1837" t="s">
        <v>455</v>
      </c>
      <c r="B5" s="1838"/>
      <c r="C5" s="1838"/>
      <c r="D5" s="1838"/>
      <c r="E5" s="1839"/>
    </row>
    <row r="6" spans="1:5" ht="15.75" thickBot="1" x14ac:dyDescent="0.3">
      <c r="A6" s="927" t="s">
        <v>456</v>
      </c>
      <c r="B6" s="928"/>
      <c r="C6" s="929"/>
      <c r="D6" s="928"/>
      <c r="E6" s="928"/>
    </row>
    <row r="7" spans="1:5" ht="30.75" thickBot="1" x14ac:dyDescent="0.3">
      <c r="A7" s="930" t="s">
        <v>492</v>
      </c>
      <c r="B7" s="931">
        <v>157754050</v>
      </c>
      <c r="C7" s="932">
        <f>AGRICULTURE!D149</f>
        <v>691468455.63</v>
      </c>
      <c r="D7" s="931">
        <f>C7*5/100+C7</f>
        <v>726041878.41149998</v>
      </c>
      <c r="E7" s="931">
        <f>D7*5/100+D7</f>
        <v>762343972.332075</v>
      </c>
    </row>
    <row r="8" spans="1:5" ht="15.75" thickBot="1" x14ac:dyDescent="0.3">
      <c r="A8" s="930" t="s">
        <v>535</v>
      </c>
      <c r="B8" s="931">
        <v>3600000</v>
      </c>
      <c r="C8" s="929">
        <v>0</v>
      </c>
      <c r="D8" s="931">
        <f>C8*5/100+C8</f>
        <v>0</v>
      </c>
      <c r="E8" s="931">
        <f>D8*5/100+D8</f>
        <v>0</v>
      </c>
    </row>
    <row r="9" spans="1:5" ht="29.1" customHeight="1" thickBot="1" x14ac:dyDescent="0.3">
      <c r="A9" s="927" t="s">
        <v>457</v>
      </c>
      <c r="B9" s="933">
        <f>SUM(B7:B8)</f>
        <v>161354050</v>
      </c>
      <c r="C9" s="934">
        <f>SUM(C7:C8)</f>
        <v>691468455.63</v>
      </c>
      <c r="D9" s="933">
        <f>SUM(D7:D8)</f>
        <v>726041878.41149998</v>
      </c>
      <c r="E9" s="933">
        <f>SUM(E7:E8)</f>
        <v>762343972.332075</v>
      </c>
    </row>
    <row r="10" spans="1:5" ht="15.75" thickBot="1" x14ac:dyDescent="0.3">
      <c r="A10" s="1804" t="s">
        <v>537</v>
      </c>
      <c r="B10" s="1805"/>
      <c r="C10" s="1805"/>
      <c r="D10" s="1805"/>
      <c r="E10" s="1822"/>
    </row>
    <row r="11" spans="1:5" ht="15.75" thickBot="1" x14ac:dyDescent="0.3">
      <c r="A11" s="1814"/>
      <c r="B11" s="923" t="s">
        <v>503</v>
      </c>
      <c r="C11" s="924" t="s">
        <v>504</v>
      </c>
      <c r="D11" s="1823" t="s">
        <v>505</v>
      </c>
      <c r="E11" s="1824"/>
    </row>
    <row r="12" spans="1:5" ht="15.75" thickBot="1" x14ac:dyDescent="0.3">
      <c r="A12" s="1815"/>
      <c r="B12" s="925" t="s">
        <v>507</v>
      </c>
      <c r="C12" s="926" t="s">
        <v>974</v>
      </c>
      <c r="D12" s="925" t="s">
        <v>975</v>
      </c>
      <c r="E12" s="925" t="s">
        <v>978</v>
      </c>
    </row>
    <row r="13" spans="1:5" ht="15.75" thickBot="1" x14ac:dyDescent="0.3">
      <c r="A13" s="930" t="s">
        <v>538</v>
      </c>
      <c r="B13" s="931">
        <v>1800000</v>
      </c>
      <c r="C13" s="936">
        <f>AGRICULTURE!J149</f>
        <v>0</v>
      </c>
      <c r="D13" s="937">
        <f t="shared" ref="D13:E15" si="0">C13*5/100+C13</f>
        <v>0</v>
      </c>
      <c r="E13" s="938">
        <f t="shared" si="0"/>
        <v>0</v>
      </c>
    </row>
    <row r="14" spans="1:5" ht="15.75" thickBot="1" x14ac:dyDescent="0.3">
      <c r="A14" s="930" t="s">
        <v>539</v>
      </c>
      <c r="B14" s="931">
        <v>3716104</v>
      </c>
      <c r="C14" s="932">
        <f>AGRICULTURE!K149</f>
        <v>24303258</v>
      </c>
      <c r="D14" s="937">
        <f t="shared" si="0"/>
        <v>25518420.899999999</v>
      </c>
      <c r="E14" s="938">
        <f t="shared" si="0"/>
        <v>26794341.945</v>
      </c>
    </row>
    <row r="15" spans="1:5" ht="15.75" thickBot="1" x14ac:dyDescent="0.3">
      <c r="A15" s="930" t="s">
        <v>540</v>
      </c>
      <c r="B15" s="931">
        <v>2016103</v>
      </c>
      <c r="C15" s="932">
        <f>AGRICULTURE!L149</f>
        <v>6556863</v>
      </c>
      <c r="D15" s="937">
        <f t="shared" si="0"/>
        <v>6884706.1500000004</v>
      </c>
      <c r="E15" s="938">
        <f t="shared" si="0"/>
        <v>7228941.4575000005</v>
      </c>
    </row>
    <row r="16" spans="1:5" ht="27.95" customHeight="1" thickBot="1" x14ac:dyDescent="0.3">
      <c r="A16" s="927" t="s">
        <v>541</v>
      </c>
      <c r="B16" s="933">
        <f>SUM(B13:B15)</f>
        <v>7532207</v>
      </c>
      <c r="C16" s="934">
        <f>SUM(C13:C15)</f>
        <v>30860121</v>
      </c>
      <c r="D16" s="933">
        <f>SUM(D13:D15)</f>
        <v>32403127.049999997</v>
      </c>
      <c r="E16" s="933">
        <f>SUM(E13:E15)</f>
        <v>34023283.402500004</v>
      </c>
    </row>
    <row r="17" spans="1:5" ht="15.75" thickBot="1" x14ac:dyDescent="0.3">
      <c r="A17" s="1804" t="s">
        <v>542</v>
      </c>
      <c r="B17" s="1805"/>
      <c r="C17" s="1805"/>
      <c r="D17" s="1805"/>
      <c r="E17" s="1822"/>
    </row>
    <row r="18" spans="1:5" ht="15.75" thickBot="1" x14ac:dyDescent="0.3">
      <c r="A18" s="1814"/>
      <c r="B18" s="923" t="s">
        <v>503</v>
      </c>
      <c r="C18" s="924" t="s">
        <v>504</v>
      </c>
      <c r="D18" s="1823" t="s">
        <v>505</v>
      </c>
      <c r="E18" s="1824"/>
    </row>
    <row r="19" spans="1:5" ht="15.75" thickBot="1" x14ac:dyDescent="0.3">
      <c r="A19" s="1815"/>
      <c r="B19" s="925" t="s">
        <v>507</v>
      </c>
      <c r="C19" s="926" t="s">
        <v>974</v>
      </c>
      <c r="D19" s="925" t="s">
        <v>975</v>
      </c>
      <c r="E19" s="925" t="s">
        <v>978</v>
      </c>
    </row>
    <row r="20" spans="1:5" ht="15.75" thickBot="1" x14ac:dyDescent="0.3">
      <c r="A20" s="930" t="s">
        <v>543</v>
      </c>
      <c r="B20" s="931">
        <v>3618606</v>
      </c>
      <c r="C20" s="932">
        <f>AGRICULTURE!P149</f>
        <v>7115552</v>
      </c>
      <c r="D20" s="931">
        <f>C20*5/100+C20</f>
        <v>7471329.5999999996</v>
      </c>
      <c r="E20" s="931">
        <f>D20*5/100+D20</f>
        <v>7844896.0800000001</v>
      </c>
    </row>
    <row r="21" spans="1:5" ht="24" customHeight="1" thickBot="1" x14ac:dyDescent="0.3">
      <c r="A21" s="927" t="s">
        <v>466</v>
      </c>
      <c r="B21" s="933">
        <f>SUM(B20)</f>
        <v>3618606</v>
      </c>
      <c r="C21" s="934">
        <f>SUM(C20)</f>
        <v>7115552</v>
      </c>
      <c r="D21" s="933">
        <f>SUM(D20)</f>
        <v>7471329.5999999996</v>
      </c>
      <c r="E21" s="933">
        <f>SUM(E20)</f>
        <v>7844896.0800000001</v>
      </c>
    </row>
    <row r="22" spans="1:5" ht="15.75" thickBot="1" x14ac:dyDescent="0.3">
      <c r="A22" s="1816" t="s">
        <v>544</v>
      </c>
      <c r="B22" s="1817"/>
      <c r="C22" s="1817"/>
      <c r="D22" s="1817"/>
      <c r="E22" s="1818"/>
    </row>
    <row r="23" spans="1:5" ht="15.75" thickBot="1" x14ac:dyDescent="0.3">
      <c r="A23" s="1819"/>
      <c r="B23" s="923" t="s">
        <v>503</v>
      </c>
      <c r="C23" s="939" t="s">
        <v>504</v>
      </c>
      <c r="D23" s="1820" t="s">
        <v>505</v>
      </c>
      <c r="E23" s="1821"/>
    </row>
    <row r="24" spans="1:5" ht="15.75" thickBot="1" x14ac:dyDescent="0.3">
      <c r="A24" s="1815"/>
      <c r="B24" s="925" t="s">
        <v>507</v>
      </c>
      <c r="C24" s="926" t="s">
        <v>974</v>
      </c>
      <c r="D24" s="925" t="s">
        <v>975</v>
      </c>
      <c r="E24" s="925" t="s">
        <v>978</v>
      </c>
    </row>
    <row r="25" spans="1:5" ht="15.75" thickBot="1" x14ac:dyDescent="0.3">
      <c r="A25" s="930" t="s">
        <v>545</v>
      </c>
      <c r="B25" s="931">
        <v>4735921</v>
      </c>
      <c r="C25" s="932">
        <f>AGRICULTURE!V149</f>
        <v>4500000</v>
      </c>
      <c r="D25" s="931">
        <f t="shared" ref="D25:E28" si="1">C25*5/100+C25</f>
        <v>4725000</v>
      </c>
      <c r="E25" s="940">
        <f t="shared" si="1"/>
        <v>4961250</v>
      </c>
    </row>
    <row r="26" spans="1:5" ht="15.75" thickBot="1" x14ac:dyDescent="0.3">
      <c r="A26" s="930" t="s">
        <v>546</v>
      </c>
      <c r="B26" s="931">
        <v>500000</v>
      </c>
      <c r="C26" s="932">
        <f>AGRICULTURE!W149</f>
        <v>0</v>
      </c>
      <c r="D26" s="931">
        <f t="shared" si="1"/>
        <v>0</v>
      </c>
      <c r="E26" s="940">
        <f>D26*5/100+D26</f>
        <v>0</v>
      </c>
    </row>
    <row r="27" spans="1:5" ht="30.75" thickBot="1" x14ac:dyDescent="0.3">
      <c r="A27" s="930" t="s">
        <v>547</v>
      </c>
      <c r="B27" s="931">
        <v>200000</v>
      </c>
      <c r="C27" s="929">
        <f>AGRICULTURE!X149</f>
        <v>0</v>
      </c>
      <c r="D27" s="931">
        <f t="shared" si="1"/>
        <v>0</v>
      </c>
      <c r="E27" s="940">
        <f>D27*5/100+D27</f>
        <v>0</v>
      </c>
    </row>
    <row r="28" spans="1:5" ht="15.75" thickBot="1" x14ac:dyDescent="0.3">
      <c r="A28" s="930" t="s">
        <v>548</v>
      </c>
      <c r="B28" s="928">
        <v>0</v>
      </c>
      <c r="C28" s="929">
        <f>AGRICULTURE!Y149</f>
        <v>0</v>
      </c>
      <c r="D28" s="931">
        <f t="shared" si="1"/>
        <v>0</v>
      </c>
      <c r="E28" s="940">
        <f>D28*5/100+D28</f>
        <v>0</v>
      </c>
    </row>
    <row r="29" spans="1:5" ht="21.95" customHeight="1" thickBot="1" x14ac:dyDescent="0.3">
      <c r="A29" s="927" t="s">
        <v>549</v>
      </c>
      <c r="B29" s="933">
        <f>SUM(B25:B28)</f>
        <v>5435921</v>
      </c>
      <c r="C29" s="934">
        <f>SUM(C25:C28)</f>
        <v>4500000</v>
      </c>
      <c r="D29" s="933">
        <f>SUM(D25:D28)</f>
        <v>4725000</v>
      </c>
      <c r="E29" s="933">
        <f>SUM(E25:E28)</f>
        <v>4961250</v>
      </c>
    </row>
    <row r="30" spans="1:5" ht="15.75" thickBot="1" x14ac:dyDescent="0.3">
      <c r="A30" s="1804" t="s">
        <v>550</v>
      </c>
      <c r="B30" s="1805"/>
      <c r="C30" s="1805"/>
      <c r="D30" s="1805"/>
      <c r="E30" s="1822"/>
    </row>
    <row r="31" spans="1:5" ht="15.75" thickBot="1" x14ac:dyDescent="0.3">
      <c r="A31" s="1814"/>
      <c r="B31" s="923" t="s">
        <v>503</v>
      </c>
      <c r="C31" s="924" t="s">
        <v>504</v>
      </c>
      <c r="D31" s="1823" t="s">
        <v>505</v>
      </c>
      <c r="E31" s="1824"/>
    </row>
    <row r="32" spans="1:5" ht="15.75" thickBot="1" x14ac:dyDescent="0.3">
      <c r="A32" s="1815"/>
      <c r="B32" s="925" t="s">
        <v>507</v>
      </c>
      <c r="C32" s="926" t="s">
        <v>974</v>
      </c>
      <c r="D32" s="925" t="s">
        <v>975</v>
      </c>
      <c r="E32" s="925" t="s">
        <v>978</v>
      </c>
    </row>
    <row r="33" spans="1:5" ht="15.75" thickBot="1" x14ac:dyDescent="0.3">
      <c r="A33" s="930" t="s">
        <v>551</v>
      </c>
      <c r="B33" s="931">
        <v>1477402</v>
      </c>
      <c r="C33" s="932">
        <f>AGRICULTURE!AB149</f>
        <v>5500000</v>
      </c>
      <c r="D33" s="931">
        <f>C33*5/100+C33</f>
        <v>5775000</v>
      </c>
      <c r="E33" s="931">
        <f>D33*5/100+D33</f>
        <v>6063750</v>
      </c>
    </row>
    <row r="34" spans="1:5" ht="27" customHeight="1" thickBot="1" x14ac:dyDescent="0.3">
      <c r="A34" s="927" t="s">
        <v>466</v>
      </c>
      <c r="B34" s="933">
        <f>SUM(B33)</f>
        <v>1477402</v>
      </c>
      <c r="C34" s="934">
        <f>SUM(C33)</f>
        <v>5500000</v>
      </c>
      <c r="D34" s="933">
        <f>SUM(D33)</f>
        <v>5775000</v>
      </c>
      <c r="E34" s="933">
        <f>SUM(E33)</f>
        <v>6063750</v>
      </c>
    </row>
    <row r="35" spans="1:5" ht="15.75" thickBot="1" x14ac:dyDescent="0.3">
      <c r="A35" s="1804" t="s">
        <v>552</v>
      </c>
      <c r="B35" s="1805"/>
      <c r="C35" s="1805"/>
      <c r="D35" s="1805"/>
      <c r="E35" s="1822"/>
    </row>
    <row r="36" spans="1:5" ht="15.75" thickBot="1" x14ac:dyDescent="0.3">
      <c r="A36" s="1814"/>
      <c r="B36" s="923" t="s">
        <v>503</v>
      </c>
      <c r="C36" s="924" t="s">
        <v>504</v>
      </c>
      <c r="D36" s="1823" t="s">
        <v>505</v>
      </c>
      <c r="E36" s="1824"/>
    </row>
    <row r="37" spans="1:5" ht="15.75" thickBot="1" x14ac:dyDescent="0.3">
      <c r="A37" s="1815"/>
      <c r="B37" s="925" t="s">
        <v>507</v>
      </c>
      <c r="C37" s="926" t="s">
        <v>974</v>
      </c>
      <c r="D37" s="925" t="s">
        <v>975</v>
      </c>
      <c r="E37" s="925" t="s">
        <v>978</v>
      </c>
    </row>
    <row r="38" spans="1:5" ht="15.75" thickBot="1" x14ac:dyDescent="0.3">
      <c r="A38" s="930" t="s">
        <v>553</v>
      </c>
      <c r="B38" s="931">
        <v>3937233</v>
      </c>
      <c r="C38" s="936">
        <f>AGRICULTURE!AH149</f>
        <v>0</v>
      </c>
      <c r="D38" s="941">
        <f>C38*5/100+C38</f>
        <v>0</v>
      </c>
      <c r="E38" s="941">
        <f>D38*5/100+D38</f>
        <v>0</v>
      </c>
    </row>
    <row r="39" spans="1:5" ht="15.75" thickBot="1" x14ac:dyDescent="0.3">
      <c r="A39" s="930" t="s">
        <v>554</v>
      </c>
      <c r="B39" s="928" t="s">
        <v>536</v>
      </c>
      <c r="C39" s="936">
        <f>AGRICULTURE!AI149</f>
        <v>0</v>
      </c>
      <c r="D39" s="941">
        <f>C39*5/100+C39</f>
        <v>0</v>
      </c>
      <c r="E39" s="941">
        <f>D39*5/100+D39</f>
        <v>0</v>
      </c>
    </row>
    <row r="40" spans="1:5" ht="15.75" thickBot="1" x14ac:dyDescent="0.3">
      <c r="A40" s="927" t="s">
        <v>466</v>
      </c>
      <c r="B40" s="933">
        <f>SUM(B38:B39)</f>
        <v>3937233</v>
      </c>
      <c r="C40" s="934">
        <f>SUM(C38:C39)</f>
        <v>0</v>
      </c>
      <c r="D40" s="934">
        <f>SUM(D38:D39)</f>
        <v>0</v>
      </c>
      <c r="E40" s="934">
        <f>SUM(E38:E39)</f>
        <v>0</v>
      </c>
    </row>
    <row r="41" spans="1:5" ht="21.95" customHeight="1" thickBot="1" x14ac:dyDescent="0.3">
      <c r="A41" s="927" t="s">
        <v>467</v>
      </c>
      <c r="B41" s="933">
        <f>SUM(B40+B34+B29+B21+B16+B9)</f>
        <v>183355419</v>
      </c>
      <c r="C41" s="934">
        <f>SUM(C40+C34+C29+C21+C16+C9)</f>
        <v>739444128.63</v>
      </c>
      <c r="D41" s="933">
        <v>192446854</v>
      </c>
      <c r="E41" s="933">
        <v>202069197</v>
      </c>
    </row>
    <row r="42" spans="1:5" x14ac:dyDescent="0.25">
      <c r="A42" s="911"/>
    </row>
    <row r="43" spans="1:5" x14ac:dyDescent="0.25">
      <c r="A43" s="911"/>
    </row>
    <row r="44" spans="1:5" ht="17.25" thickBot="1" x14ac:dyDescent="0.3">
      <c r="A44" s="921" t="s">
        <v>1046</v>
      </c>
    </row>
    <row r="45" spans="1:5" ht="29.25" thickBot="1" x14ac:dyDescent="0.3">
      <c r="A45" s="1814" t="s">
        <v>468</v>
      </c>
      <c r="B45" s="942" t="s">
        <v>503</v>
      </c>
      <c r="C45" s="943" t="s">
        <v>504</v>
      </c>
      <c r="D45" s="1825" t="s">
        <v>505</v>
      </c>
      <c r="E45" s="1826"/>
    </row>
    <row r="46" spans="1:5" ht="15.75" thickBot="1" x14ac:dyDescent="0.3">
      <c r="A46" s="1815"/>
      <c r="B46" s="925" t="s">
        <v>507</v>
      </c>
      <c r="C46" s="926" t="s">
        <v>974</v>
      </c>
      <c r="D46" s="925" t="s">
        <v>975</v>
      </c>
      <c r="E46" s="925" t="s">
        <v>978</v>
      </c>
    </row>
    <row r="47" spans="1:5" ht="15.75" thickBot="1" x14ac:dyDescent="0.3">
      <c r="A47" s="944" t="s">
        <v>469</v>
      </c>
      <c r="B47" s="1829"/>
      <c r="C47" s="1830"/>
      <c r="D47" s="1830"/>
      <c r="E47" s="1831"/>
    </row>
    <row r="48" spans="1:5" ht="15.75" thickBot="1" x14ac:dyDescent="0.3">
      <c r="A48" s="930" t="s">
        <v>470</v>
      </c>
      <c r="B48" s="945">
        <v>100175279</v>
      </c>
      <c r="C48" s="946">
        <f>AGRICULTURE!AN17</f>
        <v>102994443.63000001</v>
      </c>
      <c r="D48" s="945">
        <f t="shared" ref="D48:E55" si="2">C48*5/100+C48</f>
        <v>108144165.81150001</v>
      </c>
      <c r="E48" s="945">
        <f t="shared" si="2"/>
        <v>113551374.10207501</v>
      </c>
    </row>
    <row r="49" spans="1:5" ht="15.75" thickBot="1" x14ac:dyDescent="0.3">
      <c r="A49" s="930" t="s">
        <v>471</v>
      </c>
      <c r="B49" s="945">
        <v>24014571</v>
      </c>
      <c r="C49" s="946">
        <f>AGRICULTURE!AN116</f>
        <v>53632111</v>
      </c>
      <c r="D49" s="945">
        <f t="shared" si="2"/>
        <v>56313716.549999997</v>
      </c>
      <c r="E49" s="945">
        <f>D49*5/100+D49</f>
        <v>59129402.377499998</v>
      </c>
    </row>
    <row r="50" spans="1:5" ht="15.75" thickBot="1" x14ac:dyDescent="0.3">
      <c r="A50" s="930" t="s">
        <v>472</v>
      </c>
      <c r="B50" s="947">
        <v>0</v>
      </c>
      <c r="C50" s="948">
        <v>0</v>
      </c>
      <c r="D50" s="945">
        <f t="shared" si="2"/>
        <v>0</v>
      </c>
      <c r="E50" s="945">
        <f>D50*5/100+D50</f>
        <v>0</v>
      </c>
    </row>
    <row r="51" spans="1:5" ht="15.75" thickBot="1" x14ac:dyDescent="0.3">
      <c r="A51" s="930" t="s">
        <v>473</v>
      </c>
      <c r="B51" s="945">
        <v>1566336</v>
      </c>
      <c r="C51" s="946">
        <f>AGRICULTURE!AN131</f>
        <v>3800000</v>
      </c>
      <c r="D51" s="945">
        <f t="shared" si="2"/>
        <v>3990000</v>
      </c>
      <c r="E51" s="945">
        <f>D51*5/100+D51</f>
        <v>4189500</v>
      </c>
    </row>
    <row r="52" spans="1:5" ht="15.75" thickBot="1" x14ac:dyDescent="0.3">
      <c r="A52" s="927" t="s">
        <v>474</v>
      </c>
      <c r="B52" s="1832"/>
      <c r="C52" s="1833"/>
      <c r="D52" s="1833"/>
      <c r="E52" s="1834"/>
    </row>
    <row r="53" spans="1:5" ht="15.75" thickBot="1" x14ac:dyDescent="0.3">
      <c r="A53" s="930" t="s">
        <v>475</v>
      </c>
      <c r="B53" s="947">
        <v>0</v>
      </c>
      <c r="C53" s="948">
        <v>0</v>
      </c>
      <c r="D53" s="947">
        <f t="shared" si="2"/>
        <v>0</v>
      </c>
      <c r="E53" s="949">
        <f>D53*5/100+D53</f>
        <v>0</v>
      </c>
    </row>
    <row r="54" spans="1:5" ht="15.75" thickBot="1" x14ac:dyDescent="0.3">
      <c r="A54" s="930" t="s">
        <v>476</v>
      </c>
      <c r="B54" s="947">
        <v>0</v>
      </c>
      <c r="C54" s="948">
        <v>0</v>
      </c>
      <c r="D54" s="947">
        <f t="shared" si="2"/>
        <v>0</v>
      </c>
      <c r="E54" s="949">
        <f>D54*5/100+D54</f>
        <v>0</v>
      </c>
    </row>
    <row r="55" spans="1:5" ht="15.75" thickBot="1" x14ac:dyDescent="0.3">
      <c r="A55" s="930" t="s">
        <v>477</v>
      </c>
      <c r="B55" s="945">
        <v>57599233</v>
      </c>
      <c r="C55" s="946">
        <f>AGRICULTURE!AN147</f>
        <v>581954347</v>
      </c>
      <c r="D55" s="949">
        <f t="shared" si="2"/>
        <v>611052064.35000002</v>
      </c>
      <c r="E55" s="949">
        <f>D55*5/100+D55</f>
        <v>641604667.5675</v>
      </c>
    </row>
    <row r="56" spans="1:5" ht="24.95" customHeight="1" thickBot="1" x14ac:dyDescent="0.3">
      <c r="A56" s="927" t="s">
        <v>478</v>
      </c>
      <c r="B56" s="950">
        <f>SUM(B48+B49+B50+B51+B53+B54+B55)</f>
        <v>183355419</v>
      </c>
      <c r="C56" s="951">
        <f>SUM(C48+C49+C50+C51+C53+C54+C55)</f>
        <v>742380901.63</v>
      </c>
      <c r="D56" s="950">
        <f>SUM(D48+D49+D50+D51+D53+D54+D55)</f>
        <v>779499946.71150005</v>
      </c>
      <c r="E56" s="950">
        <f>SUM(E48+E49+E50+E51+E53+E54+E55)</f>
        <v>818474944.04707503</v>
      </c>
    </row>
    <row r="57" spans="1:5" x14ac:dyDescent="0.25">
      <c r="A57" s="911"/>
    </row>
    <row r="58" spans="1:5" ht="17.25" thickBot="1" x14ac:dyDescent="0.3">
      <c r="A58" s="921" t="s">
        <v>1047</v>
      </c>
    </row>
    <row r="59" spans="1:5" ht="24" customHeight="1" thickBot="1" x14ac:dyDescent="0.3">
      <c r="A59" s="1814" t="s">
        <v>468</v>
      </c>
      <c r="B59" s="923" t="s">
        <v>503</v>
      </c>
      <c r="C59" s="939" t="s">
        <v>504</v>
      </c>
      <c r="D59" s="1827" t="s">
        <v>505</v>
      </c>
      <c r="E59" s="1828"/>
    </row>
    <row r="60" spans="1:5" ht="15.75" thickBot="1" x14ac:dyDescent="0.3">
      <c r="A60" s="1815"/>
      <c r="B60" s="925" t="s">
        <v>507</v>
      </c>
      <c r="C60" s="926" t="s">
        <v>974</v>
      </c>
      <c r="D60" s="925" t="s">
        <v>975</v>
      </c>
      <c r="E60" s="925" t="s">
        <v>978</v>
      </c>
    </row>
    <row r="61" spans="1:5" ht="15.75" thickBot="1" x14ac:dyDescent="0.3">
      <c r="A61" s="1804" t="s">
        <v>480</v>
      </c>
      <c r="B61" s="1806"/>
      <c r="C61" s="1806"/>
      <c r="D61" s="1806"/>
      <c r="E61" s="1807"/>
    </row>
    <row r="62" spans="1:5" ht="21.95" customHeight="1" thickBot="1" x14ac:dyDescent="0.3">
      <c r="A62" s="927" t="s">
        <v>481</v>
      </c>
      <c r="B62" s="952"/>
      <c r="C62" s="953"/>
      <c r="D62" s="954"/>
      <c r="E62" s="955"/>
    </row>
    <row r="63" spans="1:5" ht="15.75" thickBot="1" x14ac:dyDescent="0.3">
      <c r="A63" s="956" t="s">
        <v>470</v>
      </c>
      <c r="B63" s="957">
        <v>100175279</v>
      </c>
      <c r="C63" s="958">
        <f>AGRICULTURE!I17</f>
        <v>102994443.63000001</v>
      </c>
      <c r="D63" s="957">
        <f t="shared" ref="D63:E70" si="3">C63*5/100+C63</f>
        <v>108144165.81150001</v>
      </c>
      <c r="E63" s="957">
        <f t="shared" si="3"/>
        <v>113551374.10207501</v>
      </c>
    </row>
    <row r="64" spans="1:5" ht="15.75" thickBot="1" x14ac:dyDescent="0.3">
      <c r="A64" s="930" t="s">
        <v>471</v>
      </c>
      <c r="B64" s="931">
        <v>7356638</v>
      </c>
      <c r="C64" s="932">
        <f>AGRICULTURE!I116</f>
        <v>24223301</v>
      </c>
      <c r="D64" s="957">
        <f t="shared" si="3"/>
        <v>25434466.050000001</v>
      </c>
      <c r="E64" s="957">
        <f>D64*5/100+D64</f>
        <v>26706189.352499999</v>
      </c>
    </row>
    <row r="65" spans="1:5" ht="15.75" thickBot="1" x14ac:dyDescent="0.3">
      <c r="A65" s="930" t="s">
        <v>472</v>
      </c>
      <c r="B65" s="928">
        <v>0</v>
      </c>
      <c r="C65" s="929">
        <v>0</v>
      </c>
      <c r="D65" s="957">
        <f t="shared" si="3"/>
        <v>0</v>
      </c>
      <c r="E65" s="957">
        <f>D65*5/100+D65</f>
        <v>0</v>
      </c>
    </row>
    <row r="66" spans="1:5" ht="15.75" thickBot="1" x14ac:dyDescent="0.3">
      <c r="A66" s="930" t="s">
        <v>473</v>
      </c>
      <c r="B66" s="931">
        <v>160133</v>
      </c>
      <c r="C66" s="932">
        <f>AGRICULTURE!I131</f>
        <v>3300000</v>
      </c>
      <c r="D66" s="957">
        <f t="shared" si="3"/>
        <v>3465000</v>
      </c>
      <c r="E66" s="957">
        <f>D66*5/100+D66</f>
        <v>3638250</v>
      </c>
    </row>
    <row r="67" spans="1:5" ht="24.95" customHeight="1" thickBot="1" x14ac:dyDescent="0.3">
      <c r="A67" s="927" t="s">
        <v>474</v>
      </c>
      <c r="B67" s="1811"/>
      <c r="C67" s="1812"/>
      <c r="D67" s="1812"/>
      <c r="E67" s="1813"/>
    </row>
    <row r="68" spans="1:5" ht="15.75" thickBot="1" x14ac:dyDescent="0.3">
      <c r="A68" s="930" t="s">
        <v>475</v>
      </c>
      <c r="B68" s="928">
        <v>0</v>
      </c>
      <c r="C68" s="929">
        <v>0</v>
      </c>
      <c r="D68" s="928">
        <f t="shared" si="3"/>
        <v>0</v>
      </c>
      <c r="E68" s="941">
        <f>D68*5/100+D68</f>
        <v>0</v>
      </c>
    </row>
    <row r="69" spans="1:5" ht="15.75" thickBot="1" x14ac:dyDescent="0.3">
      <c r="A69" s="930" t="s">
        <v>482</v>
      </c>
      <c r="B69" s="928">
        <v>0</v>
      </c>
      <c r="C69" s="929">
        <v>0</v>
      </c>
      <c r="D69" s="928">
        <f t="shared" si="3"/>
        <v>0</v>
      </c>
      <c r="E69" s="941">
        <f>D69*5/100+D69</f>
        <v>0</v>
      </c>
    </row>
    <row r="70" spans="1:5" ht="15.75" thickBot="1" x14ac:dyDescent="0.3">
      <c r="A70" s="930" t="s">
        <v>477</v>
      </c>
      <c r="B70" s="931">
        <v>53662000</v>
      </c>
      <c r="C70" s="932">
        <f>AGRICULTURE!I147</f>
        <v>563887484</v>
      </c>
      <c r="D70" s="941">
        <f t="shared" si="3"/>
        <v>592081858.20000005</v>
      </c>
      <c r="E70" s="941">
        <f>D70*5/100+D70</f>
        <v>621685951.11000001</v>
      </c>
    </row>
    <row r="71" spans="1:5" ht="27" customHeight="1" thickBot="1" x14ac:dyDescent="0.3">
      <c r="A71" s="944" t="s">
        <v>483</v>
      </c>
      <c r="B71" s="959">
        <f>SUM(B63+B64+B65+B66+B68+B69+B70)</f>
        <v>161354050</v>
      </c>
      <c r="C71" s="934">
        <f>SUM(C63+C64+C65+C66+C68+C69+C70)</f>
        <v>694405228.63</v>
      </c>
      <c r="D71" s="959">
        <f>SUM(D63+D64+D65+D66+D68+D69+D70)</f>
        <v>729125490.06150007</v>
      </c>
      <c r="E71" s="959">
        <f>SUM(E63+E64+E65+E66+E68+E69+E70)</f>
        <v>765581764.56457496</v>
      </c>
    </row>
    <row r="72" spans="1:5" ht="15.75" thickBot="1" x14ac:dyDescent="0.3">
      <c r="A72" s="1804" t="s">
        <v>484</v>
      </c>
      <c r="B72" s="1805"/>
      <c r="C72" s="1805"/>
      <c r="D72" s="1805"/>
      <c r="E72" s="1822"/>
    </row>
    <row r="73" spans="1:5" ht="29.25" thickBot="1" x14ac:dyDescent="0.3">
      <c r="A73" s="1814" t="s">
        <v>468</v>
      </c>
      <c r="B73" s="942" t="s">
        <v>503</v>
      </c>
      <c r="C73" s="943" t="s">
        <v>504</v>
      </c>
      <c r="D73" s="1825" t="s">
        <v>505</v>
      </c>
      <c r="E73" s="1826"/>
    </row>
    <row r="74" spans="1:5" ht="15.75" thickBot="1" x14ac:dyDescent="0.3">
      <c r="A74" s="1815"/>
      <c r="B74" s="925" t="s">
        <v>507</v>
      </c>
      <c r="C74" s="926" t="s">
        <v>974</v>
      </c>
      <c r="D74" s="925" t="s">
        <v>975</v>
      </c>
      <c r="E74" s="925" t="s">
        <v>978</v>
      </c>
    </row>
    <row r="75" spans="1:5" ht="23.1" customHeight="1" thickBot="1" x14ac:dyDescent="0.3">
      <c r="A75" s="927" t="s">
        <v>481</v>
      </c>
      <c r="B75" s="1808"/>
      <c r="C75" s="1809"/>
      <c r="D75" s="1809"/>
      <c r="E75" s="1810"/>
    </row>
    <row r="76" spans="1:5" ht="15.75" thickBot="1" x14ac:dyDescent="0.3">
      <c r="A76" s="960" t="s">
        <v>470</v>
      </c>
      <c r="B76" s="931">
        <v>100175279</v>
      </c>
      <c r="C76" s="932">
        <f>AGRICULTURE!D17</f>
        <v>102994443.63000001</v>
      </c>
      <c r="D76" s="961">
        <f t="shared" ref="D76:E83" si="4">C76*5/100+C76</f>
        <v>108144165.81150001</v>
      </c>
      <c r="E76" s="961">
        <f>D76*5/100+D76</f>
        <v>113551374.10207501</v>
      </c>
    </row>
    <row r="77" spans="1:5" ht="15.75" thickBot="1" x14ac:dyDescent="0.3">
      <c r="A77" s="930" t="s">
        <v>471</v>
      </c>
      <c r="B77" s="931">
        <v>3756638</v>
      </c>
      <c r="C77" s="932">
        <f>AGRICULTURE!D116</f>
        <v>24223301</v>
      </c>
      <c r="D77" s="961">
        <f t="shared" si="4"/>
        <v>25434466.050000001</v>
      </c>
      <c r="E77" s="961">
        <f>D77*5/100+D77</f>
        <v>26706189.352499999</v>
      </c>
    </row>
    <row r="78" spans="1:5" ht="15.75" thickBot="1" x14ac:dyDescent="0.3">
      <c r="A78" s="930" t="s">
        <v>472</v>
      </c>
      <c r="B78" s="928">
        <v>0</v>
      </c>
      <c r="C78" s="929">
        <v>0</v>
      </c>
      <c r="D78" s="961">
        <f t="shared" si="4"/>
        <v>0</v>
      </c>
      <c r="E78" s="961">
        <f>D78*5/100+D78</f>
        <v>0</v>
      </c>
    </row>
    <row r="79" spans="1:5" ht="15.75" thickBot="1" x14ac:dyDescent="0.3">
      <c r="A79" s="930" t="s">
        <v>473</v>
      </c>
      <c r="B79" s="931">
        <v>160133</v>
      </c>
      <c r="C79" s="932">
        <f>AGRICULTURE!D131</f>
        <v>3300000</v>
      </c>
      <c r="D79" s="961">
        <f t="shared" si="4"/>
        <v>3465000</v>
      </c>
      <c r="E79" s="961">
        <f>D79*5/100+D79</f>
        <v>3638250</v>
      </c>
    </row>
    <row r="80" spans="1:5" ht="27" customHeight="1" thickBot="1" x14ac:dyDescent="0.3">
      <c r="A80" s="927" t="s">
        <v>474</v>
      </c>
      <c r="B80" s="1808"/>
      <c r="C80" s="1809"/>
      <c r="D80" s="1809"/>
      <c r="E80" s="1810"/>
    </row>
    <row r="81" spans="1:5" ht="15.75" thickBot="1" x14ac:dyDescent="0.3">
      <c r="A81" s="930" t="s">
        <v>475</v>
      </c>
      <c r="B81" s="928">
        <v>0</v>
      </c>
      <c r="C81" s="929">
        <v>0</v>
      </c>
      <c r="D81" s="928">
        <f t="shared" si="4"/>
        <v>0</v>
      </c>
      <c r="E81" s="928">
        <f t="shared" si="4"/>
        <v>0</v>
      </c>
    </row>
    <row r="82" spans="1:5" ht="15.75" thickBot="1" x14ac:dyDescent="0.3">
      <c r="A82" s="956" t="s">
        <v>482</v>
      </c>
      <c r="B82" s="962">
        <v>0</v>
      </c>
      <c r="C82" s="963">
        <v>0</v>
      </c>
      <c r="D82" s="928">
        <f t="shared" si="4"/>
        <v>0</v>
      </c>
      <c r="E82" s="928">
        <f>D82*5/100+D82</f>
        <v>0</v>
      </c>
    </row>
    <row r="83" spans="1:5" ht="15.75" thickBot="1" x14ac:dyDescent="0.3">
      <c r="A83" s="930" t="s">
        <v>477</v>
      </c>
      <c r="B83" s="931">
        <v>53662000</v>
      </c>
      <c r="C83" s="932">
        <f>AGRICULTURE!D147</f>
        <v>560950711</v>
      </c>
      <c r="D83" s="941">
        <f t="shared" si="4"/>
        <v>588998246.54999995</v>
      </c>
      <c r="E83" s="941">
        <f>D83*5/100+D83</f>
        <v>618448158.87749994</v>
      </c>
    </row>
    <row r="84" spans="1:5" ht="27" customHeight="1" thickBot="1" x14ac:dyDescent="0.3">
      <c r="A84" s="927" t="s">
        <v>483</v>
      </c>
      <c r="B84" s="933">
        <f>SUM(B76+B77+B78+B79+B81+B82+B83)</f>
        <v>157754050</v>
      </c>
      <c r="C84" s="934">
        <f>SUM(C76+C77+C78+C79+C81+C82+C83)</f>
        <v>691468455.63</v>
      </c>
      <c r="D84" s="933">
        <f>SUM(D76+D77+D78+D79+D81+D82+D83)</f>
        <v>726041878.41149998</v>
      </c>
      <c r="E84" s="933">
        <f>SUM(E76+E77+E78+E79+E81+E82+E83)</f>
        <v>762343972.33207488</v>
      </c>
    </row>
    <row r="85" spans="1:5" ht="15.75" thickBot="1" x14ac:dyDescent="0.3">
      <c r="A85" s="1804" t="s">
        <v>555</v>
      </c>
      <c r="B85" s="1805"/>
      <c r="C85" s="1805"/>
      <c r="D85" s="1806"/>
      <c r="E85" s="1807"/>
    </row>
    <row r="86" spans="1:5" ht="29.25" thickBot="1" x14ac:dyDescent="0.3">
      <c r="A86" s="1814" t="s">
        <v>468</v>
      </c>
      <c r="B86" s="942" t="s">
        <v>503</v>
      </c>
      <c r="C86" s="964" t="s">
        <v>504</v>
      </c>
      <c r="D86" s="1806" t="s">
        <v>505</v>
      </c>
      <c r="E86" s="1807"/>
    </row>
    <row r="87" spans="1:5" ht="15.75" thickBot="1" x14ac:dyDescent="0.3">
      <c r="A87" s="1815"/>
      <c r="B87" s="925" t="s">
        <v>507</v>
      </c>
      <c r="C87" s="926" t="s">
        <v>974</v>
      </c>
      <c r="D87" s="925" t="s">
        <v>975</v>
      </c>
      <c r="E87" s="925" t="s">
        <v>978</v>
      </c>
    </row>
    <row r="88" spans="1:5" ht="26.1" customHeight="1" thickBot="1" x14ac:dyDescent="0.3">
      <c r="A88" s="927" t="s">
        <v>481</v>
      </c>
      <c r="B88" s="1808"/>
      <c r="C88" s="1809"/>
      <c r="D88" s="1809"/>
      <c r="E88" s="1810"/>
    </row>
    <row r="89" spans="1:5" ht="15.75" thickBot="1" x14ac:dyDescent="0.3">
      <c r="A89" s="960" t="s">
        <v>470</v>
      </c>
      <c r="B89" s="965">
        <v>0</v>
      </c>
      <c r="C89" s="929">
        <v>0</v>
      </c>
      <c r="D89" s="965">
        <f t="shared" ref="D89:E96" si="5">C89*5/100+C89</f>
        <v>0</v>
      </c>
      <c r="E89" s="965">
        <f>D89*5/100+D89</f>
        <v>0</v>
      </c>
    </row>
    <row r="90" spans="1:5" ht="15.75" thickBot="1" x14ac:dyDescent="0.3">
      <c r="A90" s="930" t="s">
        <v>471</v>
      </c>
      <c r="B90" s="931">
        <v>3600000</v>
      </c>
      <c r="C90" s="929">
        <v>0</v>
      </c>
      <c r="D90" s="965">
        <f t="shared" si="5"/>
        <v>0</v>
      </c>
      <c r="E90" s="965">
        <f t="shared" si="5"/>
        <v>0</v>
      </c>
    </row>
    <row r="91" spans="1:5" ht="15.75" thickBot="1" x14ac:dyDescent="0.3">
      <c r="A91" s="930" t="s">
        <v>472</v>
      </c>
      <c r="B91" s="928">
        <v>0</v>
      </c>
      <c r="C91" s="929">
        <v>0</v>
      </c>
      <c r="D91" s="965">
        <f t="shared" si="5"/>
        <v>0</v>
      </c>
      <c r="E91" s="965">
        <f t="shared" si="5"/>
        <v>0</v>
      </c>
    </row>
    <row r="92" spans="1:5" ht="15.75" thickBot="1" x14ac:dyDescent="0.3">
      <c r="A92" s="930" t="s">
        <v>473</v>
      </c>
      <c r="B92" s="928">
        <v>0</v>
      </c>
      <c r="C92" s="929">
        <v>0</v>
      </c>
      <c r="D92" s="965">
        <f t="shared" si="5"/>
        <v>0</v>
      </c>
      <c r="E92" s="965">
        <f t="shared" si="5"/>
        <v>0</v>
      </c>
    </row>
    <row r="93" spans="1:5" ht="21.95" customHeight="1" thickBot="1" x14ac:dyDescent="0.3">
      <c r="A93" s="927" t="s">
        <v>474</v>
      </c>
      <c r="B93" s="1808"/>
      <c r="C93" s="1809"/>
      <c r="D93" s="1809"/>
      <c r="E93" s="1810"/>
    </row>
    <row r="94" spans="1:5" ht="15.75" thickBot="1" x14ac:dyDescent="0.3">
      <c r="A94" s="930" t="s">
        <v>475</v>
      </c>
      <c r="B94" s="928">
        <v>0</v>
      </c>
      <c r="C94" s="929">
        <v>0</v>
      </c>
      <c r="D94" s="928">
        <f t="shared" si="5"/>
        <v>0</v>
      </c>
      <c r="E94" s="928">
        <f t="shared" si="5"/>
        <v>0</v>
      </c>
    </row>
    <row r="95" spans="1:5" ht="15.75" thickBot="1" x14ac:dyDescent="0.3">
      <c r="A95" s="930" t="s">
        <v>482</v>
      </c>
      <c r="B95" s="928">
        <v>0</v>
      </c>
      <c r="C95" s="929">
        <v>0</v>
      </c>
      <c r="D95" s="928">
        <f t="shared" si="5"/>
        <v>0</v>
      </c>
      <c r="E95" s="928">
        <f>D95*5/100+D95</f>
        <v>0</v>
      </c>
    </row>
    <row r="96" spans="1:5" ht="15.75" thickBot="1" x14ac:dyDescent="0.3">
      <c r="A96" s="930" t="s">
        <v>477</v>
      </c>
      <c r="B96" s="928">
        <v>0</v>
      </c>
      <c r="C96" s="929">
        <v>0</v>
      </c>
      <c r="D96" s="928">
        <f t="shared" si="5"/>
        <v>0</v>
      </c>
      <c r="E96" s="928">
        <f>D96*5/100+D96</f>
        <v>0</v>
      </c>
    </row>
    <row r="97" spans="1:6" ht="27" customHeight="1" thickBot="1" x14ac:dyDescent="0.3">
      <c r="A97" s="927" t="s">
        <v>483</v>
      </c>
      <c r="B97" s="933">
        <f>SUM(B89+B90+B91+B92+B94+B95+B96)</f>
        <v>3600000</v>
      </c>
      <c r="C97" s="934">
        <f>SUM(C89+C90+C91+C92+C94+C95+C96)</f>
        <v>0</v>
      </c>
      <c r="D97" s="933">
        <f>SUM(D89+D90+D91+D92+D94+D95+D96)</f>
        <v>0</v>
      </c>
      <c r="E97" s="933">
        <f>SUM(E89+E90+E91+E92+E94+E95+E96)</f>
        <v>0</v>
      </c>
    </row>
    <row r="98" spans="1:6" ht="15.75" thickBot="1" x14ac:dyDescent="0.3">
      <c r="A98" s="1804" t="s">
        <v>556</v>
      </c>
      <c r="B98" s="1805"/>
      <c r="C98" s="1805"/>
      <c r="D98" s="1806"/>
      <c r="E98" s="1807"/>
    </row>
    <row r="99" spans="1:6" ht="29.25" thickBot="1" x14ac:dyDescent="0.3">
      <c r="A99" s="1814" t="s">
        <v>468</v>
      </c>
      <c r="B99" s="942" t="s">
        <v>503</v>
      </c>
      <c r="C99" s="964" t="s">
        <v>504</v>
      </c>
      <c r="D99" s="1806" t="s">
        <v>505</v>
      </c>
      <c r="E99" s="1807"/>
    </row>
    <row r="100" spans="1:6" ht="15.75" thickBot="1" x14ac:dyDescent="0.3">
      <c r="A100" s="1815"/>
      <c r="B100" s="925" t="s">
        <v>507</v>
      </c>
      <c r="C100" s="926" t="s">
        <v>974</v>
      </c>
      <c r="D100" s="925" t="s">
        <v>975</v>
      </c>
      <c r="E100" s="925" t="s">
        <v>978</v>
      </c>
    </row>
    <row r="101" spans="1:6" ht="23.1" customHeight="1" thickBot="1" x14ac:dyDescent="0.3">
      <c r="A101" s="927" t="s">
        <v>481</v>
      </c>
      <c r="B101" s="1811"/>
      <c r="C101" s="1812"/>
      <c r="D101" s="1812"/>
      <c r="E101" s="1813"/>
    </row>
    <row r="102" spans="1:6" ht="15.75" thickBot="1" x14ac:dyDescent="0.3">
      <c r="A102" s="960" t="s">
        <v>470</v>
      </c>
      <c r="B102" s="965">
        <v>0</v>
      </c>
      <c r="C102" s="929">
        <f>AGRICULTURE!O17</f>
        <v>0</v>
      </c>
      <c r="D102" s="966">
        <f t="shared" ref="D102:E109" si="6">C102*5/100+C102</f>
        <v>0</v>
      </c>
      <c r="E102" s="966">
        <f t="shared" si="6"/>
        <v>0</v>
      </c>
    </row>
    <row r="103" spans="1:6" ht="15.75" thickBot="1" x14ac:dyDescent="0.3">
      <c r="A103" s="930" t="s">
        <v>471</v>
      </c>
      <c r="B103" s="931">
        <v>7051806</v>
      </c>
      <c r="C103" s="932">
        <f>AGRICULTURE!O116</f>
        <v>12793258</v>
      </c>
      <c r="D103" s="966">
        <f t="shared" si="6"/>
        <v>13432920.9</v>
      </c>
      <c r="E103" s="966">
        <f>D103*5/100+D103</f>
        <v>14104566.945</v>
      </c>
    </row>
    <row r="104" spans="1:6" ht="15.75" thickBot="1" x14ac:dyDescent="0.3">
      <c r="A104" s="956" t="s">
        <v>472</v>
      </c>
      <c r="B104" s="962">
        <v>0</v>
      </c>
      <c r="C104" s="963">
        <v>0</v>
      </c>
      <c r="D104" s="966">
        <f t="shared" si="6"/>
        <v>0</v>
      </c>
      <c r="E104" s="966">
        <f>D104*5/100+D104</f>
        <v>0</v>
      </c>
    </row>
    <row r="105" spans="1:6" ht="15.75" thickBot="1" x14ac:dyDescent="0.3">
      <c r="A105" s="930" t="s">
        <v>473</v>
      </c>
      <c r="B105" s="967">
        <v>480401</v>
      </c>
      <c r="C105" s="968">
        <f>AGRICULTURE!O131</f>
        <v>0</v>
      </c>
      <c r="D105" s="969">
        <f t="shared" si="6"/>
        <v>0</v>
      </c>
      <c r="E105" s="969">
        <f>D105*5/100+D105</f>
        <v>0</v>
      </c>
    </row>
    <row r="106" spans="1:6" ht="21.95" customHeight="1" thickBot="1" x14ac:dyDescent="0.3">
      <c r="A106" s="935" t="s">
        <v>474</v>
      </c>
      <c r="B106" s="970"/>
      <c r="C106" s="971"/>
      <c r="D106" s="972"/>
      <c r="E106" s="973"/>
      <c r="F106" s="120"/>
    </row>
    <row r="107" spans="1:6" ht="15.75" thickBot="1" x14ac:dyDescent="0.3">
      <c r="A107" s="930" t="s">
        <v>475</v>
      </c>
      <c r="B107" s="928">
        <v>0</v>
      </c>
      <c r="C107" s="929">
        <v>0</v>
      </c>
      <c r="D107" s="928">
        <f t="shared" si="6"/>
        <v>0</v>
      </c>
      <c r="E107" s="941">
        <f>D107*5/100+D107</f>
        <v>0</v>
      </c>
    </row>
    <row r="108" spans="1:6" ht="15.75" thickBot="1" x14ac:dyDescent="0.3">
      <c r="A108" s="930" t="s">
        <v>482</v>
      </c>
      <c r="B108" s="928">
        <v>0</v>
      </c>
      <c r="C108" s="929">
        <v>0</v>
      </c>
      <c r="D108" s="928">
        <f t="shared" si="6"/>
        <v>0</v>
      </c>
      <c r="E108" s="941">
        <f>D108*5/100+D108</f>
        <v>0</v>
      </c>
    </row>
    <row r="109" spans="1:6" ht="15.75" thickBot="1" x14ac:dyDescent="0.3">
      <c r="A109" s="930" t="s">
        <v>477</v>
      </c>
      <c r="B109" s="928">
        <v>0</v>
      </c>
      <c r="C109" s="932">
        <f>AGRICULTURE!O147</f>
        <v>18066863</v>
      </c>
      <c r="D109" s="941">
        <f t="shared" si="6"/>
        <v>18970206.149999999</v>
      </c>
      <c r="E109" s="941">
        <f>D109*5/100+D109</f>
        <v>19918716.4575</v>
      </c>
    </row>
    <row r="110" spans="1:6" ht="27" customHeight="1" thickBot="1" x14ac:dyDescent="0.3">
      <c r="A110" s="944" t="s">
        <v>483</v>
      </c>
      <c r="B110" s="959">
        <f>SUM(B102+B103+B104+B105+B107+B108+B109)</f>
        <v>7532207</v>
      </c>
      <c r="C110" s="934">
        <f>SUM(C102+C103+C104+C105+C107+C108+C109)</f>
        <v>30860121</v>
      </c>
      <c r="D110" s="959">
        <f>SUM(D102+D103+D104+D105+D107+D108+D109)</f>
        <v>32403127.049999997</v>
      </c>
      <c r="E110" s="959">
        <f>SUM(E102+E103+E104+E105+E107+E108+E109)</f>
        <v>34023283.402500004</v>
      </c>
    </row>
    <row r="111" spans="1:6" ht="15.75" thickBot="1" x14ac:dyDescent="0.3">
      <c r="A111" s="1804" t="s">
        <v>557</v>
      </c>
      <c r="B111" s="1805"/>
      <c r="C111" s="1805"/>
      <c r="D111" s="1805"/>
      <c r="E111" s="1822"/>
    </row>
    <row r="112" spans="1:6" ht="29.25" thickBot="1" x14ac:dyDescent="0.3">
      <c r="A112" s="1814" t="s">
        <v>468</v>
      </c>
      <c r="B112" s="942" t="s">
        <v>503</v>
      </c>
      <c r="C112" s="943" t="s">
        <v>504</v>
      </c>
      <c r="D112" s="1825" t="s">
        <v>505</v>
      </c>
      <c r="E112" s="1826"/>
    </row>
    <row r="113" spans="1:5" ht="15.75" thickBot="1" x14ac:dyDescent="0.3">
      <c r="A113" s="1815"/>
      <c r="B113" s="925" t="s">
        <v>507</v>
      </c>
      <c r="C113" s="926" t="s">
        <v>974</v>
      </c>
      <c r="D113" s="925" t="s">
        <v>975</v>
      </c>
      <c r="E113" s="925" t="s">
        <v>978</v>
      </c>
    </row>
    <row r="114" spans="1:5" ht="27.95" customHeight="1" thickBot="1" x14ac:dyDescent="0.3">
      <c r="A114" s="927" t="s">
        <v>481</v>
      </c>
      <c r="B114" s="1808"/>
      <c r="C114" s="1809"/>
      <c r="D114" s="1809"/>
      <c r="E114" s="1810"/>
    </row>
    <row r="115" spans="1:5" ht="15.75" thickBot="1" x14ac:dyDescent="0.3">
      <c r="A115" s="930" t="s">
        <v>470</v>
      </c>
      <c r="B115" s="928">
        <v>0</v>
      </c>
      <c r="C115" s="929">
        <f>AGRICULTURE!J17</f>
        <v>0</v>
      </c>
      <c r="D115" s="928">
        <f t="shared" ref="D115:E122" si="7">C115*5/100+C115</f>
        <v>0</v>
      </c>
      <c r="E115" s="928">
        <f t="shared" si="7"/>
        <v>0</v>
      </c>
    </row>
    <row r="116" spans="1:5" ht="15.75" thickBot="1" x14ac:dyDescent="0.3">
      <c r="A116" s="930" t="s">
        <v>471</v>
      </c>
      <c r="B116" s="931">
        <v>1800000</v>
      </c>
      <c r="C116" s="929">
        <f>AGRICULTURE!J116</f>
        <v>0</v>
      </c>
      <c r="D116" s="928">
        <f t="shared" si="7"/>
        <v>0</v>
      </c>
      <c r="E116" s="928">
        <f>D116*5/100+D116</f>
        <v>0</v>
      </c>
    </row>
    <row r="117" spans="1:5" ht="15.75" thickBot="1" x14ac:dyDescent="0.3">
      <c r="A117" s="930" t="s">
        <v>472</v>
      </c>
      <c r="B117" s="928">
        <v>0</v>
      </c>
      <c r="C117" s="929">
        <v>0</v>
      </c>
      <c r="D117" s="928">
        <f t="shared" si="7"/>
        <v>0</v>
      </c>
      <c r="E117" s="928">
        <f>D117*5/100+D117</f>
        <v>0</v>
      </c>
    </row>
    <row r="118" spans="1:5" ht="15.75" thickBot="1" x14ac:dyDescent="0.3">
      <c r="A118" s="930" t="s">
        <v>473</v>
      </c>
      <c r="B118" s="928">
        <v>0</v>
      </c>
      <c r="C118" s="929">
        <f>AGRICULTURE!J131</f>
        <v>0</v>
      </c>
      <c r="D118" s="928">
        <f t="shared" si="7"/>
        <v>0</v>
      </c>
      <c r="E118" s="928">
        <f>D118*5/100+D118</f>
        <v>0</v>
      </c>
    </row>
    <row r="119" spans="1:5" ht="24" customHeight="1" thickBot="1" x14ac:dyDescent="0.3">
      <c r="A119" s="927" t="s">
        <v>474</v>
      </c>
      <c r="B119" s="1808"/>
      <c r="C119" s="1809"/>
      <c r="D119" s="1809"/>
      <c r="E119" s="1810"/>
    </row>
    <row r="120" spans="1:5" ht="15.75" thickBot="1" x14ac:dyDescent="0.3">
      <c r="A120" s="930" t="s">
        <v>475</v>
      </c>
      <c r="B120" s="928">
        <v>0</v>
      </c>
      <c r="C120" s="929">
        <v>0</v>
      </c>
      <c r="D120" s="928">
        <f t="shared" si="7"/>
        <v>0</v>
      </c>
      <c r="E120" s="928">
        <f t="shared" si="7"/>
        <v>0</v>
      </c>
    </row>
    <row r="121" spans="1:5" ht="15.75" thickBot="1" x14ac:dyDescent="0.3">
      <c r="A121" s="930" t="s">
        <v>482</v>
      </c>
      <c r="B121" s="928">
        <v>0</v>
      </c>
      <c r="C121" s="929">
        <v>0</v>
      </c>
      <c r="D121" s="928">
        <f t="shared" si="7"/>
        <v>0</v>
      </c>
      <c r="E121" s="928">
        <f>D121*5/100+D121</f>
        <v>0</v>
      </c>
    </row>
    <row r="122" spans="1:5" ht="15.75" thickBot="1" x14ac:dyDescent="0.3">
      <c r="A122" s="930" t="s">
        <v>477</v>
      </c>
      <c r="B122" s="928">
        <v>0</v>
      </c>
      <c r="C122" s="936">
        <f>AGRICULTURE!J147</f>
        <v>0</v>
      </c>
      <c r="D122" s="941">
        <f t="shared" si="7"/>
        <v>0</v>
      </c>
      <c r="E122" s="941">
        <f>D122*5/100+D122</f>
        <v>0</v>
      </c>
    </row>
    <row r="123" spans="1:5" s="32" customFormat="1" ht="27.95" customHeight="1" thickBot="1" x14ac:dyDescent="0.3">
      <c r="A123" s="927" t="s">
        <v>483</v>
      </c>
      <c r="B123" s="933">
        <f>SUM(B115+B116+B117+B118+B120+B121+B122)</f>
        <v>1800000</v>
      </c>
      <c r="C123" s="934">
        <f>SUM(C115+C116+C117+C118+C120+C121+C122)</f>
        <v>0</v>
      </c>
      <c r="D123" s="933">
        <f>SUM(D115+D116+D117+D118+D120+D121+D122)</f>
        <v>0</v>
      </c>
      <c r="E123" s="933">
        <f>SUM(E115+E116+E117+E118+E120+E121+E122)</f>
        <v>0</v>
      </c>
    </row>
    <row r="124" spans="1:5" ht="15.75" thickBot="1" x14ac:dyDescent="0.3">
      <c r="A124" s="1816" t="s">
        <v>558</v>
      </c>
      <c r="B124" s="1817"/>
      <c r="C124" s="1817"/>
      <c r="D124" s="1817"/>
      <c r="E124" s="1818"/>
    </row>
    <row r="125" spans="1:5" ht="29.25" thickBot="1" x14ac:dyDescent="0.3">
      <c r="A125" s="1814" t="s">
        <v>468</v>
      </c>
      <c r="B125" s="942" t="s">
        <v>503</v>
      </c>
      <c r="C125" s="964" t="s">
        <v>504</v>
      </c>
      <c r="D125" s="1806" t="s">
        <v>505</v>
      </c>
      <c r="E125" s="1807"/>
    </row>
    <row r="126" spans="1:5" ht="15.75" thickBot="1" x14ac:dyDescent="0.3">
      <c r="A126" s="1815"/>
      <c r="B126" s="925" t="s">
        <v>507</v>
      </c>
      <c r="C126" s="926" t="s">
        <v>974</v>
      </c>
      <c r="D126" s="925" t="s">
        <v>975</v>
      </c>
      <c r="E126" s="925" t="s">
        <v>978</v>
      </c>
    </row>
    <row r="127" spans="1:5" ht="23.1" customHeight="1" thickBot="1" x14ac:dyDescent="0.3">
      <c r="A127" s="927" t="s">
        <v>481</v>
      </c>
      <c r="B127" s="1840"/>
      <c r="C127" s="1841"/>
      <c r="D127" s="1841"/>
      <c r="E127" s="1842"/>
    </row>
    <row r="128" spans="1:5" ht="15.75" thickBot="1" x14ac:dyDescent="0.3">
      <c r="A128" s="930" t="s">
        <v>470</v>
      </c>
      <c r="B128" s="928">
        <v>0</v>
      </c>
      <c r="C128" s="929">
        <f>AGRICULTURE!K17</f>
        <v>0</v>
      </c>
      <c r="D128" s="941">
        <f t="shared" ref="D128:E135" si="8">C128*5/100+C128</f>
        <v>0</v>
      </c>
      <c r="E128" s="941">
        <f t="shared" si="8"/>
        <v>0</v>
      </c>
    </row>
    <row r="129" spans="1:5" ht="15.75" thickBot="1" x14ac:dyDescent="0.3">
      <c r="A129" s="930" t="s">
        <v>471</v>
      </c>
      <c r="B129" s="931">
        <v>3475903</v>
      </c>
      <c r="C129" s="932">
        <f>AGRICULTURE!K116</f>
        <v>11793258</v>
      </c>
      <c r="D129" s="941">
        <f t="shared" si="8"/>
        <v>12382920.9</v>
      </c>
      <c r="E129" s="941">
        <f>D129*5/100+D129</f>
        <v>13002066.945</v>
      </c>
    </row>
    <row r="130" spans="1:5" ht="15.75" thickBot="1" x14ac:dyDescent="0.3">
      <c r="A130" s="930" t="s">
        <v>472</v>
      </c>
      <c r="B130" s="928">
        <v>0</v>
      </c>
      <c r="C130" s="929">
        <v>0</v>
      </c>
      <c r="D130" s="941">
        <f t="shared" si="8"/>
        <v>0</v>
      </c>
      <c r="E130" s="941">
        <f>D130*5/100+D130</f>
        <v>0</v>
      </c>
    </row>
    <row r="131" spans="1:5" ht="15.75" thickBot="1" x14ac:dyDescent="0.3">
      <c r="A131" s="930" t="s">
        <v>473</v>
      </c>
      <c r="B131" s="931">
        <v>240200</v>
      </c>
      <c r="C131" s="932">
        <f>AGRICULTURE!K131</f>
        <v>0</v>
      </c>
      <c r="D131" s="941">
        <f t="shared" si="8"/>
        <v>0</v>
      </c>
      <c r="E131" s="941">
        <f>D131*5/100+D131</f>
        <v>0</v>
      </c>
    </row>
    <row r="132" spans="1:5" ht="24" customHeight="1" thickBot="1" x14ac:dyDescent="0.3">
      <c r="A132" s="927" t="s">
        <v>474</v>
      </c>
      <c r="B132" s="1808"/>
      <c r="C132" s="1809"/>
      <c r="D132" s="1809"/>
      <c r="E132" s="1810"/>
    </row>
    <row r="133" spans="1:5" ht="15.75" thickBot="1" x14ac:dyDescent="0.3">
      <c r="A133" s="930" t="s">
        <v>475</v>
      </c>
      <c r="B133" s="928">
        <v>0</v>
      </c>
      <c r="C133" s="929">
        <v>0</v>
      </c>
      <c r="D133" s="928">
        <f t="shared" si="8"/>
        <v>0</v>
      </c>
      <c r="E133" s="928">
        <f>D133*5/100+D133</f>
        <v>0</v>
      </c>
    </row>
    <row r="134" spans="1:5" ht="15.75" thickBot="1" x14ac:dyDescent="0.3">
      <c r="A134" s="930" t="s">
        <v>482</v>
      </c>
      <c r="B134" s="928">
        <v>0</v>
      </c>
      <c r="C134" s="929">
        <v>0</v>
      </c>
      <c r="D134" s="928">
        <f t="shared" si="8"/>
        <v>0</v>
      </c>
      <c r="E134" s="928">
        <f>D134*5/100+D134</f>
        <v>0</v>
      </c>
    </row>
    <row r="135" spans="1:5" ht="15.75" thickBot="1" x14ac:dyDescent="0.3">
      <c r="A135" s="930" t="s">
        <v>477</v>
      </c>
      <c r="B135" s="928">
        <v>0</v>
      </c>
      <c r="C135" s="929">
        <f>AGRICULTURE!K147</f>
        <v>12510000</v>
      </c>
      <c r="D135" s="928">
        <f t="shared" si="8"/>
        <v>13135500</v>
      </c>
      <c r="E135" s="928">
        <f>D135*5/100+D135</f>
        <v>13792275</v>
      </c>
    </row>
    <row r="136" spans="1:5" ht="26.1" customHeight="1" thickBot="1" x14ac:dyDescent="0.3">
      <c r="A136" s="927" t="s">
        <v>483</v>
      </c>
      <c r="B136" s="933">
        <f>SUM(B128+B129+B130+B131+B133+B134+B135)</f>
        <v>3716103</v>
      </c>
      <c r="C136" s="934">
        <f>SUM(C128+C129+C130+C131+C133+C134+C135)</f>
        <v>24303258</v>
      </c>
      <c r="D136" s="933">
        <f>SUM(D128+D129+D130+D131+D133+D134+D135)</f>
        <v>25518420.899999999</v>
      </c>
      <c r="E136" s="933">
        <f>SUM(E128+E129+E130+E131+E133+E134+E135)</f>
        <v>26794341.945</v>
      </c>
    </row>
    <row r="137" spans="1:5" ht="15.75" thickBot="1" x14ac:dyDescent="0.3">
      <c r="A137" s="1804" t="s">
        <v>559</v>
      </c>
      <c r="B137" s="1805"/>
      <c r="C137" s="1805"/>
      <c r="D137" s="1805"/>
      <c r="E137" s="1822"/>
    </row>
    <row r="138" spans="1:5" ht="29.25" thickBot="1" x14ac:dyDescent="0.3">
      <c r="A138" s="1814" t="s">
        <v>468</v>
      </c>
      <c r="B138" s="942" t="s">
        <v>503</v>
      </c>
      <c r="C138" s="943" t="s">
        <v>504</v>
      </c>
      <c r="D138" s="1825" t="s">
        <v>505</v>
      </c>
      <c r="E138" s="1826"/>
    </row>
    <row r="139" spans="1:5" ht="15.75" thickBot="1" x14ac:dyDescent="0.3">
      <c r="A139" s="1815"/>
      <c r="B139" s="925" t="s">
        <v>507</v>
      </c>
      <c r="C139" s="926" t="s">
        <v>974</v>
      </c>
      <c r="D139" s="925" t="s">
        <v>975</v>
      </c>
      <c r="E139" s="925" t="s">
        <v>978</v>
      </c>
    </row>
    <row r="140" spans="1:5" ht="23.1" customHeight="1" thickBot="1" x14ac:dyDescent="0.3">
      <c r="A140" s="927" t="s">
        <v>481</v>
      </c>
      <c r="B140" s="1808"/>
      <c r="C140" s="1809"/>
      <c r="D140" s="1809"/>
      <c r="E140" s="1810"/>
    </row>
    <row r="141" spans="1:5" ht="15.75" thickBot="1" x14ac:dyDescent="0.3">
      <c r="A141" s="930" t="s">
        <v>470</v>
      </c>
      <c r="B141" s="928">
        <v>0</v>
      </c>
      <c r="C141" s="929">
        <f>AGRICULTURE!L17</f>
        <v>0</v>
      </c>
      <c r="D141" s="941">
        <f t="shared" ref="D141:E148" si="9">C141*5/100+C141</f>
        <v>0</v>
      </c>
      <c r="E141" s="941">
        <f t="shared" si="9"/>
        <v>0</v>
      </c>
    </row>
    <row r="142" spans="1:5" ht="15.75" thickBot="1" x14ac:dyDescent="0.3">
      <c r="A142" s="930" t="s">
        <v>471</v>
      </c>
      <c r="B142" s="931">
        <v>1775903</v>
      </c>
      <c r="C142" s="932">
        <f>AGRICULTURE!L116</f>
        <v>1000000</v>
      </c>
      <c r="D142" s="941">
        <f t="shared" si="9"/>
        <v>1050000</v>
      </c>
      <c r="E142" s="941">
        <f>D142*5/100+D142</f>
        <v>1102500</v>
      </c>
    </row>
    <row r="143" spans="1:5" ht="15.75" thickBot="1" x14ac:dyDescent="0.3">
      <c r="A143" s="930" t="s">
        <v>472</v>
      </c>
      <c r="B143" s="928">
        <v>0</v>
      </c>
      <c r="C143" s="929">
        <v>0</v>
      </c>
      <c r="D143" s="941">
        <f t="shared" si="9"/>
        <v>0</v>
      </c>
      <c r="E143" s="941">
        <f>D143*5/100+D143</f>
        <v>0</v>
      </c>
    </row>
    <row r="144" spans="1:5" ht="15.75" thickBot="1" x14ac:dyDescent="0.3">
      <c r="A144" s="930" t="s">
        <v>473</v>
      </c>
      <c r="B144" s="931">
        <v>240200</v>
      </c>
      <c r="C144" s="932">
        <f>AGRICULTURE!L131</f>
        <v>0</v>
      </c>
      <c r="D144" s="941">
        <f t="shared" si="9"/>
        <v>0</v>
      </c>
      <c r="E144" s="941">
        <f>D144*5/100+D144</f>
        <v>0</v>
      </c>
    </row>
    <row r="145" spans="1:5" ht="23.1" customHeight="1" thickBot="1" x14ac:dyDescent="0.3">
      <c r="A145" s="927" t="s">
        <v>474</v>
      </c>
      <c r="B145" s="1808"/>
      <c r="C145" s="1809"/>
      <c r="D145" s="1809"/>
      <c r="E145" s="1810"/>
    </row>
    <row r="146" spans="1:5" ht="15.75" thickBot="1" x14ac:dyDescent="0.3">
      <c r="A146" s="930" t="s">
        <v>475</v>
      </c>
      <c r="B146" s="928">
        <v>0</v>
      </c>
      <c r="C146" s="929">
        <v>0</v>
      </c>
      <c r="D146" s="928">
        <f t="shared" si="9"/>
        <v>0</v>
      </c>
      <c r="E146" s="941">
        <f t="shared" si="9"/>
        <v>0</v>
      </c>
    </row>
    <row r="147" spans="1:5" ht="15.75" thickBot="1" x14ac:dyDescent="0.3">
      <c r="A147" s="930" t="s">
        <v>482</v>
      </c>
      <c r="B147" s="928">
        <v>0</v>
      </c>
      <c r="C147" s="929">
        <v>0</v>
      </c>
      <c r="D147" s="928">
        <f t="shared" si="9"/>
        <v>0</v>
      </c>
      <c r="E147" s="941">
        <f>D147*5/100+D147</f>
        <v>0</v>
      </c>
    </row>
    <row r="148" spans="1:5" ht="15.75" thickBot="1" x14ac:dyDescent="0.3">
      <c r="A148" s="930" t="s">
        <v>477</v>
      </c>
      <c r="B148" s="928">
        <v>0</v>
      </c>
      <c r="C148" s="932">
        <f>AGRICULTURE!L147</f>
        <v>5556863</v>
      </c>
      <c r="D148" s="941">
        <f t="shared" si="9"/>
        <v>5834706.1500000004</v>
      </c>
      <c r="E148" s="941">
        <f>D148*5/100+D148</f>
        <v>6126441.4575000005</v>
      </c>
    </row>
    <row r="149" spans="1:5" ht="27.95" customHeight="1" thickBot="1" x14ac:dyDescent="0.3">
      <c r="A149" s="927" t="s">
        <v>483</v>
      </c>
      <c r="B149" s="933">
        <f>SUM(B141+B142+B143+B144+B146+B147+B148)</f>
        <v>2016103</v>
      </c>
      <c r="C149" s="934">
        <f>SUM(C141+C142+C143+C144+C146+C147+C148)</f>
        <v>6556863</v>
      </c>
      <c r="D149" s="933">
        <f>SUM(D141+D142+D143+D144+D146+D147+D148)</f>
        <v>6884706.1500000004</v>
      </c>
      <c r="E149" s="933">
        <f>SUM(E141+E142+E143+E144+E146+E147+E148)</f>
        <v>7228941.4575000005</v>
      </c>
    </row>
    <row r="150" spans="1:5" ht="15.75" thickBot="1" x14ac:dyDescent="0.3">
      <c r="A150" s="1804" t="s">
        <v>560</v>
      </c>
      <c r="B150" s="1805"/>
      <c r="C150" s="1805"/>
      <c r="D150" s="1806"/>
      <c r="E150" s="1807"/>
    </row>
    <row r="151" spans="1:5" ht="29.25" thickBot="1" x14ac:dyDescent="0.3">
      <c r="A151" s="1814" t="s">
        <v>468</v>
      </c>
      <c r="B151" s="942" t="s">
        <v>503</v>
      </c>
      <c r="C151" s="964" t="s">
        <v>504</v>
      </c>
      <c r="D151" s="1806" t="s">
        <v>505</v>
      </c>
      <c r="E151" s="1807"/>
    </row>
    <row r="152" spans="1:5" ht="15.75" thickBot="1" x14ac:dyDescent="0.3">
      <c r="A152" s="1815"/>
      <c r="B152" s="925" t="s">
        <v>507</v>
      </c>
      <c r="C152" s="926" t="s">
        <v>974</v>
      </c>
      <c r="D152" s="925" t="s">
        <v>975</v>
      </c>
      <c r="E152" s="925" t="s">
        <v>978</v>
      </c>
    </row>
    <row r="153" spans="1:5" ht="24.95" customHeight="1" thickBot="1" x14ac:dyDescent="0.3">
      <c r="A153" s="927" t="s">
        <v>481</v>
      </c>
      <c r="B153" s="1811"/>
      <c r="C153" s="1812"/>
      <c r="D153" s="1812"/>
      <c r="E153" s="1813"/>
    </row>
    <row r="154" spans="1:5" ht="15.75" thickBot="1" x14ac:dyDescent="0.3">
      <c r="A154" s="930" t="s">
        <v>470</v>
      </c>
      <c r="B154" s="928">
        <v>0</v>
      </c>
      <c r="C154" s="929">
        <f>AGRICULTURE!U17</f>
        <v>0</v>
      </c>
      <c r="D154" s="941">
        <f t="shared" ref="D154:E161" si="10">C154*5/100+C154</f>
        <v>0</v>
      </c>
      <c r="E154" s="941">
        <f t="shared" si="10"/>
        <v>0</v>
      </c>
    </row>
    <row r="155" spans="1:5" ht="15.75" thickBot="1" x14ac:dyDescent="0.3">
      <c r="A155" s="930" t="s">
        <v>471</v>
      </c>
      <c r="B155" s="931">
        <v>3378406</v>
      </c>
      <c r="C155" s="932">
        <f>AGRICULTURE!U116</f>
        <v>6615552</v>
      </c>
      <c r="D155" s="941">
        <f t="shared" si="10"/>
        <v>6946329.5999999996</v>
      </c>
      <c r="E155" s="941">
        <f>D155*5/100+D155</f>
        <v>7293646.0800000001</v>
      </c>
    </row>
    <row r="156" spans="1:5" ht="15.75" thickBot="1" x14ac:dyDescent="0.3">
      <c r="A156" s="930" t="s">
        <v>472</v>
      </c>
      <c r="B156" s="928">
        <v>0</v>
      </c>
      <c r="C156" s="929">
        <v>0</v>
      </c>
      <c r="D156" s="941">
        <f t="shared" si="10"/>
        <v>0</v>
      </c>
      <c r="E156" s="941">
        <f>D156*5/100+D156</f>
        <v>0</v>
      </c>
    </row>
    <row r="157" spans="1:5" ht="15.75" thickBot="1" x14ac:dyDescent="0.3">
      <c r="A157" s="930" t="s">
        <v>473</v>
      </c>
      <c r="B157" s="931">
        <v>240200</v>
      </c>
      <c r="C157" s="932">
        <f>AGRICULTURE!U131</f>
        <v>500000</v>
      </c>
      <c r="D157" s="941">
        <f t="shared" si="10"/>
        <v>525000</v>
      </c>
      <c r="E157" s="941">
        <f>D157*5/100+D157</f>
        <v>551250</v>
      </c>
    </row>
    <row r="158" spans="1:5" ht="23.1" customHeight="1" thickBot="1" x14ac:dyDescent="0.3">
      <c r="A158" s="927" t="s">
        <v>474</v>
      </c>
      <c r="B158" s="1811"/>
      <c r="C158" s="1812"/>
      <c r="D158" s="1812"/>
      <c r="E158" s="1813"/>
    </row>
    <row r="159" spans="1:5" ht="15.75" thickBot="1" x14ac:dyDescent="0.3">
      <c r="A159" s="930" t="s">
        <v>475</v>
      </c>
      <c r="B159" s="928">
        <v>0</v>
      </c>
      <c r="C159" s="929">
        <v>0</v>
      </c>
      <c r="D159" s="941">
        <f t="shared" si="10"/>
        <v>0</v>
      </c>
      <c r="E159" s="928">
        <f t="shared" si="10"/>
        <v>0</v>
      </c>
    </row>
    <row r="160" spans="1:5" ht="15.75" thickBot="1" x14ac:dyDescent="0.3">
      <c r="A160" s="930" t="s">
        <v>482</v>
      </c>
      <c r="B160" s="928">
        <v>0</v>
      </c>
      <c r="C160" s="929">
        <v>0</v>
      </c>
      <c r="D160" s="941">
        <f t="shared" si="10"/>
        <v>0</v>
      </c>
      <c r="E160" s="928">
        <f>D160*5/100+D160</f>
        <v>0</v>
      </c>
    </row>
    <row r="161" spans="1:5" ht="15.75" thickBot="1" x14ac:dyDescent="0.3">
      <c r="A161" s="930" t="s">
        <v>477</v>
      </c>
      <c r="B161" s="928">
        <v>0</v>
      </c>
      <c r="C161" s="932">
        <f>AGRICULTURE!U147</f>
        <v>0</v>
      </c>
      <c r="D161" s="941">
        <f t="shared" si="10"/>
        <v>0</v>
      </c>
      <c r="E161" s="941">
        <f>D161*5/100+D161</f>
        <v>0</v>
      </c>
    </row>
    <row r="162" spans="1:5" ht="29.1" customHeight="1" thickBot="1" x14ac:dyDescent="0.3">
      <c r="A162" s="927" t="s">
        <v>483</v>
      </c>
      <c r="B162" s="933">
        <f>SUM(B154+B155+B156+B157+B159+B160+B161)</f>
        <v>3618606</v>
      </c>
      <c r="C162" s="934">
        <f>SUM(C154+C155+C156+C157+C159+C160+C161)</f>
        <v>7115552</v>
      </c>
      <c r="D162" s="933">
        <f>SUM(D154+D155+D156+D157+D159+D160+D161)</f>
        <v>7471329.5999999996</v>
      </c>
      <c r="E162" s="933">
        <f>SUM(E154+E155+E156+E157+E159+E160+E161)</f>
        <v>7844896.0800000001</v>
      </c>
    </row>
    <row r="163" spans="1:5" ht="15.75" thickBot="1" x14ac:dyDescent="0.3">
      <c r="A163" s="1804" t="s">
        <v>561</v>
      </c>
      <c r="B163" s="1805"/>
      <c r="C163" s="1805"/>
      <c r="D163" s="1806"/>
      <c r="E163" s="1807"/>
    </row>
    <row r="164" spans="1:5" ht="29.25" thickBot="1" x14ac:dyDescent="0.3">
      <c r="A164" s="1814" t="s">
        <v>468</v>
      </c>
      <c r="B164" s="942" t="s">
        <v>503</v>
      </c>
      <c r="C164" s="964" t="s">
        <v>504</v>
      </c>
      <c r="D164" s="1806" t="s">
        <v>505</v>
      </c>
      <c r="E164" s="1807"/>
    </row>
    <row r="165" spans="1:5" ht="15.75" thickBot="1" x14ac:dyDescent="0.3">
      <c r="A165" s="1815"/>
      <c r="B165" s="925" t="s">
        <v>507</v>
      </c>
      <c r="C165" s="926" t="s">
        <v>974</v>
      </c>
      <c r="D165" s="925" t="s">
        <v>975</v>
      </c>
      <c r="E165" s="925" t="s">
        <v>978</v>
      </c>
    </row>
    <row r="166" spans="1:5" ht="23.1" customHeight="1" thickBot="1" x14ac:dyDescent="0.3">
      <c r="A166" s="927" t="s">
        <v>481</v>
      </c>
      <c r="B166" s="1808"/>
      <c r="C166" s="1809"/>
      <c r="D166" s="1809"/>
      <c r="E166" s="1810"/>
    </row>
    <row r="167" spans="1:5" ht="15.75" thickBot="1" x14ac:dyDescent="0.3">
      <c r="A167" s="930" t="s">
        <v>470</v>
      </c>
      <c r="B167" s="928">
        <v>0</v>
      </c>
      <c r="C167" s="929">
        <f>AGRICULTURE!P17</f>
        <v>0</v>
      </c>
      <c r="D167" s="941">
        <f t="shared" ref="D167:E174" si="11">C167*5/100+C167</f>
        <v>0</v>
      </c>
      <c r="E167" s="941">
        <f t="shared" si="11"/>
        <v>0</v>
      </c>
    </row>
    <row r="168" spans="1:5" ht="15.75" thickBot="1" x14ac:dyDescent="0.3">
      <c r="A168" s="956" t="s">
        <v>471</v>
      </c>
      <c r="B168" s="957">
        <v>3378406</v>
      </c>
      <c r="C168" s="958">
        <f>AGRICULTURE!P116</f>
        <v>6615552</v>
      </c>
      <c r="D168" s="941">
        <f t="shared" si="11"/>
        <v>6946329.5999999996</v>
      </c>
      <c r="E168" s="941">
        <f>D168*5/100+D168</f>
        <v>7293646.0800000001</v>
      </c>
    </row>
    <row r="169" spans="1:5" ht="15.75" thickBot="1" x14ac:dyDescent="0.3">
      <c r="A169" s="930" t="s">
        <v>472</v>
      </c>
      <c r="B169" s="928">
        <v>0</v>
      </c>
      <c r="C169" s="929">
        <v>0</v>
      </c>
      <c r="D169" s="941">
        <f t="shared" si="11"/>
        <v>0</v>
      </c>
      <c r="E169" s="941">
        <f>D169*5/100+D169</f>
        <v>0</v>
      </c>
    </row>
    <row r="170" spans="1:5" ht="15.75" thickBot="1" x14ac:dyDescent="0.3">
      <c r="A170" s="930" t="s">
        <v>473</v>
      </c>
      <c r="B170" s="931">
        <v>240200</v>
      </c>
      <c r="C170" s="932">
        <f>AGRICULTURE!P131</f>
        <v>500000</v>
      </c>
      <c r="D170" s="941">
        <f t="shared" si="11"/>
        <v>525000</v>
      </c>
      <c r="E170" s="941">
        <f>D170*5/100+D170</f>
        <v>551250</v>
      </c>
    </row>
    <row r="171" spans="1:5" ht="23.1" customHeight="1" thickBot="1" x14ac:dyDescent="0.3">
      <c r="A171" s="927" t="s">
        <v>474</v>
      </c>
      <c r="B171" s="1808"/>
      <c r="C171" s="1809"/>
      <c r="D171" s="1809"/>
      <c r="E171" s="1810"/>
    </row>
    <row r="172" spans="1:5" ht="15.75" thickBot="1" x14ac:dyDescent="0.3">
      <c r="A172" s="930" t="s">
        <v>475</v>
      </c>
      <c r="B172" s="928">
        <v>0</v>
      </c>
      <c r="C172" s="929">
        <v>0</v>
      </c>
      <c r="D172" s="941">
        <f t="shared" si="11"/>
        <v>0</v>
      </c>
      <c r="E172" s="941">
        <f>D172*5/100+D172</f>
        <v>0</v>
      </c>
    </row>
    <row r="173" spans="1:5" ht="15.75" thickBot="1" x14ac:dyDescent="0.3">
      <c r="A173" s="930" t="s">
        <v>482</v>
      </c>
      <c r="B173" s="928">
        <v>0</v>
      </c>
      <c r="C173" s="929">
        <v>0</v>
      </c>
      <c r="D173" s="941">
        <f t="shared" si="11"/>
        <v>0</v>
      </c>
      <c r="E173" s="941">
        <f>D173*5/100+D173</f>
        <v>0</v>
      </c>
    </row>
    <row r="174" spans="1:5" ht="15.75" thickBot="1" x14ac:dyDescent="0.3">
      <c r="A174" s="930" t="s">
        <v>477</v>
      </c>
      <c r="B174" s="928">
        <v>0</v>
      </c>
      <c r="C174" s="932">
        <f>AGRICULTURE!P147</f>
        <v>0</v>
      </c>
      <c r="D174" s="941">
        <f t="shared" si="11"/>
        <v>0</v>
      </c>
      <c r="E174" s="941">
        <f>D174*5/100+D174</f>
        <v>0</v>
      </c>
    </row>
    <row r="175" spans="1:5" ht="30.95" customHeight="1" thickBot="1" x14ac:dyDescent="0.3">
      <c r="A175" s="927" t="s">
        <v>483</v>
      </c>
      <c r="B175" s="933">
        <f>SUM(B167+B168+B169+B170+B172+B173+B174)</f>
        <v>3618606</v>
      </c>
      <c r="C175" s="934">
        <f>SUM(C167+C168+C169+C170+C172+C173+C174)</f>
        <v>7115552</v>
      </c>
      <c r="D175" s="933">
        <f>SUM(D167+D168+D169+D170+D172+D173+D174)</f>
        <v>7471329.5999999996</v>
      </c>
      <c r="E175" s="933">
        <f>SUM(E167+E168+E169+E170+E172+E173+E174)</f>
        <v>7844896.0800000001</v>
      </c>
    </row>
    <row r="176" spans="1:5" ht="15.75" thickBot="1" x14ac:dyDescent="0.3">
      <c r="A176" s="1804" t="s">
        <v>562</v>
      </c>
      <c r="B176" s="1805"/>
      <c r="C176" s="1805"/>
      <c r="D176" s="1805"/>
      <c r="E176" s="1822"/>
    </row>
    <row r="177" spans="1:5" ht="29.25" thickBot="1" x14ac:dyDescent="0.3">
      <c r="A177" s="1814" t="s">
        <v>468</v>
      </c>
      <c r="B177" s="942" t="s">
        <v>503</v>
      </c>
      <c r="C177" s="943" t="s">
        <v>504</v>
      </c>
      <c r="D177" s="1825" t="s">
        <v>505</v>
      </c>
      <c r="E177" s="1826"/>
    </row>
    <row r="178" spans="1:5" ht="15.75" thickBot="1" x14ac:dyDescent="0.3">
      <c r="A178" s="1815"/>
      <c r="B178" s="925" t="s">
        <v>507</v>
      </c>
      <c r="C178" s="926" t="s">
        <v>974</v>
      </c>
      <c r="D178" s="925" t="s">
        <v>975</v>
      </c>
      <c r="E178" s="925" t="s">
        <v>978</v>
      </c>
    </row>
    <row r="179" spans="1:5" ht="24.95" customHeight="1" thickBot="1" x14ac:dyDescent="0.3">
      <c r="A179" s="927" t="s">
        <v>481</v>
      </c>
      <c r="B179" s="1811"/>
      <c r="C179" s="1812"/>
      <c r="D179" s="1812"/>
      <c r="E179" s="1813"/>
    </row>
    <row r="180" spans="1:5" ht="15.75" thickBot="1" x14ac:dyDescent="0.3">
      <c r="A180" s="930" t="s">
        <v>470</v>
      </c>
      <c r="B180" s="928">
        <v>0</v>
      </c>
      <c r="C180" s="929">
        <f>AGRICULTURE!AA17</f>
        <v>0</v>
      </c>
      <c r="D180" s="941">
        <f t="shared" ref="D180:E187" si="12">C180*5/100+C180</f>
        <v>0</v>
      </c>
      <c r="E180" s="941">
        <f t="shared" si="12"/>
        <v>0</v>
      </c>
    </row>
    <row r="181" spans="1:5" ht="15.75" thickBot="1" x14ac:dyDescent="0.3">
      <c r="A181" s="930" t="s">
        <v>471</v>
      </c>
      <c r="B181" s="931">
        <v>4910453</v>
      </c>
      <c r="C181" s="932">
        <f>AGRICULTURE!AA116</f>
        <v>4500000</v>
      </c>
      <c r="D181" s="941">
        <f t="shared" si="12"/>
        <v>4725000</v>
      </c>
      <c r="E181" s="941">
        <f>D181*5/100+D181</f>
        <v>4961250</v>
      </c>
    </row>
    <row r="182" spans="1:5" ht="15.75" thickBot="1" x14ac:dyDescent="0.3">
      <c r="A182" s="930" t="s">
        <v>472</v>
      </c>
      <c r="B182" s="928">
        <v>0</v>
      </c>
      <c r="C182" s="929">
        <v>0</v>
      </c>
      <c r="D182" s="941">
        <f t="shared" si="12"/>
        <v>0</v>
      </c>
      <c r="E182" s="941">
        <f>D182*5/100+D182</f>
        <v>0</v>
      </c>
    </row>
    <row r="183" spans="1:5" ht="15.75" thickBot="1" x14ac:dyDescent="0.3">
      <c r="A183" s="930" t="s">
        <v>473</v>
      </c>
      <c r="B183" s="931">
        <v>525468</v>
      </c>
      <c r="C183" s="932">
        <f>AGRICULTURE!AA131</f>
        <v>0</v>
      </c>
      <c r="D183" s="941">
        <f t="shared" si="12"/>
        <v>0</v>
      </c>
      <c r="E183" s="941">
        <f>D183*5/100+D183</f>
        <v>0</v>
      </c>
    </row>
    <row r="184" spans="1:5" ht="26.1" customHeight="1" thickBot="1" x14ac:dyDescent="0.3">
      <c r="A184" s="927" t="s">
        <v>474</v>
      </c>
      <c r="B184" s="1811"/>
      <c r="C184" s="1812"/>
      <c r="D184" s="1812"/>
      <c r="E184" s="1813"/>
    </row>
    <row r="185" spans="1:5" ht="15.75" thickBot="1" x14ac:dyDescent="0.3">
      <c r="A185" s="930" t="s">
        <v>475</v>
      </c>
      <c r="B185" s="928">
        <v>0</v>
      </c>
      <c r="C185" s="929">
        <v>0</v>
      </c>
      <c r="D185" s="941">
        <f t="shared" si="12"/>
        <v>0</v>
      </c>
      <c r="E185" s="941">
        <f>D185*5/100+D185</f>
        <v>0</v>
      </c>
    </row>
    <row r="186" spans="1:5" ht="15.75" thickBot="1" x14ac:dyDescent="0.3">
      <c r="A186" s="930" t="s">
        <v>482</v>
      </c>
      <c r="B186" s="928">
        <v>0</v>
      </c>
      <c r="C186" s="929">
        <v>0</v>
      </c>
      <c r="D186" s="941">
        <f t="shared" si="12"/>
        <v>0</v>
      </c>
      <c r="E186" s="941">
        <f>D186*5/100+D186</f>
        <v>0</v>
      </c>
    </row>
    <row r="187" spans="1:5" ht="15.75" thickBot="1" x14ac:dyDescent="0.3">
      <c r="A187" s="956" t="s">
        <v>477</v>
      </c>
      <c r="B187" s="962">
        <v>0</v>
      </c>
      <c r="C187" s="958">
        <f>AGRICULTURE!AA147</f>
        <v>0</v>
      </c>
      <c r="D187" s="941">
        <f t="shared" si="12"/>
        <v>0</v>
      </c>
      <c r="E187" s="941">
        <f>D187*5/100+D187</f>
        <v>0</v>
      </c>
    </row>
    <row r="188" spans="1:5" ht="27" customHeight="1" thickBot="1" x14ac:dyDescent="0.3">
      <c r="A188" s="927" t="s">
        <v>483</v>
      </c>
      <c r="B188" s="933">
        <f>SUM(B180+B181+B182+B183+B185+B186+B187)</f>
        <v>5435921</v>
      </c>
      <c r="C188" s="934">
        <f>SUM(C180+C181+C182+C183+C185+C186+C187)</f>
        <v>4500000</v>
      </c>
      <c r="D188" s="933">
        <f>SUM(D180+D181+D182+D183+D185+D186+D187)</f>
        <v>4725000</v>
      </c>
      <c r="E188" s="933">
        <f>SUM(E180+E181+E182+E183+E185+E186+E187)</f>
        <v>4961250</v>
      </c>
    </row>
    <row r="189" spans="1:5" ht="15.75" thickBot="1" x14ac:dyDescent="0.3">
      <c r="A189" s="1804" t="s">
        <v>563</v>
      </c>
      <c r="B189" s="1805"/>
      <c r="C189" s="1805"/>
      <c r="D189" s="1805"/>
      <c r="E189" s="1822"/>
    </row>
    <row r="190" spans="1:5" ht="29.25" thickBot="1" x14ac:dyDescent="0.3">
      <c r="A190" s="1814" t="s">
        <v>468</v>
      </c>
      <c r="B190" s="942" t="s">
        <v>503</v>
      </c>
      <c r="C190" s="943" t="s">
        <v>504</v>
      </c>
      <c r="D190" s="1825" t="s">
        <v>505</v>
      </c>
      <c r="E190" s="1826"/>
    </row>
    <row r="191" spans="1:5" ht="15.75" thickBot="1" x14ac:dyDescent="0.3">
      <c r="A191" s="1815"/>
      <c r="B191" s="925" t="s">
        <v>507</v>
      </c>
      <c r="C191" s="926" t="s">
        <v>974</v>
      </c>
      <c r="D191" s="925" t="s">
        <v>975</v>
      </c>
      <c r="E191" s="925" t="s">
        <v>978</v>
      </c>
    </row>
    <row r="192" spans="1:5" ht="27" customHeight="1" thickBot="1" x14ac:dyDescent="0.3">
      <c r="A192" s="927" t="s">
        <v>481</v>
      </c>
      <c r="B192" s="1808"/>
      <c r="C192" s="1809"/>
      <c r="D192" s="1809"/>
      <c r="E192" s="1810"/>
    </row>
    <row r="193" spans="1:5" ht="15.75" thickBot="1" x14ac:dyDescent="0.3">
      <c r="A193" s="930" t="s">
        <v>470</v>
      </c>
      <c r="B193" s="928">
        <v>0</v>
      </c>
      <c r="C193" s="929">
        <f>AGRICULTURE!V17</f>
        <v>0</v>
      </c>
      <c r="D193" s="941">
        <f t="shared" ref="D193:E200" si="13">C193*5/100+C193</f>
        <v>0</v>
      </c>
      <c r="E193" s="941">
        <f t="shared" si="13"/>
        <v>0</v>
      </c>
    </row>
    <row r="194" spans="1:5" ht="15.75" thickBot="1" x14ac:dyDescent="0.3">
      <c r="A194" s="930" t="s">
        <v>471</v>
      </c>
      <c r="B194" s="931">
        <v>4210453</v>
      </c>
      <c r="C194" s="932">
        <f>AGRICULTURE!V116</f>
        <v>4500000</v>
      </c>
      <c r="D194" s="941">
        <f t="shared" si="13"/>
        <v>4725000</v>
      </c>
      <c r="E194" s="941">
        <f>D194*5/100+D194</f>
        <v>4961250</v>
      </c>
    </row>
    <row r="195" spans="1:5" ht="15.75" thickBot="1" x14ac:dyDescent="0.3">
      <c r="A195" s="930" t="s">
        <v>472</v>
      </c>
      <c r="B195" s="928">
        <v>0</v>
      </c>
      <c r="C195" s="929">
        <v>0</v>
      </c>
      <c r="D195" s="941">
        <f t="shared" si="13"/>
        <v>0</v>
      </c>
      <c r="E195" s="941">
        <f>D195*5/100+D195</f>
        <v>0</v>
      </c>
    </row>
    <row r="196" spans="1:5" ht="15.75" thickBot="1" x14ac:dyDescent="0.3">
      <c r="A196" s="930" t="s">
        <v>473</v>
      </c>
      <c r="B196" s="931">
        <v>525468</v>
      </c>
      <c r="C196" s="932">
        <f>AGRICULTURE!V131</f>
        <v>0</v>
      </c>
      <c r="D196" s="941">
        <f t="shared" si="13"/>
        <v>0</v>
      </c>
      <c r="E196" s="941">
        <f>D196*5/100+D196</f>
        <v>0</v>
      </c>
    </row>
    <row r="197" spans="1:5" ht="23.1" customHeight="1" thickBot="1" x14ac:dyDescent="0.3">
      <c r="A197" s="927" t="s">
        <v>474</v>
      </c>
      <c r="B197" s="1808"/>
      <c r="C197" s="1809"/>
      <c r="D197" s="1809"/>
      <c r="E197" s="1810"/>
    </row>
    <row r="198" spans="1:5" ht="15.75" thickBot="1" x14ac:dyDescent="0.3">
      <c r="A198" s="930" t="s">
        <v>475</v>
      </c>
      <c r="B198" s="928">
        <v>0</v>
      </c>
      <c r="C198" s="929">
        <v>0</v>
      </c>
      <c r="D198" s="928">
        <f t="shared" si="13"/>
        <v>0</v>
      </c>
      <c r="E198" s="928">
        <f>D198*5/100+D198</f>
        <v>0</v>
      </c>
    </row>
    <row r="199" spans="1:5" ht="15.75" thickBot="1" x14ac:dyDescent="0.3">
      <c r="A199" s="930" t="s">
        <v>482</v>
      </c>
      <c r="B199" s="928">
        <v>0</v>
      </c>
      <c r="C199" s="929">
        <v>0</v>
      </c>
      <c r="D199" s="928">
        <f t="shared" si="13"/>
        <v>0</v>
      </c>
      <c r="E199" s="928">
        <f>D199*5/100+D199</f>
        <v>0</v>
      </c>
    </row>
    <row r="200" spans="1:5" ht="15.75" thickBot="1" x14ac:dyDescent="0.3">
      <c r="A200" s="930" t="s">
        <v>477</v>
      </c>
      <c r="B200" s="928">
        <v>0</v>
      </c>
      <c r="C200" s="929">
        <f>AGRICULTURE!V147</f>
        <v>0</v>
      </c>
      <c r="D200" s="928">
        <f t="shared" si="13"/>
        <v>0</v>
      </c>
      <c r="E200" s="928">
        <f>D200*5/100+D200</f>
        <v>0</v>
      </c>
    </row>
    <row r="201" spans="1:5" ht="29.1" customHeight="1" thickBot="1" x14ac:dyDescent="0.3">
      <c r="A201" s="927" t="s">
        <v>483</v>
      </c>
      <c r="B201" s="974">
        <f>SUM(B193+B194+B195+B196+B198+B199+B200)</f>
        <v>4735921</v>
      </c>
      <c r="C201" s="934">
        <f>SUM(C193+C194+C195+C196+C198+C199+C200)</f>
        <v>4500000</v>
      </c>
      <c r="D201" s="933">
        <f>SUM(D193+D194+D195+D196+D198+D199+D200)</f>
        <v>4725000</v>
      </c>
      <c r="E201" s="933">
        <f>SUM(E193+E194+E195+E196+E198+E199+E200)</f>
        <v>4961250</v>
      </c>
    </row>
    <row r="202" spans="1:5" ht="15.75" thickBot="1" x14ac:dyDescent="0.3">
      <c r="A202" s="1843" t="s">
        <v>564</v>
      </c>
      <c r="B202" s="1817"/>
      <c r="C202" s="1817"/>
      <c r="D202" s="1817"/>
      <c r="E202" s="1818"/>
    </row>
    <row r="203" spans="1:5" ht="29.25" thickBot="1" x14ac:dyDescent="0.3">
      <c r="A203" s="1814" t="s">
        <v>468</v>
      </c>
      <c r="B203" s="942" t="s">
        <v>503</v>
      </c>
      <c r="C203" s="964" t="s">
        <v>504</v>
      </c>
      <c r="D203" s="1806" t="s">
        <v>505</v>
      </c>
      <c r="E203" s="1807"/>
    </row>
    <row r="204" spans="1:5" ht="15.75" thickBot="1" x14ac:dyDescent="0.3">
      <c r="A204" s="1815"/>
      <c r="B204" s="925" t="s">
        <v>507</v>
      </c>
      <c r="C204" s="926" t="s">
        <v>974</v>
      </c>
      <c r="D204" s="925" t="s">
        <v>975</v>
      </c>
      <c r="E204" s="925" t="s">
        <v>978</v>
      </c>
    </row>
    <row r="205" spans="1:5" ht="26.1" customHeight="1" thickBot="1" x14ac:dyDescent="0.3">
      <c r="A205" s="975" t="s">
        <v>481</v>
      </c>
      <c r="B205" s="1840"/>
      <c r="C205" s="1841"/>
      <c r="D205" s="1841"/>
      <c r="E205" s="1842"/>
    </row>
    <row r="206" spans="1:5" ht="15.75" thickBot="1" x14ac:dyDescent="0.3">
      <c r="A206" s="930" t="s">
        <v>470</v>
      </c>
      <c r="B206" s="928">
        <v>0</v>
      </c>
      <c r="C206" s="929">
        <f>AGRICULTURE!W17</f>
        <v>0</v>
      </c>
      <c r="D206" s="941">
        <f t="shared" ref="D206:E213" si="14">C206*5/100+C206</f>
        <v>0</v>
      </c>
      <c r="E206" s="941">
        <f t="shared" si="14"/>
        <v>0</v>
      </c>
    </row>
    <row r="207" spans="1:5" ht="15.75" thickBot="1" x14ac:dyDescent="0.3">
      <c r="A207" s="930" t="s">
        <v>471</v>
      </c>
      <c r="B207" s="931">
        <v>500000</v>
      </c>
      <c r="C207" s="932">
        <f>AGRICULTURE!W116</f>
        <v>0</v>
      </c>
      <c r="D207" s="941">
        <f t="shared" si="14"/>
        <v>0</v>
      </c>
      <c r="E207" s="941">
        <f t="shared" ref="E207:E213" si="15">D207*5/100+D207</f>
        <v>0</v>
      </c>
    </row>
    <row r="208" spans="1:5" ht="15.75" thickBot="1" x14ac:dyDescent="0.3">
      <c r="A208" s="930" t="s">
        <v>472</v>
      </c>
      <c r="B208" s="928">
        <v>0</v>
      </c>
      <c r="C208" s="929">
        <v>0</v>
      </c>
      <c r="D208" s="941">
        <f t="shared" si="14"/>
        <v>0</v>
      </c>
      <c r="E208" s="941">
        <f t="shared" si="15"/>
        <v>0</v>
      </c>
    </row>
    <row r="209" spans="1:5" ht="15.75" thickBot="1" x14ac:dyDescent="0.3">
      <c r="A209" s="930" t="s">
        <v>473</v>
      </c>
      <c r="B209" s="928">
        <v>0</v>
      </c>
      <c r="C209" s="929">
        <f>AGRICULTURE!W131</f>
        <v>0</v>
      </c>
      <c r="D209" s="941">
        <f t="shared" si="14"/>
        <v>0</v>
      </c>
      <c r="E209" s="941">
        <f t="shared" si="15"/>
        <v>0</v>
      </c>
    </row>
    <row r="210" spans="1:5" ht="24.95" customHeight="1" thickBot="1" x14ac:dyDescent="0.3">
      <c r="A210" s="927" t="s">
        <v>474</v>
      </c>
      <c r="B210" s="1808"/>
      <c r="C210" s="1809"/>
      <c r="D210" s="1809"/>
      <c r="E210" s="1810"/>
    </row>
    <row r="211" spans="1:5" ht="15.75" thickBot="1" x14ac:dyDescent="0.3">
      <c r="A211" s="930" t="s">
        <v>475</v>
      </c>
      <c r="B211" s="928">
        <v>0</v>
      </c>
      <c r="C211" s="929">
        <v>0</v>
      </c>
      <c r="D211" s="941">
        <f t="shared" si="14"/>
        <v>0</v>
      </c>
      <c r="E211" s="941">
        <f t="shared" si="15"/>
        <v>0</v>
      </c>
    </row>
    <row r="212" spans="1:5" ht="15.75" thickBot="1" x14ac:dyDescent="0.3">
      <c r="A212" s="930" t="s">
        <v>482</v>
      </c>
      <c r="B212" s="928">
        <v>0</v>
      </c>
      <c r="C212" s="929">
        <v>0</v>
      </c>
      <c r="D212" s="941">
        <f t="shared" si="14"/>
        <v>0</v>
      </c>
      <c r="E212" s="941">
        <f t="shared" si="15"/>
        <v>0</v>
      </c>
    </row>
    <row r="213" spans="1:5" ht="15.75" thickBot="1" x14ac:dyDescent="0.3">
      <c r="A213" s="976" t="s">
        <v>477</v>
      </c>
      <c r="B213" s="977">
        <v>0</v>
      </c>
      <c r="C213" s="968">
        <f>AGRICULTURE!W147</f>
        <v>0</v>
      </c>
      <c r="D213" s="978">
        <f t="shared" si="14"/>
        <v>0</v>
      </c>
      <c r="E213" s="978">
        <f t="shared" si="15"/>
        <v>0</v>
      </c>
    </row>
    <row r="214" spans="1:5" x14ac:dyDescent="0.25">
      <c r="A214" s="1850" t="s">
        <v>483</v>
      </c>
      <c r="B214" s="1844">
        <f t="shared" ref="B214:E215" si="16">SUM(B206+B207+B208+B209+B211+B212+B213)</f>
        <v>500000</v>
      </c>
      <c r="C214" s="1846">
        <f t="shared" si="16"/>
        <v>0</v>
      </c>
      <c r="D214" s="1844">
        <f t="shared" si="16"/>
        <v>0</v>
      </c>
      <c r="E214" s="1848">
        <f t="shared" si="16"/>
        <v>0</v>
      </c>
    </row>
    <row r="215" spans="1:5" ht="15.75" thickBot="1" x14ac:dyDescent="0.3">
      <c r="A215" s="1851"/>
      <c r="B215" s="1845">
        <f t="shared" si="16"/>
        <v>1000000</v>
      </c>
      <c r="C215" s="1847">
        <f t="shared" si="16"/>
        <v>0</v>
      </c>
      <c r="D215" s="1845">
        <f t="shared" si="16"/>
        <v>0</v>
      </c>
      <c r="E215" s="1849">
        <f t="shared" si="16"/>
        <v>0</v>
      </c>
    </row>
    <row r="216" spans="1:5" ht="15.75" thickBot="1" x14ac:dyDescent="0.3">
      <c r="A216" s="1843" t="s">
        <v>565</v>
      </c>
      <c r="B216" s="1817"/>
      <c r="C216" s="1817"/>
      <c r="D216" s="1817"/>
      <c r="E216" s="1818"/>
    </row>
    <row r="217" spans="1:5" ht="29.25" thickBot="1" x14ac:dyDescent="0.3">
      <c r="A217" s="1814" t="s">
        <v>468</v>
      </c>
      <c r="B217" s="942" t="s">
        <v>503</v>
      </c>
      <c r="C217" s="964" t="s">
        <v>504</v>
      </c>
      <c r="D217" s="1806" t="s">
        <v>505</v>
      </c>
      <c r="E217" s="1807"/>
    </row>
    <row r="218" spans="1:5" ht="15.75" thickBot="1" x14ac:dyDescent="0.3">
      <c r="A218" s="1815"/>
      <c r="B218" s="925" t="s">
        <v>507</v>
      </c>
      <c r="C218" s="926" t="s">
        <v>974</v>
      </c>
      <c r="D218" s="925" t="s">
        <v>975</v>
      </c>
      <c r="E218" s="925" t="s">
        <v>978</v>
      </c>
    </row>
    <row r="219" spans="1:5" ht="23.1" customHeight="1" thickBot="1" x14ac:dyDescent="0.3">
      <c r="A219" s="975" t="s">
        <v>481</v>
      </c>
      <c r="B219" s="1840"/>
      <c r="C219" s="1841"/>
      <c r="D219" s="1841"/>
      <c r="E219" s="1842"/>
    </row>
    <row r="220" spans="1:5" ht="15.75" thickBot="1" x14ac:dyDescent="0.3">
      <c r="A220" s="930" t="s">
        <v>470</v>
      </c>
      <c r="B220" s="928">
        <v>0</v>
      </c>
      <c r="C220" s="929">
        <f>AGRICULTURE!X17</f>
        <v>0</v>
      </c>
      <c r="D220" s="928">
        <f t="shared" ref="D220:E227" si="17">C220*5/100+C220</f>
        <v>0</v>
      </c>
      <c r="E220" s="928">
        <f t="shared" si="17"/>
        <v>0</v>
      </c>
    </row>
    <row r="221" spans="1:5" ht="15.75" thickBot="1" x14ac:dyDescent="0.3">
      <c r="A221" s="930" t="s">
        <v>471</v>
      </c>
      <c r="B221" s="931">
        <v>200000</v>
      </c>
      <c r="C221" s="936">
        <f>AGRICULTURE!X116</f>
        <v>0</v>
      </c>
      <c r="D221" s="941">
        <f t="shared" si="17"/>
        <v>0</v>
      </c>
      <c r="E221" s="941">
        <f>D221*5/100+D221</f>
        <v>0</v>
      </c>
    </row>
    <row r="222" spans="1:5" ht="15.75" thickBot="1" x14ac:dyDescent="0.3">
      <c r="A222" s="930" t="s">
        <v>472</v>
      </c>
      <c r="B222" s="928">
        <v>0</v>
      </c>
      <c r="C222" s="929">
        <v>0</v>
      </c>
      <c r="D222" s="928">
        <f t="shared" si="17"/>
        <v>0</v>
      </c>
      <c r="E222" s="928">
        <f>D222*5/100+D222</f>
        <v>0</v>
      </c>
    </row>
    <row r="223" spans="1:5" ht="15.75" thickBot="1" x14ac:dyDescent="0.3">
      <c r="A223" s="930" t="s">
        <v>473</v>
      </c>
      <c r="B223" s="928">
        <v>0</v>
      </c>
      <c r="C223" s="936">
        <f>AGRICULTURE!X131</f>
        <v>0</v>
      </c>
      <c r="D223" s="941">
        <f t="shared" si="17"/>
        <v>0</v>
      </c>
      <c r="E223" s="941">
        <f>D223*5/100+D223</f>
        <v>0</v>
      </c>
    </row>
    <row r="224" spans="1:5" ht="23.1" customHeight="1" thickBot="1" x14ac:dyDescent="0.3">
      <c r="A224" s="927" t="s">
        <v>474</v>
      </c>
      <c r="B224" s="1808"/>
      <c r="C224" s="1809"/>
      <c r="D224" s="1809"/>
      <c r="E224" s="1810"/>
    </row>
    <row r="225" spans="1:5" ht="15.75" thickBot="1" x14ac:dyDescent="0.3">
      <c r="A225" s="930" t="s">
        <v>475</v>
      </c>
      <c r="B225" s="928">
        <v>0</v>
      </c>
      <c r="C225" s="929">
        <v>0</v>
      </c>
      <c r="D225" s="928">
        <f t="shared" si="17"/>
        <v>0</v>
      </c>
      <c r="E225" s="928">
        <f>D225*5/100+D225</f>
        <v>0</v>
      </c>
    </row>
    <row r="226" spans="1:5" ht="15.75" thickBot="1" x14ac:dyDescent="0.3">
      <c r="A226" s="930" t="s">
        <v>482</v>
      </c>
      <c r="B226" s="928">
        <v>0</v>
      </c>
      <c r="C226" s="929">
        <v>0</v>
      </c>
      <c r="D226" s="928">
        <f t="shared" si="17"/>
        <v>0</v>
      </c>
      <c r="E226" s="928">
        <f>D226*5/100+D226</f>
        <v>0</v>
      </c>
    </row>
    <row r="227" spans="1:5" ht="15.75" thickBot="1" x14ac:dyDescent="0.3">
      <c r="A227" s="930" t="s">
        <v>477</v>
      </c>
      <c r="B227" s="928">
        <v>0</v>
      </c>
      <c r="C227" s="929">
        <f>AGRICULTURE!X147</f>
        <v>0</v>
      </c>
      <c r="D227" s="928">
        <f t="shared" si="17"/>
        <v>0</v>
      </c>
      <c r="E227" s="928">
        <f>D227*5/100+D227</f>
        <v>0</v>
      </c>
    </row>
    <row r="228" spans="1:5" ht="27" customHeight="1" thickBot="1" x14ac:dyDescent="0.3">
      <c r="A228" s="927" t="s">
        <v>483</v>
      </c>
      <c r="B228" s="933">
        <f>SUM(B220+B221+B222+B223+B225+B226+B227)</f>
        <v>200000</v>
      </c>
      <c r="C228" s="934">
        <f>SUM(C220+C221+C222+C223+C225+C226+C227)</f>
        <v>0</v>
      </c>
      <c r="D228" s="933">
        <f>SUM(D220+D221+D222+D223+D225+D226+D227)</f>
        <v>0</v>
      </c>
      <c r="E228" s="933">
        <f>SUM(E220+E221+E222+E223+E225+E226+E227)</f>
        <v>0</v>
      </c>
    </row>
    <row r="229" spans="1:5" ht="15.75" thickBot="1" x14ac:dyDescent="0.3">
      <c r="A229" s="1843" t="s">
        <v>566</v>
      </c>
      <c r="B229" s="1817"/>
      <c r="C229" s="1817"/>
      <c r="D229" s="1817"/>
      <c r="E229" s="1818"/>
    </row>
    <row r="230" spans="1:5" ht="29.25" thickBot="1" x14ac:dyDescent="0.3">
      <c r="A230" s="1814" t="s">
        <v>468</v>
      </c>
      <c r="B230" s="942" t="s">
        <v>503</v>
      </c>
      <c r="C230" s="964" t="s">
        <v>504</v>
      </c>
      <c r="D230" s="1806" t="s">
        <v>505</v>
      </c>
      <c r="E230" s="1807"/>
    </row>
    <row r="231" spans="1:5" ht="15.75" thickBot="1" x14ac:dyDescent="0.3">
      <c r="A231" s="1815"/>
      <c r="B231" s="925" t="s">
        <v>507</v>
      </c>
      <c r="C231" s="926" t="s">
        <v>974</v>
      </c>
      <c r="D231" s="925" t="s">
        <v>975</v>
      </c>
      <c r="E231" s="925" t="s">
        <v>978</v>
      </c>
    </row>
    <row r="232" spans="1:5" ht="21" customHeight="1" thickBot="1" x14ac:dyDescent="0.3">
      <c r="A232" s="975" t="s">
        <v>481</v>
      </c>
      <c r="B232" s="1840"/>
      <c r="C232" s="1841"/>
      <c r="D232" s="1841"/>
      <c r="E232" s="1842"/>
    </row>
    <row r="233" spans="1:5" ht="15.75" thickBot="1" x14ac:dyDescent="0.3">
      <c r="A233" s="930" t="s">
        <v>470</v>
      </c>
      <c r="B233" s="928">
        <v>0</v>
      </c>
      <c r="C233" s="929">
        <f>AGRICULTURE!Y17</f>
        <v>0</v>
      </c>
      <c r="D233" s="928">
        <f t="shared" ref="D233:E240" si="18">C233*5/100+C233</f>
        <v>0</v>
      </c>
      <c r="E233" s="928">
        <f t="shared" si="18"/>
        <v>0</v>
      </c>
    </row>
    <row r="234" spans="1:5" ht="15.75" thickBot="1" x14ac:dyDescent="0.3">
      <c r="A234" s="930" t="s">
        <v>471</v>
      </c>
      <c r="B234" s="928">
        <v>0</v>
      </c>
      <c r="C234" s="929">
        <f>AGRICULTURE!Y116</f>
        <v>0</v>
      </c>
      <c r="D234" s="928">
        <f t="shared" si="18"/>
        <v>0</v>
      </c>
      <c r="E234" s="928">
        <f>D234*5/100+D234</f>
        <v>0</v>
      </c>
    </row>
    <row r="235" spans="1:5" ht="15.75" thickBot="1" x14ac:dyDescent="0.3">
      <c r="A235" s="930" t="s">
        <v>472</v>
      </c>
      <c r="B235" s="928">
        <v>0</v>
      </c>
      <c r="C235" s="929">
        <v>0</v>
      </c>
      <c r="D235" s="928">
        <f t="shared" si="18"/>
        <v>0</v>
      </c>
      <c r="E235" s="928">
        <f>D235*5/100+D235</f>
        <v>0</v>
      </c>
    </row>
    <row r="236" spans="1:5" ht="15.75" thickBot="1" x14ac:dyDescent="0.3">
      <c r="A236" s="930" t="s">
        <v>473</v>
      </c>
      <c r="B236" s="928">
        <v>0</v>
      </c>
      <c r="C236" s="929">
        <f>AGRICULTURE!Y131</f>
        <v>0</v>
      </c>
      <c r="D236" s="928">
        <f t="shared" si="18"/>
        <v>0</v>
      </c>
      <c r="E236" s="928">
        <f>D236*5/100+D236</f>
        <v>0</v>
      </c>
    </row>
    <row r="237" spans="1:5" ht="21.95" customHeight="1" thickBot="1" x14ac:dyDescent="0.3">
      <c r="A237" s="927" t="s">
        <v>474</v>
      </c>
      <c r="B237" s="1808"/>
      <c r="C237" s="1809"/>
      <c r="D237" s="1809"/>
      <c r="E237" s="1810"/>
    </row>
    <row r="238" spans="1:5" ht="15.75" thickBot="1" x14ac:dyDescent="0.3">
      <c r="A238" s="930" t="s">
        <v>475</v>
      </c>
      <c r="B238" s="928">
        <v>0</v>
      </c>
      <c r="C238" s="929">
        <v>0</v>
      </c>
      <c r="D238" s="928">
        <f t="shared" si="18"/>
        <v>0</v>
      </c>
      <c r="E238" s="928">
        <f>D238*5/100+D238</f>
        <v>0</v>
      </c>
    </row>
    <row r="239" spans="1:5" ht="15.75" thickBot="1" x14ac:dyDescent="0.3">
      <c r="A239" s="930" t="s">
        <v>482</v>
      </c>
      <c r="B239" s="928">
        <v>0</v>
      </c>
      <c r="C239" s="929">
        <v>0</v>
      </c>
      <c r="D239" s="928">
        <f t="shared" si="18"/>
        <v>0</v>
      </c>
      <c r="E239" s="928">
        <f>D239*5/100+D239</f>
        <v>0</v>
      </c>
    </row>
    <row r="240" spans="1:5" ht="15.75" thickBot="1" x14ac:dyDescent="0.3">
      <c r="A240" s="930" t="s">
        <v>477</v>
      </c>
      <c r="B240" s="928">
        <v>0</v>
      </c>
      <c r="C240" s="929">
        <f>AGRICULTURE!Y147</f>
        <v>0</v>
      </c>
      <c r="D240" s="928">
        <f t="shared" si="18"/>
        <v>0</v>
      </c>
      <c r="E240" s="928">
        <f>D240*5/100+D240</f>
        <v>0</v>
      </c>
    </row>
    <row r="241" spans="1:5" ht="29.1" customHeight="1" thickBot="1" x14ac:dyDescent="0.3">
      <c r="A241" s="927" t="s">
        <v>483</v>
      </c>
      <c r="B241" s="925">
        <f>SUM(B233+B234+B235+B236+B238+B239+B240)</f>
        <v>0</v>
      </c>
      <c r="C241" s="926">
        <f>SUM(C233+C234+C235+C236+C238+C239+C240)</f>
        <v>0</v>
      </c>
      <c r="D241" s="925">
        <f>SUM(D233+D234+D235+D236+D238+D239+D240)</f>
        <v>0</v>
      </c>
      <c r="E241" s="925">
        <f>SUM(E233+E234+E235+E236+E238+E239+E240)</f>
        <v>0</v>
      </c>
    </row>
    <row r="242" spans="1:5" ht="15.75" thickBot="1" x14ac:dyDescent="0.3">
      <c r="A242" s="1804" t="s">
        <v>567</v>
      </c>
      <c r="B242" s="1805"/>
      <c r="C242" s="1805"/>
      <c r="D242" s="1806"/>
      <c r="E242" s="1807"/>
    </row>
    <row r="243" spans="1:5" ht="29.25" thickBot="1" x14ac:dyDescent="0.3">
      <c r="A243" s="1814" t="s">
        <v>468</v>
      </c>
      <c r="B243" s="942" t="s">
        <v>503</v>
      </c>
      <c r="C243" s="964" t="s">
        <v>504</v>
      </c>
      <c r="D243" s="1806" t="s">
        <v>505</v>
      </c>
      <c r="E243" s="1807"/>
    </row>
    <row r="244" spans="1:5" ht="15.75" thickBot="1" x14ac:dyDescent="0.3">
      <c r="A244" s="1815"/>
      <c r="B244" s="925" t="s">
        <v>507</v>
      </c>
      <c r="C244" s="926" t="s">
        <v>974</v>
      </c>
      <c r="D244" s="925" t="s">
        <v>975</v>
      </c>
      <c r="E244" s="925" t="s">
        <v>978</v>
      </c>
    </row>
    <row r="245" spans="1:5" ht="23.1" customHeight="1" thickBot="1" x14ac:dyDescent="0.3">
      <c r="A245" s="927" t="s">
        <v>481</v>
      </c>
      <c r="B245" s="1811"/>
      <c r="C245" s="1812"/>
      <c r="D245" s="1812"/>
      <c r="E245" s="1813"/>
    </row>
    <row r="246" spans="1:5" ht="15.75" thickBot="1" x14ac:dyDescent="0.3">
      <c r="A246" s="960" t="s">
        <v>470</v>
      </c>
      <c r="B246" s="965">
        <v>0</v>
      </c>
      <c r="C246" s="929">
        <f>AGRICULTURE!AG17</f>
        <v>0</v>
      </c>
      <c r="D246" s="966">
        <f t="shared" ref="D246:E253" si="19">C246*5/100+C246</f>
        <v>0</v>
      </c>
      <c r="E246" s="966">
        <f t="shared" si="19"/>
        <v>0</v>
      </c>
    </row>
    <row r="247" spans="1:5" ht="15.75" thickBot="1" x14ac:dyDescent="0.3">
      <c r="A247" s="930" t="s">
        <v>471</v>
      </c>
      <c r="B247" s="931">
        <v>1317269</v>
      </c>
      <c r="C247" s="932">
        <f>AGRICULTURE!AG116</f>
        <v>5500000</v>
      </c>
      <c r="D247" s="966">
        <f t="shared" si="19"/>
        <v>5775000</v>
      </c>
      <c r="E247" s="966">
        <f>D247*5/100+D247</f>
        <v>6063750</v>
      </c>
    </row>
    <row r="248" spans="1:5" ht="15.75" thickBot="1" x14ac:dyDescent="0.3">
      <c r="A248" s="930" t="s">
        <v>472</v>
      </c>
      <c r="B248" s="928">
        <v>0</v>
      </c>
      <c r="C248" s="929">
        <v>0</v>
      </c>
      <c r="D248" s="966">
        <f t="shared" si="19"/>
        <v>0</v>
      </c>
      <c r="E248" s="966">
        <f>D248*5/100+D248</f>
        <v>0</v>
      </c>
    </row>
    <row r="249" spans="1:5" ht="15.75" thickBot="1" x14ac:dyDescent="0.3">
      <c r="A249" s="930" t="s">
        <v>473</v>
      </c>
      <c r="B249" s="931">
        <v>160133</v>
      </c>
      <c r="C249" s="932">
        <f>AGRICULTURE!AG131</f>
        <v>0</v>
      </c>
      <c r="D249" s="966">
        <f t="shared" si="19"/>
        <v>0</v>
      </c>
      <c r="E249" s="966">
        <f>D249*5/100+D249</f>
        <v>0</v>
      </c>
    </row>
    <row r="250" spans="1:5" ht="24" customHeight="1" thickBot="1" x14ac:dyDescent="0.3">
      <c r="A250" s="927" t="s">
        <v>474</v>
      </c>
      <c r="B250" s="979"/>
      <c r="C250" s="980"/>
      <c r="D250" s="981"/>
      <c r="E250" s="982"/>
    </row>
    <row r="251" spans="1:5" ht="15.75" thickBot="1" x14ac:dyDescent="0.3">
      <c r="A251" s="930" t="s">
        <v>475</v>
      </c>
      <c r="B251" s="928">
        <v>0</v>
      </c>
      <c r="C251" s="929">
        <v>0</v>
      </c>
      <c r="D251" s="941">
        <f t="shared" si="19"/>
        <v>0</v>
      </c>
      <c r="E251" s="941">
        <f>D251*5/100+D251</f>
        <v>0</v>
      </c>
    </row>
    <row r="252" spans="1:5" ht="15.75" thickBot="1" x14ac:dyDescent="0.3">
      <c r="A252" s="930" t="s">
        <v>482</v>
      </c>
      <c r="B252" s="928">
        <v>0</v>
      </c>
      <c r="C252" s="929">
        <v>0</v>
      </c>
      <c r="D252" s="941">
        <f t="shared" si="19"/>
        <v>0</v>
      </c>
      <c r="E252" s="941">
        <f>D252*5/100+D252</f>
        <v>0</v>
      </c>
    </row>
    <row r="253" spans="1:5" ht="15.75" thickBot="1" x14ac:dyDescent="0.3">
      <c r="A253" s="930" t="s">
        <v>477</v>
      </c>
      <c r="B253" s="928">
        <v>0</v>
      </c>
      <c r="C253" s="932">
        <f>AGRICULTURE!AG147</f>
        <v>0</v>
      </c>
      <c r="D253" s="941">
        <f t="shared" si="19"/>
        <v>0</v>
      </c>
      <c r="E253" s="941">
        <f>D253*5/100+D253</f>
        <v>0</v>
      </c>
    </row>
    <row r="254" spans="1:5" ht="26.1" customHeight="1" thickBot="1" x14ac:dyDescent="0.3">
      <c r="A254" s="944" t="s">
        <v>483</v>
      </c>
      <c r="B254" s="959">
        <f>SUM(B246+B247+B248+B249+B251+B252+B253)</f>
        <v>1477402</v>
      </c>
      <c r="C254" s="934">
        <f>SUM(C246+C247+C248+C249+C251+C252+C253)</f>
        <v>5500000</v>
      </c>
      <c r="D254" s="959">
        <f>SUM(D246+D247+D248+D249+D251+D252+D253)</f>
        <v>5775000</v>
      </c>
      <c r="E254" s="959">
        <f>SUM(E246+E247+E248+E249+E251+E252+E253)</f>
        <v>6063750</v>
      </c>
    </row>
    <row r="255" spans="1:5" ht="15.75" thickBot="1" x14ac:dyDescent="0.3">
      <c r="A255" s="1804" t="s">
        <v>568</v>
      </c>
      <c r="B255" s="1805"/>
      <c r="C255" s="1805"/>
      <c r="D255" s="1806"/>
      <c r="E255" s="1807"/>
    </row>
    <row r="256" spans="1:5" ht="29.25" thickBot="1" x14ac:dyDescent="0.3">
      <c r="A256" s="1814" t="s">
        <v>468</v>
      </c>
      <c r="B256" s="942" t="s">
        <v>503</v>
      </c>
      <c r="C256" s="964" t="s">
        <v>504</v>
      </c>
      <c r="D256" s="1806" t="s">
        <v>505</v>
      </c>
      <c r="E256" s="1807"/>
    </row>
    <row r="257" spans="1:5" ht="15.75" thickBot="1" x14ac:dyDescent="0.3">
      <c r="A257" s="1815"/>
      <c r="B257" s="925" t="s">
        <v>507</v>
      </c>
      <c r="C257" s="926" t="s">
        <v>974</v>
      </c>
      <c r="D257" s="925" t="s">
        <v>975</v>
      </c>
      <c r="E257" s="925" t="s">
        <v>978</v>
      </c>
    </row>
    <row r="258" spans="1:5" ht="23.1" customHeight="1" thickBot="1" x14ac:dyDescent="0.3">
      <c r="A258" s="927" t="s">
        <v>481</v>
      </c>
      <c r="B258" s="1808"/>
      <c r="C258" s="1809"/>
      <c r="D258" s="1809"/>
      <c r="E258" s="1810"/>
    </row>
    <row r="259" spans="1:5" ht="15.75" thickBot="1" x14ac:dyDescent="0.3">
      <c r="A259" s="930" t="s">
        <v>470</v>
      </c>
      <c r="B259" s="928">
        <v>0</v>
      </c>
      <c r="C259" s="929">
        <f>AGRICULTURE!AB17</f>
        <v>0</v>
      </c>
      <c r="D259" s="941">
        <f t="shared" ref="D259:E266" si="20">C259*5/100+C259</f>
        <v>0</v>
      </c>
      <c r="E259" s="941">
        <f t="shared" si="20"/>
        <v>0</v>
      </c>
    </row>
    <row r="260" spans="1:5" ht="15.75" thickBot="1" x14ac:dyDescent="0.3">
      <c r="A260" s="930" t="s">
        <v>471</v>
      </c>
      <c r="B260" s="931">
        <v>1317269</v>
      </c>
      <c r="C260" s="932">
        <f>AGRICULTURE!AB116</f>
        <v>5500000</v>
      </c>
      <c r="D260" s="941">
        <f t="shared" si="20"/>
        <v>5775000</v>
      </c>
      <c r="E260" s="941">
        <f>D260*5/100+D260</f>
        <v>6063750</v>
      </c>
    </row>
    <row r="261" spans="1:5" ht="15.75" thickBot="1" x14ac:dyDescent="0.3">
      <c r="A261" s="930" t="s">
        <v>472</v>
      </c>
      <c r="B261" s="928">
        <v>0</v>
      </c>
      <c r="C261" s="929">
        <v>0</v>
      </c>
      <c r="D261" s="941">
        <f t="shared" si="20"/>
        <v>0</v>
      </c>
      <c r="E261" s="941">
        <f>D261*5/100+D261</f>
        <v>0</v>
      </c>
    </row>
    <row r="262" spans="1:5" ht="15.75" thickBot="1" x14ac:dyDescent="0.3">
      <c r="A262" s="930" t="s">
        <v>473</v>
      </c>
      <c r="B262" s="931">
        <v>160133</v>
      </c>
      <c r="C262" s="932">
        <f>AGRICULTURE!AB131</f>
        <v>0</v>
      </c>
      <c r="D262" s="941">
        <f t="shared" si="20"/>
        <v>0</v>
      </c>
      <c r="E262" s="941">
        <f>D262*5/100+D262</f>
        <v>0</v>
      </c>
    </row>
    <row r="263" spans="1:5" ht="26.1" customHeight="1" thickBot="1" x14ac:dyDescent="0.3">
      <c r="A263" s="927" t="s">
        <v>474</v>
      </c>
      <c r="B263" s="1808"/>
      <c r="C263" s="1809"/>
      <c r="D263" s="1809"/>
      <c r="E263" s="1810"/>
    </row>
    <row r="264" spans="1:5" ht="15.75" thickBot="1" x14ac:dyDescent="0.3">
      <c r="A264" s="930" t="s">
        <v>475</v>
      </c>
      <c r="B264" s="928">
        <v>0</v>
      </c>
      <c r="C264" s="929">
        <v>0</v>
      </c>
      <c r="D264" s="941">
        <f t="shared" si="20"/>
        <v>0</v>
      </c>
      <c r="E264" s="941">
        <f>D264*5/100+D264</f>
        <v>0</v>
      </c>
    </row>
    <row r="265" spans="1:5" ht="15.75" thickBot="1" x14ac:dyDescent="0.3">
      <c r="A265" s="930" t="s">
        <v>482</v>
      </c>
      <c r="B265" s="928">
        <v>0</v>
      </c>
      <c r="C265" s="929">
        <v>0</v>
      </c>
      <c r="D265" s="941">
        <f t="shared" si="20"/>
        <v>0</v>
      </c>
      <c r="E265" s="941">
        <f>D265*5/100+D265</f>
        <v>0</v>
      </c>
    </row>
    <row r="266" spans="1:5" ht="15.75" thickBot="1" x14ac:dyDescent="0.3">
      <c r="A266" s="930" t="s">
        <v>477</v>
      </c>
      <c r="B266" s="928">
        <v>0</v>
      </c>
      <c r="C266" s="932">
        <f>AGRICULTURE!AB147</f>
        <v>0</v>
      </c>
      <c r="D266" s="941">
        <f t="shared" si="20"/>
        <v>0</v>
      </c>
      <c r="E266" s="941">
        <f>D266*5/100+D266</f>
        <v>0</v>
      </c>
    </row>
    <row r="267" spans="1:5" ht="27" customHeight="1" thickBot="1" x14ac:dyDescent="0.3">
      <c r="A267" s="927" t="s">
        <v>483</v>
      </c>
      <c r="B267" s="933">
        <f>SUM(B259+B260+B261+B262+B264+B265+B266)</f>
        <v>1477402</v>
      </c>
      <c r="C267" s="934">
        <f>SUM(C259+C260+C261+C262+C264+C265+C266)</f>
        <v>5500000</v>
      </c>
      <c r="D267" s="933">
        <f>SUM(D259+D260+D261+D262+D264+D265+D266)</f>
        <v>5775000</v>
      </c>
      <c r="E267" s="933">
        <f>SUM(E259+E260+E261+E262+E264+E265+E266)</f>
        <v>6063750</v>
      </c>
    </row>
    <row r="268" spans="1:5" ht="15.75" thickBot="1" x14ac:dyDescent="0.3">
      <c r="A268" s="1804" t="s">
        <v>569</v>
      </c>
      <c r="B268" s="1805"/>
      <c r="C268" s="1805"/>
      <c r="D268" s="1806"/>
      <c r="E268" s="1807"/>
    </row>
    <row r="269" spans="1:5" ht="29.25" thickBot="1" x14ac:dyDescent="0.3">
      <c r="A269" s="1814" t="s">
        <v>468</v>
      </c>
      <c r="B269" s="942" t="s">
        <v>503</v>
      </c>
      <c r="C269" s="964" t="s">
        <v>504</v>
      </c>
      <c r="D269" s="1806" t="s">
        <v>505</v>
      </c>
      <c r="E269" s="1807"/>
    </row>
    <row r="270" spans="1:5" ht="15.75" thickBot="1" x14ac:dyDescent="0.3">
      <c r="A270" s="1815"/>
      <c r="B270" s="925" t="s">
        <v>507</v>
      </c>
      <c r="C270" s="926" t="s">
        <v>974</v>
      </c>
      <c r="D270" s="925" t="s">
        <v>975</v>
      </c>
      <c r="E270" s="925" t="s">
        <v>978</v>
      </c>
    </row>
    <row r="271" spans="1:5" ht="21.95" customHeight="1" thickBot="1" x14ac:dyDescent="0.3">
      <c r="A271" s="927" t="s">
        <v>481</v>
      </c>
      <c r="B271" s="1811"/>
      <c r="C271" s="1812"/>
      <c r="D271" s="1812"/>
      <c r="E271" s="1813"/>
    </row>
    <row r="272" spans="1:5" ht="15.75" thickBot="1" x14ac:dyDescent="0.3">
      <c r="A272" s="983" t="s">
        <v>470</v>
      </c>
      <c r="B272" s="984">
        <v>0</v>
      </c>
      <c r="C272" s="963">
        <f>AGRICULTURE!AM17</f>
        <v>0</v>
      </c>
      <c r="D272" s="984">
        <f t="shared" ref="D272:E279" si="21">C272*5/100+C272</f>
        <v>0</v>
      </c>
      <c r="E272" s="984">
        <f t="shared" si="21"/>
        <v>0</v>
      </c>
    </row>
    <row r="273" spans="1:5" ht="15.75" thickBot="1" x14ac:dyDescent="0.3">
      <c r="A273" s="930" t="s">
        <v>471</v>
      </c>
      <c r="B273" s="928">
        <v>0</v>
      </c>
      <c r="C273" s="929">
        <f>AGRICULTURE!AM116</f>
        <v>0</v>
      </c>
      <c r="D273" s="984">
        <f t="shared" si="21"/>
        <v>0</v>
      </c>
      <c r="E273" s="984">
        <f>D273*5/100+D273</f>
        <v>0</v>
      </c>
    </row>
    <row r="274" spans="1:5" ht="15.75" thickBot="1" x14ac:dyDescent="0.3">
      <c r="A274" s="930" t="s">
        <v>472</v>
      </c>
      <c r="B274" s="928">
        <v>0</v>
      </c>
      <c r="C274" s="929">
        <v>0</v>
      </c>
      <c r="D274" s="984">
        <f t="shared" si="21"/>
        <v>0</v>
      </c>
      <c r="E274" s="984">
        <f>D274*5/100+D274</f>
        <v>0</v>
      </c>
    </row>
    <row r="275" spans="1:5" ht="15.75" thickBot="1" x14ac:dyDescent="0.3">
      <c r="A275" s="930" t="s">
        <v>473</v>
      </c>
      <c r="B275" s="928">
        <v>0</v>
      </c>
      <c r="C275" s="929">
        <f>AGRICULTURE!AM131</f>
        <v>0</v>
      </c>
      <c r="D275" s="984">
        <f t="shared" si="21"/>
        <v>0</v>
      </c>
      <c r="E275" s="984">
        <f>D275*5/100+D275</f>
        <v>0</v>
      </c>
    </row>
    <row r="276" spans="1:5" ht="24" customHeight="1" thickBot="1" x14ac:dyDescent="0.3">
      <c r="A276" s="927" t="s">
        <v>474</v>
      </c>
      <c r="B276" s="1811"/>
      <c r="C276" s="1812"/>
      <c r="D276" s="1812"/>
      <c r="E276" s="1813"/>
    </row>
    <row r="277" spans="1:5" ht="15.75" thickBot="1" x14ac:dyDescent="0.3">
      <c r="A277" s="930" t="s">
        <v>475</v>
      </c>
      <c r="B277" s="928">
        <v>0</v>
      </c>
      <c r="C277" s="929">
        <v>0</v>
      </c>
      <c r="D277" s="928">
        <f t="shared" si="21"/>
        <v>0</v>
      </c>
      <c r="E277" s="928">
        <f>D277*5/100+D277</f>
        <v>0</v>
      </c>
    </row>
    <row r="278" spans="1:5" ht="15.75" thickBot="1" x14ac:dyDescent="0.3">
      <c r="A278" s="930" t="s">
        <v>482</v>
      </c>
      <c r="B278" s="928">
        <v>0</v>
      </c>
      <c r="C278" s="929">
        <v>0</v>
      </c>
      <c r="D278" s="928">
        <f t="shared" si="21"/>
        <v>0</v>
      </c>
      <c r="E278" s="928">
        <f>D278*5/100+D278</f>
        <v>0</v>
      </c>
    </row>
    <row r="279" spans="1:5" ht="15.75" thickBot="1" x14ac:dyDescent="0.3">
      <c r="A279" s="930" t="s">
        <v>477</v>
      </c>
      <c r="B279" s="931">
        <v>3937233</v>
      </c>
      <c r="C279" s="936">
        <f>AGRICULTURE!AM147</f>
        <v>0</v>
      </c>
      <c r="D279" s="941">
        <f t="shared" si="21"/>
        <v>0</v>
      </c>
      <c r="E279" s="941">
        <f>D279*5/100+D279</f>
        <v>0</v>
      </c>
    </row>
    <row r="280" spans="1:5" ht="26.1" customHeight="1" thickBot="1" x14ac:dyDescent="0.3">
      <c r="A280" s="944" t="s">
        <v>483</v>
      </c>
      <c r="B280" s="959">
        <f>SUM(B272+B273+B274+B275+B277+B278+B279)</f>
        <v>3937233</v>
      </c>
      <c r="C280" s="934">
        <f>SUM(C272+C273+C274+C275+C277+C278+C279)</f>
        <v>0</v>
      </c>
      <c r="D280" s="959">
        <f>SUM(D272+D273+D274+D275+D277+D278+D279)</f>
        <v>0</v>
      </c>
      <c r="E280" s="959">
        <f>SUM(E272+E273+E274+E275+E277+E278+E279)</f>
        <v>0</v>
      </c>
    </row>
    <row r="281" spans="1:5" ht="15.75" thickBot="1" x14ac:dyDescent="0.3">
      <c r="A281" s="1804" t="s">
        <v>570</v>
      </c>
      <c r="B281" s="1805"/>
      <c r="C281" s="1805"/>
      <c r="D281" s="1806"/>
      <c r="E281" s="1807"/>
    </row>
    <row r="282" spans="1:5" ht="29.25" thickBot="1" x14ac:dyDescent="0.3">
      <c r="A282" s="1814" t="s">
        <v>468</v>
      </c>
      <c r="B282" s="942" t="s">
        <v>503</v>
      </c>
      <c r="C282" s="964" t="s">
        <v>504</v>
      </c>
      <c r="D282" s="1806" t="s">
        <v>505</v>
      </c>
      <c r="E282" s="1807"/>
    </row>
    <row r="283" spans="1:5" ht="15.75" thickBot="1" x14ac:dyDescent="0.3">
      <c r="A283" s="1815"/>
      <c r="B283" s="925" t="s">
        <v>507</v>
      </c>
      <c r="C283" s="926" t="s">
        <v>974</v>
      </c>
      <c r="D283" s="925" t="s">
        <v>975</v>
      </c>
      <c r="E283" s="925" t="s">
        <v>978</v>
      </c>
    </row>
    <row r="284" spans="1:5" ht="26.1" customHeight="1" thickBot="1" x14ac:dyDescent="0.3">
      <c r="A284" s="927" t="s">
        <v>481</v>
      </c>
      <c r="B284" s="1808"/>
      <c r="C284" s="1809"/>
      <c r="D284" s="1809"/>
      <c r="E284" s="1810"/>
    </row>
    <row r="285" spans="1:5" ht="15.75" thickBot="1" x14ac:dyDescent="0.3">
      <c r="A285" s="930" t="s">
        <v>470</v>
      </c>
      <c r="B285" s="928">
        <v>0</v>
      </c>
      <c r="C285" s="929">
        <f>AGRICULTURE!AH17</f>
        <v>0</v>
      </c>
      <c r="D285" s="928">
        <f t="shared" ref="D285:E292" si="22">C285*5/100+C285</f>
        <v>0</v>
      </c>
      <c r="E285" s="928">
        <f t="shared" si="22"/>
        <v>0</v>
      </c>
    </row>
    <row r="286" spans="1:5" ht="15.75" thickBot="1" x14ac:dyDescent="0.3">
      <c r="A286" s="930" t="s">
        <v>471</v>
      </c>
      <c r="B286" s="928">
        <v>0</v>
      </c>
      <c r="C286" s="929">
        <f>AGRICULTURE!AH116</f>
        <v>0</v>
      </c>
      <c r="D286" s="928">
        <f t="shared" si="22"/>
        <v>0</v>
      </c>
      <c r="E286" s="928">
        <f>D286*5/100+D286</f>
        <v>0</v>
      </c>
    </row>
    <row r="287" spans="1:5" ht="15.75" thickBot="1" x14ac:dyDescent="0.3">
      <c r="A287" s="930" t="s">
        <v>472</v>
      </c>
      <c r="B287" s="928">
        <v>0</v>
      </c>
      <c r="C287" s="929">
        <v>0</v>
      </c>
      <c r="D287" s="928">
        <f t="shared" si="22"/>
        <v>0</v>
      </c>
      <c r="E287" s="928">
        <f>D287*5/100+D287</f>
        <v>0</v>
      </c>
    </row>
    <row r="288" spans="1:5" ht="15.75" thickBot="1" x14ac:dyDescent="0.3">
      <c r="A288" s="930" t="s">
        <v>473</v>
      </c>
      <c r="B288" s="928">
        <v>0</v>
      </c>
      <c r="C288" s="929">
        <f>AGRICULTURE!AH131</f>
        <v>0</v>
      </c>
      <c r="D288" s="928">
        <f t="shared" si="22"/>
        <v>0</v>
      </c>
      <c r="E288" s="928">
        <f>D288*5/100+D288</f>
        <v>0</v>
      </c>
    </row>
    <row r="289" spans="1:5" ht="23.1" customHeight="1" thickBot="1" x14ac:dyDescent="0.3">
      <c r="A289" s="927" t="s">
        <v>474</v>
      </c>
      <c r="B289" s="1808"/>
      <c r="C289" s="1809"/>
      <c r="D289" s="1809"/>
      <c r="E289" s="1810"/>
    </row>
    <row r="290" spans="1:5" ht="15.75" thickBot="1" x14ac:dyDescent="0.3">
      <c r="A290" s="930" t="s">
        <v>475</v>
      </c>
      <c r="B290" s="928">
        <v>0</v>
      </c>
      <c r="C290" s="929">
        <v>0</v>
      </c>
      <c r="D290" s="928">
        <f t="shared" si="22"/>
        <v>0</v>
      </c>
      <c r="E290" s="928">
        <f>D290*5/100+D290</f>
        <v>0</v>
      </c>
    </row>
    <row r="291" spans="1:5" ht="15.75" thickBot="1" x14ac:dyDescent="0.3">
      <c r="A291" s="956" t="s">
        <v>482</v>
      </c>
      <c r="B291" s="962">
        <v>0</v>
      </c>
      <c r="C291" s="963">
        <v>0</v>
      </c>
      <c r="D291" s="928">
        <f t="shared" si="22"/>
        <v>0</v>
      </c>
      <c r="E291" s="928">
        <f>D291*5/100+D291</f>
        <v>0</v>
      </c>
    </row>
    <row r="292" spans="1:5" ht="15.75" thickBot="1" x14ac:dyDescent="0.3">
      <c r="A292" s="930" t="s">
        <v>477</v>
      </c>
      <c r="B292" s="931">
        <v>3937233</v>
      </c>
      <c r="C292" s="936">
        <f>AGRICULTURE!AH147</f>
        <v>0</v>
      </c>
      <c r="D292" s="941">
        <f t="shared" si="22"/>
        <v>0</v>
      </c>
      <c r="E292" s="941">
        <f>D292*5/100+D292</f>
        <v>0</v>
      </c>
    </row>
    <row r="293" spans="1:5" ht="27.95" customHeight="1" thickBot="1" x14ac:dyDescent="0.3">
      <c r="A293" s="927" t="s">
        <v>483</v>
      </c>
      <c r="B293" s="933">
        <f>SUM(B285+B286+B287+B288+B290+B291+B292)</f>
        <v>3937233</v>
      </c>
      <c r="C293" s="934">
        <f>SUM(C285+C286+C287+C288+C290+C291+C292)</f>
        <v>0</v>
      </c>
      <c r="D293" s="933">
        <f>SUM(D285+D286+D287+D288+D290+D291+D292)</f>
        <v>0</v>
      </c>
      <c r="E293" s="933">
        <f>SUM(E285+E286+E287+E288+E290+E291+E292)</f>
        <v>0</v>
      </c>
    </row>
    <row r="294" spans="1:5" ht="15.75" thickBot="1" x14ac:dyDescent="0.3">
      <c r="A294" s="1804" t="s">
        <v>571</v>
      </c>
      <c r="B294" s="1805"/>
      <c r="C294" s="1805"/>
      <c r="D294" s="1806"/>
      <c r="E294" s="1807"/>
    </row>
    <row r="295" spans="1:5" ht="29.25" thickBot="1" x14ac:dyDescent="0.3">
      <c r="A295" s="1814" t="s">
        <v>468</v>
      </c>
      <c r="B295" s="942" t="s">
        <v>503</v>
      </c>
      <c r="C295" s="964" t="s">
        <v>504</v>
      </c>
      <c r="D295" s="1806" t="s">
        <v>505</v>
      </c>
      <c r="E295" s="1807"/>
    </row>
    <row r="296" spans="1:5" ht="15.75" thickBot="1" x14ac:dyDescent="0.3">
      <c r="A296" s="1815"/>
      <c r="B296" s="925" t="s">
        <v>507</v>
      </c>
      <c r="C296" s="926" t="s">
        <v>974</v>
      </c>
      <c r="D296" s="925" t="s">
        <v>975</v>
      </c>
      <c r="E296" s="925" t="s">
        <v>978</v>
      </c>
    </row>
    <row r="297" spans="1:5" ht="21.95" customHeight="1" thickBot="1" x14ac:dyDescent="0.3">
      <c r="A297" s="927" t="s">
        <v>481</v>
      </c>
      <c r="B297" s="1808"/>
      <c r="C297" s="1809"/>
      <c r="D297" s="1809"/>
      <c r="E297" s="1810"/>
    </row>
    <row r="298" spans="1:5" ht="15.75" thickBot="1" x14ac:dyDescent="0.3">
      <c r="A298" s="930" t="s">
        <v>470</v>
      </c>
      <c r="B298" s="928">
        <v>0</v>
      </c>
      <c r="C298" s="929">
        <f>AGRICULTURE!AI17</f>
        <v>0</v>
      </c>
      <c r="D298" s="928">
        <f t="shared" ref="D298:E305" si="23">C298*5/100+C298</f>
        <v>0</v>
      </c>
      <c r="E298" s="928">
        <f t="shared" si="23"/>
        <v>0</v>
      </c>
    </row>
    <row r="299" spans="1:5" ht="15.75" thickBot="1" x14ac:dyDescent="0.3">
      <c r="A299" s="930" t="s">
        <v>471</v>
      </c>
      <c r="B299" s="928">
        <v>0</v>
      </c>
      <c r="C299" s="929">
        <f>AGRICULTURE!AI116</f>
        <v>0</v>
      </c>
      <c r="D299" s="928">
        <f t="shared" si="23"/>
        <v>0</v>
      </c>
      <c r="E299" s="928">
        <f>D299*5/100+D299</f>
        <v>0</v>
      </c>
    </row>
    <row r="300" spans="1:5" ht="15.75" thickBot="1" x14ac:dyDescent="0.3">
      <c r="A300" s="930" t="s">
        <v>472</v>
      </c>
      <c r="B300" s="928">
        <v>0</v>
      </c>
      <c r="C300" s="929">
        <v>0</v>
      </c>
      <c r="D300" s="928">
        <f t="shared" si="23"/>
        <v>0</v>
      </c>
      <c r="E300" s="928">
        <f>D300*5/100+D300</f>
        <v>0</v>
      </c>
    </row>
    <row r="301" spans="1:5" ht="15.75" thickBot="1" x14ac:dyDescent="0.3">
      <c r="A301" s="930" t="s">
        <v>473</v>
      </c>
      <c r="B301" s="928">
        <v>0</v>
      </c>
      <c r="C301" s="929">
        <f>AGRICULTURE!AI131</f>
        <v>0</v>
      </c>
      <c r="D301" s="928">
        <f t="shared" si="23"/>
        <v>0</v>
      </c>
      <c r="E301" s="928">
        <f>D301*5/100+D301</f>
        <v>0</v>
      </c>
    </row>
    <row r="302" spans="1:5" ht="23.1" customHeight="1" thickBot="1" x14ac:dyDescent="0.3">
      <c r="A302" s="927" t="s">
        <v>474</v>
      </c>
      <c r="B302" s="1808"/>
      <c r="C302" s="1809"/>
      <c r="D302" s="1809"/>
      <c r="E302" s="1810"/>
    </row>
    <row r="303" spans="1:5" ht="15.75" thickBot="1" x14ac:dyDescent="0.3">
      <c r="A303" s="930" t="s">
        <v>475</v>
      </c>
      <c r="B303" s="928">
        <v>0</v>
      </c>
      <c r="C303" s="929">
        <v>0</v>
      </c>
      <c r="D303" s="928">
        <f t="shared" si="23"/>
        <v>0</v>
      </c>
      <c r="E303" s="928">
        <f>D303*5/100+D303</f>
        <v>0</v>
      </c>
    </row>
    <row r="304" spans="1:5" ht="15.75" thickBot="1" x14ac:dyDescent="0.3">
      <c r="A304" s="930" t="s">
        <v>482</v>
      </c>
      <c r="B304" s="928">
        <v>0</v>
      </c>
      <c r="C304" s="929">
        <v>0</v>
      </c>
      <c r="D304" s="928">
        <f t="shared" si="23"/>
        <v>0</v>
      </c>
      <c r="E304" s="928">
        <f>D304*5/100+D304</f>
        <v>0</v>
      </c>
    </row>
    <row r="305" spans="1:5" ht="15.75" thickBot="1" x14ac:dyDescent="0.3">
      <c r="A305" s="930" t="s">
        <v>477</v>
      </c>
      <c r="B305" s="928">
        <v>0</v>
      </c>
      <c r="C305" s="936">
        <f>AGRICULTURE!AI147</f>
        <v>0</v>
      </c>
      <c r="D305" s="941">
        <f t="shared" si="23"/>
        <v>0</v>
      </c>
      <c r="E305" s="941">
        <f>D305*5/100+D305</f>
        <v>0</v>
      </c>
    </row>
    <row r="306" spans="1:5" s="32" customFormat="1" ht="29.1" customHeight="1" thickBot="1" x14ac:dyDescent="0.3">
      <c r="A306" s="927" t="s">
        <v>483</v>
      </c>
      <c r="B306" s="925">
        <f>SUM(B298+B299+B300+B301+B303+B304+B305)</f>
        <v>0</v>
      </c>
      <c r="C306" s="985">
        <f>SUM(C298+C299+C300+C301+C303+C304+C305)</f>
        <v>0</v>
      </c>
      <c r="D306" s="986">
        <f>SUM(D298+D299+D300+D301+D303+D304+D305)</f>
        <v>0</v>
      </c>
      <c r="E306" s="986">
        <f>SUM(E298+E299+E300+E301+E303+E304+E305)</f>
        <v>0</v>
      </c>
    </row>
    <row r="307" spans="1:5" x14ac:dyDescent="0.25">
      <c r="A307" s="911"/>
    </row>
    <row r="308" spans="1:5" x14ac:dyDescent="0.25">
      <c r="A308" s="911"/>
    </row>
  </sheetData>
  <mergeCells count="120">
    <mergeCell ref="A295:A296"/>
    <mergeCell ref="D295:E295"/>
    <mergeCell ref="B297:E297"/>
    <mergeCell ref="B302:E302"/>
    <mergeCell ref="A73:A74"/>
    <mergeCell ref="D73:E73"/>
    <mergeCell ref="A86:A87"/>
    <mergeCell ref="D86:E86"/>
    <mergeCell ref="A99:A100"/>
    <mergeCell ref="D99:E99"/>
    <mergeCell ref="A112:A113"/>
    <mergeCell ref="D112:E112"/>
    <mergeCell ref="A125:A126"/>
    <mergeCell ref="D125:E125"/>
    <mergeCell ref="A138:A139"/>
    <mergeCell ref="D138:E138"/>
    <mergeCell ref="A151:A152"/>
    <mergeCell ref="D151:E151"/>
    <mergeCell ref="B224:E224"/>
    <mergeCell ref="B232:E232"/>
    <mergeCell ref="B237:E237"/>
    <mergeCell ref="B245:E245"/>
    <mergeCell ref="A164:A165"/>
    <mergeCell ref="A177:A178"/>
    <mergeCell ref="A190:A191"/>
    <mergeCell ref="D190:E190"/>
    <mergeCell ref="A203:A204"/>
    <mergeCell ref="D203:E203"/>
    <mergeCell ref="A217:A218"/>
    <mergeCell ref="D217:E217"/>
    <mergeCell ref="D282:E282"/>
    <mergeCell ref="B192:E192"/>
    <mergeCell ref="B197:E197"/>
    <mergeCell ref="B205:E205"/>
    <mergeCell ref="B210:E210"/>
    <mergeCell ref="B219:E219"/>
    <mergeCell ref="A242:E242"/>
    <mergeCell ref="A255:E255"/>
    <mergeCell ref="A268:E268"/>
    <mergeCell ref="A281:E281"/>
    <mergeCell ref="A214:A215"/>
    <mergeCell ref="B140:E140"/>
    <mergeCell ref="B145:E145"/>
    <mergeCell ref="B153:E153"/>
    <mergeCell ref="B158:E158"/>
    <mergeCell ref="B171:E171"/>
    <mergeCell ref="B179:E179"/>
    <mergeCell ref="B184:E184"/>
    <mergeCell ref="D164:E164"/>
    <mergeCell ref="D177:E177"/>
    <mergeCell ref="B127:E127"/>
    <mergeCell ref="A243:A244"/>
    <mergeCell ref="D243:E243"/>
    <mergeCell ref="B67:E67"/>
    <mergeCell ref="B80:E80"/>
    <mergeCell ref="B88:E88"/>
    <mergeCell ref="B75:E75"/>
    <mergeCell ref="B93:E93"/>
    <mergeCell ref="A229:E229"/>
    <mergeCell ref="A137:E137"/>
    <mergeCell ref="A150:E150"/>
    <mergeCell ref="A163:E163"/>
    <mergeCell ref="A176:E176"/>
    <mergeCell ref="A189:E189"/>
    <mergeCell ref="A202:E202"/>
    <mergeCell ref="B214:B215"/>
    <mergeCell ref="C214:C215"/>
    <mergeCell ref="D214:D215"/>
    <mergeCell ref="E214:E215"/>
    <mergeCell ref="A216:E216"/>
    <mergeCell ref="B166:E166"/>
    <mergeCell ref="A230:A231"/>
    <mergeCell ref="D230:E230"/>
    <mergeCell ref="B132:E132"/>
    <mergeCell ref="A18:A19"/>
    <mergeCell ref="D18:E18"/>
    <mergeCell ref="A2:B2"/>
    <mergeCell ref="A3:A4"/>
    <mergeCell ref="D3:E3"/>
    <mergeCell ref="A5:E5"/>
    <mergeCell ref="A10:E10"/>
    <mergeCell ref="A11:A12"/>
    <mergeCell ref="D11:E11"/>
    <mergeCell ref="A17:E17"/>
    <mergeCell ref="A22:E22"/>
    <mergeCell ref="A23:A24"/>
    <mergeCell ref="D23:E23"/>
    <mergeCell ref="A30:E30"/>
    <mergeCell ref="A31:A32"/>
    <mergeCell ref="D31:E31"/>
    <mergeCell ref="A124:E124"/>
    <mergeCell ref="A35:E35"/>
    <mergeCell ref="A36:A37"/>
    <mergeCell ref="D36:E36"/>
    <mergeCell ref="A45:A46"/>
    <mergeCell ref="D45:E45"/>
    <mergeCell ref="A59:A60"/>
    <mergeCell ref="D59:E59"/>
    <mergeCell ref="A61:E61"/>
    <mergeCell ref="A72:E72"/>
    <mergeCell ref="A85:E85"/>
    <mergeCell ref="A98:E98"/>
    <mergeCell ref="A111:E111"/>
    <mergeCell ref="B47:E47"/>
    <mergeCell ref="B52:E52"/>
    <mergeCell ref="B101:E101"/>
    <mergeCell ref="B114:E114"/>
    <mergeCell ref="B119:E119"/>
    <mergeCell ref="A294:E294"/>
    <mergeCell ref="B258:E258"/>
    <mergeCell ref="B263:E263"/>
    <mergeCell ref="B271:E271"/>
    <mergeCell ref="B276:E276"/>
    <mergeCell ref="B284:E284"/>
    <mergeCell ref="B289:E289"/>
    <mergeCell ref="A256:A257"/>
    <mergeCell ref="D256:E256"/>
    <mergeCell ref="A269:A270"/>
    <mergeCell ref="D269:E269"/>
    <mergeCell ref="A282:A283"/>
  </mergeCells>
  <hyperlinks>
    <hyperlink ref="A5" r:id="rId1" location="Sheet1!_ftn1" xr:uid="{00000000-0004-0000-0600-000000000000}"/>
  </hyperlink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210"/>
  <sheetViews>
    <sheetView view="pageBreakPreview" zoomScale="106" zoomScaleNormal="90" zoomScaleSheetLayoutView="106" workbookViewId="0">
      <pane xSplit="3" topLeftCell="G1" activePane="topRight" state="frozen"/>
      <selection activeCell="B1" sqref="B1"/>
      <selection pane="topRight" activeCell="A6" sqref="A6:XFD7"/>
    </sheetView>
  </sheetViews>
  <sheetFormatPr defaultColWidth="8.85546875" defaultRowHeight="15" x14ac:dyDescent="0.25"/>
  <cols>
    <col min="1" max="1" width="14.28515625" style="1494" customWidth="1"/>
    <col min="2" max="2" width="30" style="1449" customWidth="1"/>
    <col min="3" max="3" width="21.5703125" style="1448" hidden="1" customWidth="1"/>
    <col min="4" max="4" width="22.5703125" style="1448" hidden="1" customWidth="1"/>
    <col min="5" max="5" width="21.140625" style="1449" hidden="1" customWidth="1"/>
    <col min="6" max="6" width="21.7109375" style="1448" hidden="1" customWidth="1"/>
    <col min="7" max="7" width="21.7109375" style="1465" customWidth="1"/>
    <col min="8" max="8" width="17.42578125" style="1449" hidden="1" customWidth="1"/>
    <col min="9" max="9" width="16.42578125" style="1449" hidden="1" customWidth="1"/>
    <col min="10" max="10" width="17.140625" style="1449" hidden="1" customWidth="1"/>
    <col min="11" max="11" width="16.85546875" style="1449" hidden="1" customWidth="1"/>
    <col min="12" max="12" width="16.42578125" style="1449" hidden="1" customWidth="1"/>
    <col min="13" max="13" width="18.28515625" style="1449" customWidth="1"/>
    <col min="14" max="14" width="18.5703125" style="1449" hidden="1" customWidth="1"/>
    <col min="15" max="15" width="16.42578125" style="1449" hidden="1" customWidth="1"/>
    <col min="16" max="16" width="16.7109375" style="1449" hidden="1" customWidth="1"/>
    <col min="17" max="17" width="17.140625" style="1449" customWidth="1"/>
    <col min="18" max="18" width="15.28515625" style="1449" hidden="1" customWidth="1"/>
    <col min="19" max="19" width="16" style="1449" hidden="1" customWidth="1"/>
    <col min="20" max="20" width="16.7109375" style="1449" hidden="1" customWidth="1"/>
    <col min="21" max="21" width="17.140625" style="1449" hidden="1" customWidth="1"/>
    <col min="22" max="22" width="17.42578125" style="1449" hidden="1" customWidth="1"/>
    <col min="23" max="23" width="17.7109375" style="1449" customWidth="1"/>
    <col min="24" max="24" width="22.28515625" style="37" customWidth="1"/>
    <col min="25" max="25" width="15.5703125" style="1448" customWidth="1"/>
    <col min="26" max="26" width="22.5703125" style="1448" customWidth="1"/>
    <col min="27" max="27" width="20.28515625" style="1448" customWidth="1"/>
    <col min="28" max="28" width="22.140625" style="1448" bestFit="1" customWidth="1"/>
    <col min="29" max="29" width="30.28515625" style="1448" customWidth="1"/>
    <col min="30" max="256" width="8.85546875" style="1449"/>
    <col min="257" max="257" width="11.28515625" style="1449" customWidth="1"/>
    <col min="258" max="258" width="21.28515625" style="1449" customWidth="1"/>
    <col min="259" max="259" width="0" style="1449" hidden="1" customWidth="1"/>
    <col min="260" max="260" width="13" style="1449" customWidth="1"/>
    <col min="261" max="261" width="13.85546875" style="1449" customWidth="1"/>
    <col min="262" max="262" width="12.42578125" style="1449" customWidth="1"/>
    <col min="263" max="263" width="16.42578125" style="1449" customWidth="1"/>
    <col min="264" max="264" width="12.42578125" style="1449" customWidth="1"/>
    <col min="265" max="265" width="13.7109375" style="1449" customWidth="1"/>
    <col min="266" max="266" width="12.28515625" style="1449" customWidth="1"/>
    <col min="267" max="267" width="13" style="1449" customWidth="1"/>
    <col min="268" max="268" width="12.7109375" style="1449" bestFit="1" customWidth="1"/>
    <col min="269" max="269" width="14" style="1449" customWidth="1"/>
    <col min="270" max="271" width="14.140625" style="1449" customWidth="1"/>
    <col min="272" max="272" width="11.28515625" style="1449" customWidth="1"/>
    <col min="273" max="273" width="13.42578125" style="1449" bestFit="1" customWidth="1"/>
    <col min="274" max="274" width="12.42578125" style="1449" customWidth="1"/>
    <col min="275" max="276" width="12.140625" style="1449" customWidth="1"/>
    <col min="277" max="277" width="12.28515625" style="1449" bestFit="1" customWidth="1"/>
    <col min="278" max="278" width="12.28515625" style="1449" customWidth="1"/>
    <col min="279" max="279" width="12.28515625" style="1449" bestFit="1" customWidth="1"/>
    <col min="280" max="280" width="14.42578125" style="1449" customWidth="1"/>
    <col min="281" max="281" width="11" style="1449" bestFit="1" customWidth="1"/>
    <col min="282" max="282" width="12.42578125" style="1449" bestFit="1" customWidth="1"/>
    <col min="283" max="283" width="8.85546875" style="1449"/>
    <col min="284" max="284" width="22.140625" style="1449" bestFit="1" customWidth="1"/>
    <col min="285" max="512" width="8.85546875" style="1449"/>
    <col min="513" max="513" width="11.28515625" style="1449" customWidth="1"/>
    <col min="514" max="514" width="21.28515625" style="1449" customWidth="1"/>
    <col min="515" max="515" width="0" style="1449" hidden="1" customWidth="1"/>
    <col min="516" max="516" width="13" style="1449" customWidth="1"/>
    <col min="517" max="517" width="13.85546875" style="1449" customWidth="1"/>
    <col min="518" max="518" width="12.42578125" style="1449" customWidth="1"/>
    <col min="519" max="519" width="16.42578125" style="1449" customWidth="1"/>
    <col min="520" max="520" width="12.42578125" style="1449" customWidth="1"/>
    <col min="521" max="521" width="13.7109375" style="1449" customWidth="1"/>
    <col min="522" max="522" width="12.28515625" style="1449" customWidth="1"/>
    <col min="523" max="523" width="13" style="1449" customWidth="1"/>
    <col min="524" max="524" width="12.7109375" style="1449" bestFit="1" customWidth="1"/>
    <col min="525" max="525" width="14" style="1449" customWidth="1"/>
    <col min="526" max="527" width="14.140625" style="1449" customWidth="1"/>
    <col min="528" max="528" width="11.28515625" style="1449" customWidth="1"/>
    <col min="529" max="529" width="13.42578125" style="1449" bestFit="1" customWidth="1"/>
    <col min="530" max="530" width="12.42578125" style="1449" customWidth="1"/>
    <col min="531" max="532" width="12.140625" style="1449" customWidth="1"/>
    <col min="533" max="533" width="12.28515625" style="1449" bestFit="1" customWidth="1"/>
    <col min="534" max="534" width="12.28515625" style="1449" customWidth="1"/>
    <col min="535" max="535" width="12.28515625" style="1449" bestFit="1" customWidth="1"/>
    <col min="536" max="536" width="14.42578125" style="1449" customWidth="1"/>
    <col min="537" max="537" width="11" style="1449" bestFit="1" customWidth="1"/>
    <col min="538" max="538" width="12.42578125" style="1449" bestFit="1" customWidth="1"/>
    <col min="539" max="539" width="8.85546875" style="1449"/>
    <col min="540" max="540" width="22.140625" style="1449" bestFit="1" customWidth="1"/>
    <col min="541" max="768" width="8.85546875" style="1449"/>
    <col min="769" max="769" width="11.28515625" style="1449" customWidth="1"/>
    <col min="770" max="770" width="21.28515625" style="1449" customWidth="1"/>
    <col min="771" max="771" width="0" style="1449" hidden="1" customWidth="1"/>
    <col min="772" max="772" width="13" style="1449" customWidth="1"/>
    <col min="773" max="773" width="13.85546875" style="1449" customWidth="1"/>
    <col min="774" max="774" width="12.42578125" style="1449" customWidth="1"/>
    <col min="775" max="775" width="16.42578125" style="1449" customWidth="1"/>
    <col min="776" max="776" width="12.42578125" style="1449" customWidth="1"/>
    <col min="777" max="777" width="13.7109375" style="1449" customWidth="1"/>
    <col min="778" max="778" width="12.28515625" style="1449" customWidth="1"/>
    <col min="779" max="779" width="13" style="1449" customWidth="1"/>
    <col min="780" max="780" width="12.7109375" style="1449" bestFit="1" customWidth="1"/>
    <col min="781" max="781" width="14" style="1449" customWidth="1"/>
    <col min="782" max="783" width="14.140625" style="1449" customWidth="1"/>
    <col min="784" max="784" width="11.28515625" style="1449" customWidth="1"/>
    <col min="785" max="785" width="13.42578125" style="1449" bestFit="1" customWidth="1"/>
    <col min="786" max="786" width="12.42578125" style="1449" customWidth="1"/>
    <col min="787" max="788" width="12.140625" style="1449" customWidth="1"/>
    <col min="789" max="789" width="12.28515625" style="1449" bestFit="1" customWidth="1"/>
    <col min="790" max="790" width="12.28515625" style="1449" customWidth="1"/>
    <col min="791" max="791" width="12.28515625" style="1449" bestFit="1" customWidth="1"/>
    <col min="792" max="792" width="14.42578125" style="1449" customWidth="1"/>
    <col min="793" max="793" width="11" style="1449" bestFit="1" customWidth="1"/>
    <col min="794" max="794" width="12.42578125" style="1449" bestFit="1" customWidth="1"/>
    <col min="795" max="795" width="8.85546875" style="1449"/>
    <col min="796" max="796" width="22.140625" style="1449" bestFit="1" customWidth="1"/>
    <col min="797" max="1024" width="8.85546875" style="1449"/>
    <col min="1025" max="1025" width="11.28515625" style="1449" customWidth="1"/>
    <col min="1026" max="1026" width="21.28515625" style="1449" customWidth="1"/>
    <col min="1027" max="1027" width="0" style="1449" hidden="1" customWidth="1"/>
    <col min="1028" max="1028" width="13" style="1449" customWidth="1"/>
    <col min="1029" max="1029" width="13.85546875" style="1449" customWidth="1"/>
    <col min="1030" max="1030" width="12.42578125" style="1449" customWidth="1"/>
    <col min="1031" max="1031" width="16.42578125" style="1449" customWidth="1"/>
    <col min="1032" max="1032" width="12.42578125" style="1449" customWidth="1"/>
    <col min="1033" max="1033" width="13.7109375" style="1449" customWidth="1"/>
    <col min="1034" max="1034" width="12.28515625" style="1449" customWidth="1"/>
    <col min="1035" max="1035" width="13" style="1449" customWidth="1"/>
    <col min="1036" max="1036" width="12.7109375" style="1449" bestFit="1" customWidth="1"/>
    <col min="1037" max="1037" width="14" style="1449" customWidth="1"/>
    <col min="1038" max="1039" width="14.140625" style="1449" customWidth="1"/>
    <col min="1040" max="1040" width="11.28515625" style="1449" customWidth="1"/>
    <col min="1041" max="1041" width="13.42578125" style="1449" bestFit="1" customWidth="1"/>
    <col min="1042" max="1042" width="12.42578125" style="1449" customWidth="1"/>
    <col min="1043" max="1044" width="12.140625" style="1449" customWidth="1"/>
    <col min="1045" max="1045" width="12.28515625" style="1449" bestFit="1" customWidth="1"/>
    <col min="1046" max="1046" width="12.28515625" style="1449" customWidth="1"/>
    <col min="1047" max="1047" width="12.28515625" style="1449" bestFit="1" customWidth="1"/>
    <col min="1048" max="1048" width="14.42578125" style="1449" customWidth="1"/>
    <col min="1049" max="1049" width="11" style="1449" bestFit="1" customWidth="1"/>
    <col min="1050" max="1050" width="12.42578125" style="1449" bestFit="1" customWidth="1"/>
    <col min="1051" max="1051" width="8.85546875" style="1449"/>
    <col min="1052" max="1052" width="22.140625" style="1449" bestFit="1" customWidth="1"/>
    <col min="1053" max="1280" width="8.85546875" style="1449"/>
    <col min="1281" max="1281" width="11.28515625" style="1449" customWidth="1"/>
    <col min="1282" max="1282" width="21.28515625" style="1449" customWidth="1"/>
    <col min="1283" max="1283" width="0" style="1449" hidden="1" customWidth="1"/>
    <col min="1284" max="1284" width="13" style="1449" customWidth="1"/>
    <col min="1285" max="1285" width="13.85546875" style="1449" customWidth="1"/>
    <col min="1286" max="1286" width="12.42578125" style="1449" customWidth="1"/>
    <col min="1287" max="1287" width="16.42578125" style="1449" customWidth="1"/>
    <col min="1288" max="1288" width="12.42578125" style="1449" customWidth="1"/>
    <col min="1289" max="1289" width="13.7109375" style="1449" customWidth="1"/>
    <col min="1290" max="1290" width="12.28515625" style="1449" customWidth="1"/>
    <col min="1291" max="1291" width="13" style="1449" customWidth="1"/>
    <col min="1292" max="1292" width="12.7109375" style="1449" bestFit="1" customWidth="1"/>
    <col min="1293" max="1293" width="14" style="1449" customWidth="1"/>
    <col min="1294" max="1295" width="14.140625" style="1449" customWidth="1"/>
    <col min="1296" max="1296" width="11.28515625" style="1449" customWidth="1"/>
    <col min="1297" max="1297" width="13.42578125" style="1449" bestFit="1" customWidth="1"/>
    <col min="1298" max="1298" width="12.42578125" style="1449" customWidth="1"/>
    <col min="1299" max="1300" width="12.140625" style="1449" customWidth="1"/>
    <col min="1301" max="1301" width="12.28515625" style="1449" bestFit="1" customWidth="1"/>
    <col min="1302" max="1302" width="12.28515625" style="1449" customWidth="1"/>
    <col min="1303" max="1303" width="12.28515625" style="1449" bestFit="1" customWidth="1"/>
    <col min="1304" max="1304" width="14.42578125" style="1449" customWidth="1"/>
    <col min="1305" max="1305" width="11" style="1449" bestFit="1" customWidth="1"/>
    <col min="1306" max="1306" width="12.42578125" style="1449" bestFit="1" customWidth="1"/>
    <col min="1307" max="1307" width="8.85546875" style="1449"/>
    <col min="1308" max="1308" width="22.140625" style="1449" bestFit="1" customWidth="1"/>
    <col min="1309" max="1536" width="8.85546875" style="1449"/>
    <col min="1537" max="1537" width="11.28515625" style="1449" customWidth="1"/>
    <col min="1538" max="1538" width="21.28515625" style="1449" customWidth="1"/>
    <col min="1539" max="1539" width="0" style="1449" hidden="1" customWidth="1"/>
    <col min="1540" max="1540" width="13" style="1449" customWidth="1"/>
    <col min="1541" max="1541" width="13.85546875" style="1449" customWidth="1"/>
    <col min="1542" max="1542" width="12.42578125" style="1449" customWidth="1"/>
    <col min="1543" max="1543" width="16.42578125" style="1449" customWidth="1"/>
    <col min="1544" max="1544" width="12.42578125" style="1449" customWidth="1"/>
    <col min="1545" max="1545" width="13.7109375" style="1449" customWidth="1"/>
    <col min="1546" max="1546" width="12.28515625" style="1449" customWidth="1"/>
    <col min="1547" max="1547" width="13" style="1449" customWidth="1"/>
    <col min="1548" max="1548" width="12.7109375" style="1449" bestFit="1" customWidth="1"/>
    <col min="1549" max="1549" width="14" style="1449" customWidth="1"/>
    <col min="1550" max="1551" width="14.140625" style="1449" customWidth="1"/>
    <col min="1552" max="1552" width="11.28515625" style="1449" customWidth="1"/>
    <col min="1553" max="1553" width="13.42578125" style="1449" bestFit="1" customWidth="1"/>
    <col min="1554" max="1554" width="12.42578125" style="1449" customWidth="1"/>
    <col min="1555" max="1556" width="12.140625" style="1449" customWidth="1"/>
    <col min="1557" max="1557" width="12.28515625" style="1449" bestFit="1" customWidth="1"/>
    <col min="1558" max="1558" width="12.28515625" style="1449" customWidth="1"/>
    <col min="1559" max="1559" width="12.28515625" style="1449" bestFit="1" customWidth="1"/>
    <col min="1560" max="1560" width="14.42578125" style="1449" customWidth="1"/>
    <col min="1561" max="1561" width="11" style="1449" bestFit="1" customWidth="1"/>
    <col min="1562" max="1562" width="12.42578125" style="1449" bestFit="1" customWidth="1"/>
    <col min="1563" max="1563" width="8.85546875" style="1449"/>
    <col min="1564" max="1564" width="22.140625" style="1449" bestFit="1" customWidth="1"/>
    <col min="1565" max="1792" width="8.85546875" style="1449"/>
    <col min="1793" max="1793" width="11.28515625" style="1449" customWidth="1"/>
    <col min="1794" max="1794" width="21.28515625" style="1449" customWidth="1"/>
    <col min="1795" max="1795" width="0" style="1449" hidden="1" customWidth="1"/>
    <col min="1796" max="1796" width="13" style="1449" customWidth="1"/>
    <col min="1797" max="1797" width="13.85546875" style="1449" customWidth="1"/>
    <col min="1798" max="1798" width="12.42578125" style="1449" customWidth="1"/>
    <col min="1799" max="1799" width="16.42578125" style="1449" customWidth="1"/>
    <col min="1800" max="1800" width="12.42578125" style="1449" customWidth="1"/>
    <col min="1801" max="1801" width="13.7109375" style="1449" customWidth="1"/>
    <col min="1802" max="1802" width="12.28515625" style="1449" customWidth="1"/>
    <col min="1803" max="1803" width="13" style="1449" customWidth="1"/>
    <col min="1804" max="1804" width="12.7109375" style="1449" bestFit="1" customWidth="1"/>
    <col min="1805" max="1805" width="14" style="1449" customWidth="1"/>
    <col min="1806" max="1807" width="14.140625" style="1449" customWidth="1"/>
    <col min="1808" max="1808" width="11.28515625" style="1449" customWidth="1"/>
    <col min="1809" max="1809" width="13.42578125" style="1449" bestFit="1" customWidth="1"/>
    <col min="1810" max="1810" width="12.42578125" style="1449" customWidth="1"/>
    <col min="1811" max="1812" width="12.140625" style="1449" customWidth="1"/>
    <col min="1813" max="1813" width="12.28515625" style="1449" bestFit="1" customWidth="1"/>
    <col min="1814" max="1814" width="12.28515625" style="1449" customWidth="1"/>
    <col min="1815" max="1815" width="12.28515625" style="1449" bestFit="1" customWidth="1"/>
    <col min="1816" max="1816" width="14.42578125" style="1449" customWidth="1"/>
    <col min="1817" max="1817" width="11" style="1449" bestFit="1" customWidth="1"/>
    <col min="1818" max="1818" width="12.42578125" style="1449" bestFit="1" customWidth="1"/>
    <col min="1819" max="1819" width="8.85546875" style="1449"/>
    <col min="1820" max="1820" width="22.140625" style="1449" bestFit="1" customWidth="1"/>
    <col min="1821" max="2048" width="8.85546875" style="1449"/>
    <col min="2049" max="2049" width="11.28515625" style="1449" customWidth="1"/>
    <col min="2050" max="2050" width="21.28515625" style="1449" customWidth="1"/>
    <col min="2051" max="2051" width="0" style="1449" hidden="1" customWidth="1"/>
    <col min="2052" max="2052" width="13" style="1449" customWidth="1"/>
    <col min="2053" max="2053" width="13.85546875" style="1449" customWidth="1"/>
    <col min="2054" max="2054" width="12.42578125" style="1449" customWidth="1"/>
    <col min="2055" max="2055" width="16.42578125" style="1449" customWidth="1"/>
    <col min="2056" max="2056" width="12.42578125" style="1449" customWidth="1"/>
    <col min="2057" max="2057" width="13.7109375" style="1449" customWidth="1"/>
    <col min="2058" max="2058" width="12.28515625" style="1449" customWidth="1"/>
    <col min="2059" max="2059" width="13" style="1449" customWidth="1"/>
    <col min="2060" max="2060" width="12.7109375" style="1449" bestFit="1" customWidth="1"/>
    <col min="2061" max="2061" width="14" style="1449" customWidth="1"/>
    <col min="2062" max="2063" width="14.140625" style="1449" customWidth="1"/>
    <col min="2064" max="2064" width="11.28515625" style="1449" customWidth="1"/>
    <col min="2065" max="2065" width="13.42578125" style="1449" bestFit="1" customWidth="1"/>
    <col min="2066" max="2066" width="12.42578125" style="1449" customWidth="1"/>
    <col min="2067" max="2068" width="12.140625" style="1449" customWidth="1"/>
    <col min="2069" max="2069" width="12.28515625" style="1449" bestFit="1" customWidth="1"/>
    <col min="2070" max="2070" width="12.28515625" style="1449" customWidth="1"/>
    <col min="2071" max="2071" width="12.28515625" style="1449" bestFit="1" customWidth="1"/>
    <col min="2072" max="2072" width="14.42578125" style="1449" customWidth="1"/>
    <col min="2073" max="2073" width="11" style="1449" bestFit="1" customWidth="1"/>
    <col min="2074" max="2074" width="12.42578125" style="1449" bestFit="1" customWidth="1"/>
    <col min="2075" max="2075" width="8.85546875" style="1449"/>
    <col min="2076" max="2076" width="22.140625" style="1449" bestFit="1" customWidth="1"/>
    <col min="2077" max="2304" width="8.85546875" style="1449"/>
    <col min="2305" max="2305" width="11.28515625" style="1449" customWidth="1"/>
    <col min="2306" max="2306" width="21.28515625" style="1449" customWidth="1"/>
    <col min="2307" max="2307" width="0" style="1449" hidden="1" customWidth="1"/>
    <col min="2308" max="2308" width="13" style="1449" customWidth="1"/>
    <col min="2309" max="2309" width="13.85546875" style="1449" customWidth="1"/>
    <col min="2310" max="2310" width="12.42578125" style="1449" customWidth="1"/>
    <col min="2311" max="2311" width="16.42578125" style="1449" customWidth="1"/>
    <col min="2312" max="2312" width="12.42578125" style="1449" customWidth="1"/>
    <col min="2313" max="2313" width="13.7109375" style="1449" customWidth="1"/>
    <col min="2314" max="2314" width="12.28515625" style="1449" customWidth="1"/>
    <col min="2315" max="2315" width="13" style="1449" customWidth="1"/>
    <col min="2316" max="2316" width="12.7109375" style="1449" bestFit="1" customWidth="1"/>
    <col min="2317" max="2317" width="14" style="1449" customWidth="1"/>
    <col min="2318" max="2319" width="14.140625" style="1449" customWidth="1"/>
    <col min="2320" max="2320" width="11.28515625" style="1449" customWidth="1"/>
    <col min="2321" max="2321" width="13.42578125" style="1449" bestFit="1" customWidth="1"/>
    <col min="2322" max="2322" width="12.42578125" style="1449" customWidth="1"/>
    <col min="2323" max="2324" width="12.140625" style="1449" customWidth="1"/>
    <col min="2325" max="2325" width="12.28515625" style="1449" bestFit="1" customWidth="1"/>
    <col min="2326" max="2326" width="12.28515625" style="1449" customWidth="1"/>
    <col min="2327" max="2327" width="12.28515625" style="1449" bestFit="1" customWidth="1"/>
    <col min="2328" max="2328" width="14.42578125" style="1449" customWidth="1"/>
    <col min="2329" max="2329" width="11" style="1449" bestFit="1" customWidth="1"/>
    <col min="2330" max="2330" width="12.42578125" style="1449" bestFit="1" customWidth="1"/>
    <col min="2331" max="2331" width="8.85546875" style="1449"/>
    <col min="2332" max="2332" width="22.140625" style="1449" bestFit="1" customWidth="1"/>
    <col min="2333" max="2560" width="8.85546875" style="1449"/>
    <col min="2561" max="2561" width="11.28515625" style="1449" customWidth="1"/>
    <col min="2562" max="2562" width="21.28515625" style="1449" customWidth="1"/>
    <col min="2563" max="2563" width="0" style="1449" hidden="1" customWidth="1"/>
    <col min="2564" max="2564" width="13" style="1449" customWidth="1"/>
    <col min="2565" max="2565" width="13.85546875" style="1449" customWidth="1"/>
    <col min="2566" max="2566" width="12.42578125" style="1449" customWidth="1"/>
    <col min="2567" max="2567" width="16.42578125" style="1449" customWidth="1"/>
    <col min="2568" max="2568" width="12.42578125" style="1449" customWidth="1"/>
    <col min="2569" max="2569" width="13.7109375" style="1449" customWidth="1"/>
    <col min="2570" max="2570" width="12.28515625" style="1449" customWidth="1"/>
    <col min="2571" max="2571" width="13" style="1449" customWidth="1"/>
    <col min="2572" max="2572" width="12.7109375" style="1449" bestFit="1" customWidth="1"/>
    <col min="2573" max="2573" width="14" style="1449" customWidth="1"/>
    <col min="2574" max="2575" width="14.140625" style="1449" customWidth="1"/>
    <col min="2576" max="2576" width="11.28515625" style="1449" customWidth="1"/>
    <col min="2577" max="2577" width="13.42578125" style="1449" bestFit="1" customWidth="1"/>
    <col min="2578" max="2578" width="12.42578125" style="1449" customWidth="1"/>
    <col min="2579" max="2580" width="12.140625" style="1449" customWidth="1"/>
    <col min="2581" max="2581" width="12.28515625" style="1449" bestFit="1" customWidth="1"/>
    <col min="2582" max="2582" width="12.28515625" style="1449" customWidth="1"/>
    <col min="2583" max="2583" width="12.28515625" style="1449" bestFit="1" customWidth="1"/>
    <col min="2584" max="2584" width="14.42578125" style="1449" customWidth="1"/>
    <col min="2585" max="2585" width="11" style="1449" bestFit="1" customWidth="1"/>
    <col min="2586" max="2586" width="12.42578125" style="1449" bestFit="1" customWidth="1"/>
    <col min="2587" max="2587" width="8.85546875" style="1449"/>
    <col min="2588" max="2588" width="22.140625" style="1449" bestFit="1" customWidth="1"/>
    <col min="2589" max="2816" width="8.85546875" style="1449"/>
    <col min="2817" max="2817" width="11.28515625" style="1449" customWidth="1"/>
    <col min="2818" max="2818" width="21.28515625" style="1449" customWidth="1"/>
    <col min="2819" max="2819" width="0" style="1449" hidden="1" customWidth="1"/>
    <col min="2820" max="2820" width="13" style="1449" customWidth="1"/>
    <col min="2821" max="2821" width="13.85546875" style="1449" customWidth="1"/>
    <col min="2822" max="2822" width="12.42578125" style="1449" customWidth="1"/>
    <col min="2823" max="2823" width="16.42578125" style="1449" customWidth="1"/>
    <col min="2824" max="2824" width="12.42578125" style="1449" customWidth="1"/>
    <col min="2825" max="2825" width="13.7109375" style="1449" customWidth="1"/>
    <col min="2826" max="2826" width="12.28515625" style="1449" customWidth="1"/>
    <col min="2827" max="2827" width="13" style="1449" customWidth="1"/>
    <col min="2828" max="2828" width="12.7109375" style="1449" bestFit="1" customWidth="1"/>
    <col min="2829" max="2829" width="14" style="1449" customWidth="1"/>
    <col min="2830" max="2831" width="14.140625" style="1449" customWidth="1"/>
    <col min="2832" max="2832" width="11.28515625" style="1449" customWidth="1"/>
    <col min="2833" max="2833" width="13.42578125" style="1449" bestFit="1" customWidth="1"/>
    <col min="2834" max="2834" width="12.42578125" style="1449" customWidth="1"/>
    <col min="2835" max="2836" width="12.140625" style="1449" customWidth="1"/>
    <col min="2837" max="2837" width="12.28515625" style="1449" bestFit="1" customWidth="1"/>
    <col min="2838" max="2838" width="12.28515625" style="1449" customWidth="1"/>
    <col min="2839" max="2839" width="12.28515625" style="1449" bestFit="1" customWidth="1"/>
    <col min="2840" max="2840" width="14.42578125" style="1449" customWidth="1"/>
    <col min="2841" max="2841" width="11" style="1449" bestFit="1" customWidth="1"/>
    <col min="2842" max="2842" width="12.42578125" style="1449" bestFit="1" customWidth="1"/>
    <col min="2843" max="2843" width="8.85546875" style="1449"/>
    <col min="2844" max="2844" width="22.140625" style="1449" bestFit="1" customWidth="1"/>
    <col min="2845" max="3072" width="8.85546875" style="1449"/>
    <col min="3073" max="3073" width="11.28515625" style="1449" customWidth="1"/>
    <col min="3074" max="3074" width="21.28515625" style="1449" customWidth="1"/>
    <col min="3075" max="3075" width="0" style="1449" hidden="1" customWidth="1"/>
    <col min="3076" max="3076" width="13" style="1449" customWidth="1"/>
    <col min="3077" max="3077" width="13.85546875" style="1449" customWidth="1"/>
    <col min="3078" max="3078" width="12.42578125" style="1449" customWidth="1"/>
    <col min="3079" max="3079" width="16.42578125" style="1449" customWidth="1"/>
    <col min="3080" max="3080" width="12.42578125" style="1449" customWidth="1"/>
    <col min="3081" max="3081" width="13.7109375" style="1449" customWidth="1"/>
    <col min="3082" max="3082" width="12.28515625" style="1449" customWidth="1"/>
    <col min="3083" max="3083" width="13" style="1449" customWidth="1"/>
    <col min="3084" max="3084" width="12.7109375" style="1449" bestFit="1" customWidth="1"/>
    <col min="3085" max="3085" width="14" style="1449" customWidth="1"/>
    <col min="3086" max="3087" width="14.140625" style="1449" customWidth="1"/>
    <col min="3088" max="3088" width="11.28515625" style="1449" customWidth="1"/>
    <col min="3089" max="3089" width="13.42578125" style="1449" bestFit="1" customWidth="1"/>
    <col min="3090" max="3090" width="12.42578125" style="1449" customWidth="1"/>
    <col min="3091" max="3092" width="12.140625" style="1449" customWidth="1"/>
    <col min="3093" max="3093" width="12.28515625" style="1449" bestFit="1" customWidth="1"/>
    <col min="3094" max="3094" width="12.28515625" style="1449" customWidth="1"/>
    <col min="3095" max="3095" width="12.28515625" style="1449" bestFit="1" customWidth="1"/>
    <col min="3096" max="3096" width="14.42578125" style="1449" customWidth="1"/>
    <col min="3097" max="3097" width="11" style="1449" bestFit="1" customWidth="1"/>
    <col min="3098" max="3098" width="12.42578125" style="1449" bestFit="1" customWidth="1"/>
    <col min="3099" max="3099" width="8.85546875" style="1449"/>
    <col min="3100" max="3100" width="22.140625" style="1449" bestFit="1" customWidth="1"/>
    <col min="3101" max="3328" width="8.85546875" style="1449"/>
    <col min="3329" max="3329" width="11.28515625" style="1449" customWidth="1"/>
    <col min="3330" max="3330" width="21.28515625" style="1449" customWidth="1"/>
    <col min="3331" max="3331" width="0" style="1449" hidden="1" customWidth="1"/>
    <col min="3332" max="3332" width="13" style="1449" customWidth="1"/>
    <col min="3333" max="3333" width="13.85546875" style="1449" customWidth="1"/>
    <col min="3334" max="3334" width="12.42578125" style="1449" customWidth="1"/>
    <col min="3335" max="3335" width="16.42578125" style="1449" customWidth="1"/>
    <col min="3336" max="3336" width="12.42578125" style="1449" customWidth="1"/>
    <col min="3337" max="3337" width="13.7109375" style="1449" customWidth="1"/>
    <col min="3338" max="3338" width="12.28515625" style="1449" customWidth="1"/>
    <col min="3339" max="3339" width="13" style="1449" customWidth="1"/>
    <col min="3340" max="3340" width="12.7109375" style="1449" bestFit="1" customWidth="1"/>
    <col min="3341" max="3341" width="14" style="1449" customWidth="1"/>
    <col min="3342" max="3343" width="14.140625" style="1449" customWidth="1"/>
    <col min="3344" max="3344" width="11.28515625" style="1449" customWidth="1"/>
    <col min="3345" max="3345" width="13.42578125" style="1449" bestFit="1" customWidth="1"/>
    <col min="3346" max="3346" width="12.42578125" style="1449" customWidth="1"/>
    <col min="3347" max="3348" width="12.140625" style="1449" customWidth="1"/>
    <col min="3349" max="3349" width="12.28515625" style="1449" bestFit="1" customWidth="1"/>
    <col min="3350" max="3350" width="12.28515625" style="1449" customWidth="1"/>
    <col min="3351" max="3351" width="12.28515625" style="1449" bestFit="1" customWidth="1"/>
    <col min="3352" max="3352" width="14.42578125" style="1449" customWidth="1"/>
    <col min="3353" max="3353" width="11" style="1449" bestFit="1" customWidth="1"/>
    <col min="3354" max="3354" width="12.42578125" style="1449" bestFit="1" customWidth="1"/>
    <col min="3355" max="3355" width="8.85546875" style="1449"/>
    <col min="3356" max="3356" width="22.140625" style="1449" bestFit="1" customWidth="1"/>
    <col min="3357" max="3584" width="8.85546875" style="1449"/>
    <col min="3585" max="3585" width="11.28515625" style="1449" customWidth="1"/>
    <col min="3586" max="3586" width="21.28515625" style="1449" customWidth="1"/>
    <col min="3587" max="3587" width="0" style="1449" hidden="1" customWidth="1"/>
    <col min="3588" max="3588" width="13" style="1449" customWidth="1"/>
    <col min="3589" max="3589" width="13.85546875" style="1449" customWidth="1"/>
    <col min="3590" max="3590" width="12.42578125" style="1449" customWidth="1"/>
    <col min="3591" max="3591" width="16.42578125" style="1449" customWidth="1"/>
    <col min="3592" max="3592" width="12.42578125" style="1449" customWidth="1"/>
    <col min="3593" max="3593" width="13.7109375" style="1449" customWidth="1"/>
    <col min="3594" max="3594" width="12.28515625" style="1449" customWidth="1"/>
    <col min="3595" max="3595" width="13" style="1449" customWidth="1"/>
    <col min="3596" max="3596" width="12.7109375" style="1449" bestFit="1" customWidth="1"/>
    <col min="3597" max="3597" width="14" style="1449" customWidth="1"/>
    <col min="3598" max="3599" width="14.140625" style="1449" customWidth="1"/>
    <col min="3600" max="3600" width="11.28515625" style="1449" customWidth="1"/>
    <col min="3601" max="3601" width="13.42578125" style="1449" bestFit="1" customWidth="1"/>
    <col min="3602" max="3602" width="12.42578125" style="1449" customWidth="1"/>
    <col min="3603" max="3604" width="12.140625" style="1449" customWidth="1"/>
    <col min="3605" max="3605" width="12.28515625" style="1449" bestFit="1" customWidth="1"/>
    <col min="3606" max="3606" width="12.28515625" style="1449" customWidth="1"/>
    <col min="3607" max="3607" width="12.28515625" style="1449" bestFit="1" customWidth="1"/>
    <col min="3608" max="3608" width="14.42578125" style="1449" customWidth="1"/>
    <col min="3609" max="3609" width="11" style="1449" bestFit="1" customWidth="1"/>
    <col min="3610" max="3610" width="12.42578125" style="1449" bestFit="1" customWidth="1"/>
    <col min="3611" max="3611" width="8.85546875" style="1449"/>
    <col min="3612" max="3612" width="22.140625" style="1449" bestFit="1" customWidth="1"/>
    <col min="3613" max="3840" width="8.85546875" style="1449"/>
    <col min="3841" max="3841" width="11.28515625" style="1449" customWidth="1"/>
    <col min="3842" max="3842" width="21.28515625" style="1449" customWidth="1"/>
    <col min="3843" max="3843" width="0" style="1449" hidden="1" customWidth="1"/>
    <col min="3844" max="3844" width="13" style="1449" customWidth="1"/>
    <col min="3845" max="3845" width="13.85546875" style="1449" customWidth="1"/>
    <col min="3846" max="3846" width="12.42578125" style="1449" customWidth="1"/>
    <col min="3847" max="3847" width="16.42578125" style="1449" customWidth="1"/>
    <col min="3848" max="3848" width="12.42578125" style="1449" customWidth="1"/>
    <col min="3849" max="3849" width="13.7109375" style="1449" customWidth="1"/>
    <col min="3850" max="3850" width="12.28515625" style="1449" customWidth="1"/>
    <col min="3851" max="3851" width="13" style="1449" customWidth="1"/>
    <col min="3852" max="3852" width="12.7109375" style="1449" bestFit="1" customWidth="1"/>
    <col min="3853" max="3853" width="14" style="1449" customWidth="1"/>
    <col min="3854" max="3855" width="14.140625" style="1449" customWidth="1"/>
    <col min="3856" max="3856" width="11.28515625" style="1449" customWidth="1"/>
    <col min="3857" max="3857" width="13.42578125" style="1449" bestFit="1" customWidth="1"/>
    <col min="3858" max="3858" width="12.42578125" style="1449" customWidth="1"/>
    <col min="3859" max="3860" width="12.140625" style="1449" customWidth="1"/>
    <col min="3861" max="3861" width="12.28515625" style="1449" bestFit="1" customWidth="1"/>
    <col min="3862" max="3862" width="12.28515625" style="1449" customWidth="1"/>
    <col min="3863" max="3863" width="12.28515625" style="1449" bestFit="1" customWidth="1"/>
    <col min="3864" max="3864" width="14.42578125" style="1449" customWidth="1"/>
    <col min="3865" max="3865" width="11" style="1449" bestFit="1" customWidth="1"/>
    <col min="3866" max="3866" width="12.42578125" style="1449" bestFit="1" customWidth="1"/>
    <col min="3867" max="3867" width="8.85546875" style="1449"/>
    <col min="3868" max="3868" width="22.140625" style="1449" bestFit="1" customWidth="1"/>
    <col min="3869" max="4096" width="8.85546875" style="1449"/>
    <col min="4097" max="4097" width="11.28515625" style="1449" customWidth="1"/>
    <col min="4098" max="4098" width="21.28515625" style="1449" customWidth="1"/>
    <col min="4099" max="4099" width="0" style="1449" hidden="1" customWidth="1"/>
    <col min="4100" max="4100" width="13" style="1449" customWidth="1"/>
    <col min="4101" max="4101" width="13.85546875" style="1449" customWidth="1"/>
    <col min="4102" max="4102" width="12.42578125" style="1449" customWidth="1"/>
    <col min="4103" max="4103" width="16.42578125" style="1449" customWidth="1"/>
    <col min="4104" max="4104" width="12.42578125" style="1449" customWidth="1"/>
    <col min="4105" max="4105" width="13.7109375" style="1449" customWidth="1"/>
    <col min="4106" max="4106" width="12.28515625" style="1449" customWidth="1"/>
    <col min="4107" max="4107" width="13" style="1449" customWidth="1"/>
    <col min="4108" max="4108" width="12.7109375" style="1449" bestFit="1" customWidth="1"/>
    <col min="4109" max="4109" width="14" style="1449" customWidth="1"/>
    <col min="4110" max="4111" width="14.140625" style="1449" customWidth="1"/>
    <col min="4112" max="4112" width="11.28515625" style="1449" customWidth="1"/>
    <col min="4113" max="4113" width="13.42578125" style="1449" bestFit="1" customWidth="1"/>
    <col min="4114" max="4114" width="12.42578125" style="1449" customWidth="1"/>
    <col min="4115" max="4116" width="12.140625" style="1449" customWidth="1"/>
    <col min="4117" max="4117" width="12.28515625" style="1449" bestFit="1" customWidth="1"/>
    <col min="4118" max="4118" width="12.28515625" style="1449" customWidth="1"/>
    <col min="4119" max="4119" width="12.28515625" style="1449" bestFit="1" customWidth="1"/>
    <col min="4120" max="4120" width="14.42578125" style="1449" customWidth="1"/>
    <col min="4121" max="4121" width="11" style="1449" bestFit="1" customWidth="1"/>
    <col min="4122" max="4122" width="12.42578125" style="1449" bestFit="1" customWidth="1"/>
    <col min="4123" max="4123" width="8.85546875" style="1449"/>
    <col min="4124" max="4124" width="22.140625" style="1449" bestFit="1" customWidth="1"/>
    <col min="4125" max="4352" width="8.85546875" style="1449"/>
    <col min="4353" max="4353" width="11.28515625" style="1449" customWidth="1"/>
    <col min="4354" max="4354" width="21.28515625" style="1449" customWidth="1"/>
    <col min="4355" max="4355" width="0" style="1449" hidden="1" customWidth="1"/>
    <col min="4356" max="4356" width="13" style="1449" customWidth="1"/>
    <col min="4357" max="4357" width="13.85546875" style="1449" customWidth="1"/>
    <col min="4358" max="4358" width="12.42578125" style="1449" customWidth="1"/>
    <col min="4359" max="4359" width="16.42578125" style="1449" customWidth="1"/>
    <col min="4360" max="4360" width="12.42578125" style="1449" customWidth="1"/>
    <col min="4361" max="4361" width="13.7109375" style="1449" customWidth="1"/>
    <col min="4362" max="4362" width="12.28515625" style="1449" customWidth="1"/>
    <col min="4363" max="4363" width="13" style="1449" customWidth="1"/>
    <col min="4364" max="4364" width="12.7109375" style="1449" bestFit="1" customWidth="1"/>
    <col min="4365" max="4365" width="14" style="1449" customWidth="1"/>
    <col min="4366" max="4367" width="14.140625" style="1449" customWidth="1"/>
    <col min="4368" max="4368" width="11.28515625" style="1449" customWidth="1"/>
    <col min="4369" max="4369" width="13.42578125" style="1449" bestFit="1" customWidth="1"/>
    <col min="4370" max="4370" width="12.42578125" style="1449" customWidth="1"/>
    <col min="4371" max="4372" width="12.140625" style="1449" customWidth="1"/>
    <col min="4373" max="4373" width="12.28515625" style="1449" bestFit="1" customWidth="1"/>
    <col min="4374" max="4374" width="12.28515625" style="1449" customWidth="1"/>
    <col min="4375" max="4375" width="12.28515625" style="1449" bestFit="1" customWidth="1"/>
    <col min="4376" max="4376" width="14.42578125" style="1449" customWidth="1"/>
    <col min="4377" max="4377" width="11" style="1449" bestFit="1" customWidth="1"/>
    <col min="4378" max="4378" width="12.42578125" style="1449" bestFit="1" customWidth="1"/>
    <col min="4379" max="4379" width="8.85546875" style="1449"/>
    <col min="4380" max="4380" width="22.140625" style="1449" bestFit="1" customWidth="1"/>
    <col min="4381" max="4608" width="8.85546875" style="1449"/>
    <col min="4609" max="4609" width="11.28515625" style="1449" customWidth="1"/>
    <col min="4610" max="4610" width="21.28515625" style="1449" customWidth="1"/>
    <col min="4611" max="4611" width="0" style="1449" hidden="1" customWidth="1"/>
    <col min="4612" max="4612" width="13" style="1449" customWidth="1"/>
    <col min="4613" max="4613" width="13.85546875" style="1449" customWidth="1"/>
    <col min="4614" max="4614" width="12.42578125" style="1449" customWidth="1"/>
    <col min="4615" max="4615" width="16.42578125" style="1449" customWidth="1"/>
    <col min="4616" max="4616" width="12.42578125" style="1449" customWidth="1"/>
    <col min="4617" max="4617" width="13.7109375" style="1449" customWidth="1"/>
    <col min="4618" max="4618" width="12.28515625" style="1449" customWidth="1"/>
    <col min="4619" max="4619" width="13" style="1449" customWidth="1"/>
    <col min="4620" max="4620" width="12.7109375" style="1449" bestFit="1" customWidth="1"/>
    <col min="4621" max="4621" width="14" style="1449" customWidth="1"/>
    <col min="4622" max="4623" width="14.140625" style="1449" customWidth="1"/>
    <col min="4624" max="4624" width="11.28515625" style="1449" customWidth="1"/>
    <col min="4625" max="4625" width="13.42578125" style="1449" bestFit="1" customWidth="1"/>
    <col min="4626" max="4626" width="12.42578125" style="1449" customWidth="1"/>
    <col min="4627" max="4628" width="12.140625" style="1449" customWidth="1"/>
    <col min="4629" max="4629" width="12.28515625" style="1449" bestFit="1" customWidth="1"/>
    <col min="4630" max="4630" width="12.28515625" style="1449" customWidth="1"/>
    <col min="4631" max="4631" width="12.28515625" style="1449" bestFit="1" customWidth="1"/>
    <col min="4632" max="4632" width="14.42578125" style="1449" customWidth="1"/>
    <col min="4633" max="4633" width="11" style="1449" bestFit="1" customWidth="1"/>
    <col min="4634" max="4634" width="12.42578125" style="1449" bestFit="1" customWidth="1"/>
    <col min="4635" max="4635" width="8.85546875" style="1449"/>
    <col min="4636" max="4636" width="22.140625" style="1449" bestFit="1" customWidth="1"/>
    <col min="4637" max="4864" width="8.85546875" style="1449"/>
    <col min="4865" max="4865" width="11.28515625" style="1449" customWidth="1"/>
    <col min="4866" max="4866" width="21.28515625" style="1449" customWidth="1"/>
    <col min="4867" max="4867" width="0" style="1449" hidden="1" customWidth="1"/>
    <col min="4868" max="4868" width="13" style="1449" customWidth="1"/>
    <col min="4869" max="4869" width="13.85546875" style="1449" customWidth="1"/>
    <col min="4870" max="4870" width="12.42578125" style="1449" customWidth="1"/>
    <col min="4871" max="4871" width="16.42578125" style="1449" customWidth="1"/>
    <col min="4872" max="4872" width="12.42578125" style="1449" customWidth="1"/>
    <col min="4873" max="4873" width="13.7109375" style="1449" customWidth="1"/>
    <col min="4874" max="4874" width="12.28515625" style="1449" customWidth="1"/>
    <col min="4875" max="4875" width="13" style="1449" customWidth="1"/>
    <col min="4876" max="4876" width="12.7109375" style="1449" bestFit="1" customWidth="1"/>
    <col min="4877" max="4877" width="14" style="1449" customWidth="1"/>
    <col min="4878" max="4879" width="14.140625" style="1449" customWidth="1"/>
    <col min="4880" max="4880" width="11.28515625" style="1449" customWidth="1"/>
    <col min="4881" max="4881" width="13.42578125" style="1449" bestFit="1" customWidth="1"/>
    <col min="4882" max="4882" width="12.42578125" style="1449" customWidth="1"/>
    <col min="4883" max="4884" width="12.140625" style="1449" customWidth="1"/>
    <col min="4885" max="4885" width="12.28515625" style="1449" bestFit="1" customWidth="1"/>
    <col min="4886" max="4886" width="12.28515625" style="1449" customWidth="1"/>
    <col min="4887" max="4887" width="12.28515625" style="1449" bestFit="1" customWidth="1"/>
    <col min="4888" max="4888" width="14.42578125" style="1449" customWidth="1"/>
    <col min="4889" max="4889" width="11" style="1449" bestFit="1" customWidth="1"/>
    <col min="4890" max="4890" width="12.42578125" style="1449" bestFit="1" customWidth="1"/>
    <col min="4891" max="4891" width="8.85546875" style="1449"/>
    <col min="4892" max="4892" width="22.140625" style="1449" bestFit="1" customWidth="1"/>
    <col min="4893" max="5120" width="8.85546875" style="1449"/>
    <col min="5121" max="5121" width="11.28515625" style="1449" customWidth="1"/>
    <col min="5122" max="5122" width="21.28515625" style="1449" customWidth="1"/>
    <col min="5123" max="5123" width="0" style="1449" hidden="1" customWidth="1"/>
    <col min="5124" max="5124" width="13" style="1449" customWidth="1"/>
    <col min="5125" max="5125" width="13.85546875" style="1449" customWidth="1"/>
    <col min="5126" max="5126" width="12.42578125" style="1449" customWidth="1"/>
    <col min="5127" max="5127" width="16.42578125" style="1449" customWidth="1"/>
    <col min="5128" max="5128" width="12.42578125" style="1449" customWidth="1"/>
    <col min="5129" max="5129" width="13.7109375" style="1449" customWidth="1"/>
    <col min="5130" max="5130" width="12.28515625" style="1449" customWidth="1"/>
    <col min="5131" max="5131" width="13" style="1449" customWidth="1"/>
    <col min="5132" max="5132" width="12.7109375" style="1449" bestFit="1" customWidth="1"/>
    <col min="5133" max="5133" width="14" style="1449" customWidth="1"/>
    <col min="5134" max="5135" width="14.140625" style="1449" customWidth="1"/>
    <col min="5136" max="5136" width="11.28515625" style="1449" customWidth="1"/>
    <col min="5137" max="5137" width="13.42578125" style="1449" bestFit="1" customWidth="1"/>
    <col min="5138" max="5138" width="12.42578125" style="1449" customWidth="1"/>
    <col min="5139" max="5140" width="12.140625" style="1449" customWidth="1"/>
    <col min="5141" max="5141" width="12.28515625" style="1449" bestFit="1" customWidth="1"/>
    <col min="5142" max="5142" width="12.28515625" style="1449" customWidth="1"/>
    <col min="5143" max="5143" width="12.28515625" style="1449" bestFit="1" customWidth="1"/>
    <col min="5144" max="5144" width="14.42578125" style="1449" customWidth="1"/>
    <col min="5145" max="5145" width="11" style="1449" bestFit="1" customWidth="1"/>
    <col min="5146" max="5146" width="12.42578125" style="1449" bestFit="1" customWidth="1"/>
    <col min="5147" max="5147" width="8.85546875" style="1449"/>
    <col min="5148" max="5148" width="22.140625" style="1449" bestFit="1" customWidth="1"/>
    <col min="5149" max="5376" width="8.85546875" style="1449"/>
    <col min="5377" max="5377" width="11.28515625" style="1449" customWidth="1"/>
    <col min="5378" max="5378" width="21.28515625" style="1449" customWidth="1"/>
    <col min="5379" max="5379" width="0" style="1449" hidden="1" customWidth="1"/>
    <col min="5380" max="5380" width="13" style="1449" customWidth="1"/>
    <col min="5381" max="5381" width="13.85546875" style="1449" customWidth="1"/>
    <col min="5382" max="5382" width="12.42578125" style="1449" customWidth="1"/>
    <col min="5383" max="5383" width="16.42578125" style="1449" customWidth="1"/>
    <col min="5384" max="5384" width="12.42578125" style="1449" customWidth="1"/>
    <col min="5385" max="5385" width="13.7109375" style="1449" customWidth="1"/>
    <col min="5386" max="5386" width="12.28515625" style="1449" customWidth="1"/>
    <col min="5387" max="5387" width="13" style="1449" customWidth="1"/>
    <col min="5388" max="5388" width="12.7109375" style="1449" bestFit="1" customWidth="1"/>
    <col min="5389" max="5389" width="14" style="1449" customWidth="1"/>
    <col min="5390" max="5391" width="14.140625" style="1449" customWidth="1"/>
    <col min="5392" max="5392" width="11.28515625" style="1449" customWidth="1"/>
    <col min="5393" max="5393" width="13.42578125" style="1449" bestFit="1" customWidth="1"/>
    <col min="5394" max="5394" width="12.42578125" style="1449" customWidth="1"/>
    <col min="5395" max="5396" width="12.140625" style="1449" customWidth="1"/>
    <col min="5397" max="5397" width="12.28515625" style="1449" bestFit="1" customWidth="1"/>
    <col min="5398" max="5398" width="12.28515625" style="1449" customWidth="1"/>
    <col min="5399" max="5399" width="12.28515625" style="1449" bestFit="1" customWidth="1"/>
    <col min="5400" max="5400" width="14.42578125" style="1449" customWidth="1"/>
    <col min="5401" max="5401" width="11" style="1449" bestFit="1" customWidth="1"/>
    <col min="5402" max="5402" width="12.42578125" style="1449" bestFit="1" customWidth="1"/>
    <col min="5403" max="5403" width="8.85546875" style="1449"/>
    <col min="5404" max="5404" width="22.140625" style="1449" bestFit="1" customWidth="1"/>
    <col min="5405" max="5632" width="8.85546875" style="1449"/>
    <col min="5633" max="5633" width="11.28515625" style="1449" customWidth="1"/>
    <col min="5634" max="5634" width="21.28515625" style="1449" customWidth="1"/>
    <col min="5635" max="5635" width="0" style="1449" hidden="1" customWidth="1"/>
    <col min="5636" max="5636" width="13" style="1449" customWidth="1"/>
    <col min="5637" max="5637" width="13.85546875" style="1449" customWidth="1"/>
    <col min="5638" max="5638" width="12.42578125" style="1449" customWidth="1"/>
    <col min="5639" max="5639" width="16.42578125" style="1449" customWidth="1"/>
    <col min="5640" max="5640" width="12.42578125" style="1449" customWidth="1"/>
    <col min="5641" max="5641" width="13.7109375" style="1449" customWidth="1"/>
    <col min="5642" max="5642" width="12.28515625" style="1449" customWidth="1"/>
    <col min="5643" max="5643" width="13" style="1449" customWidth="1"/>
    <col min="5644" max="5644" width="12.7109375" style="1449" bestFit="1" customWidth="1"/>
    <col min="5645" max="5645" width="14" style="1449" customWidth="1"/>
    <col min="5646" max="5647" width="14.140625" style="1449" customWidth="1"/>
    <col min="5648" max="5648" width="11.28515625" style="1449" customWidth="1"/>
    <col min="5649" max="5649" width="13.42578125" style="1449" bestFit="1" customWidth="1"/>
    <col min="5650" max="5650" width="12.42578125" style="1449" customWidth="1"/>
    <col min="5651" max="5652" width="12.140625" style="1449" customWidth="1"/>
    <col min="5653" max="5653" width="12.28515625" style="1449" bestFit="1" customWidth="1"/>
    <col min="5654" max="5654" width="12.28515625" style="1449" customWidth="1"/>
    <col min="5655" max="5655" width="12.28515625" style="1449" bestFit="1" customWidth="1"/>
    <col min="5656" max="5656" width="14.42578125" style="1449" customWidth="1"/>
    <col min="5657" max="5657" width="11" style="1449" bestFit="1" customWidth="1"/>
    <col min="5658" max="5658" width="12.42578125" style="1449" bestFit="1" customWidth="1"/>
    <col min="5659" max="5659" width="8.85546875" style="1449"/>
    <col min="5660" max="5660" width="22.140625" style="1449" bestFit="1" customWidth="1"/>
    <col min="5661" max="5888" width="8.85546875" style="1449"/>
    <col min="5889" max="5889" width="11.28515625" style="1449" customWidth="1"/>
    <col min="5890" max="5890" width="21.28515625" style="1449" customWidth="1"/>
    <col min="5891" max="5891" width="0" style="1449" hidden="1" customWidth="1"/>
    <col min="5892" max="5892" width="13" style="1449" customWidth="1"/>
    <col min="5893" max="5893" width="13.85546875" style="1449" customWidth="1"/>
    <col min="5894" max="5894" width="12.42578125" style="1449" customWidth="1"/>
    <col min="5895" max="5895" width="16.42578125" style="1449" customWidth="1"/>
    <col min="5896" max="5896" width="12.42578125" style="1449" customWidth="1"/>
    <col min="5897" max="5897" width="13.7109375" style="1449" customWidth="1"/>
    <col min="5898" max="5898" width="12.28515625" style="1449" customWidth="1"/>
    <col min="5899" max="5899" width="13" style="1449" customWidth="1"/>
    <col min="5900" max="5900" width="12.7109375" style="1449" bestFit="1" customWidth="1"/>
    <col min="5901" max="5901" width="14" style="1449" customWidth="1"/>
    <col min="5902" max="5903" width="14.140625" style="1449" customWidth="1"/>
    <col min="5904" max="5904" width="11.28515625" style="1449" customWidth="1"/>
    <col min="5905" max="5905" width="13.42578125" style="1449" bestFit="1" customWidth="1"/>
    <col min="5906" max="5906" width="12.42578125" style="1449" customWidth="1"/>
    <col min="5907" max="5908" width="12.140625" style="1449" customWidth="1"/>
    <col min="5909" max="5909" width="12.28515625" style="1449" bestFit="1" customWidth="1"/>
    <col min="5910" max="5910" width="12.28515625" style="1449" customWidth="1"/>
    <col min="5911" max="5911" width="12.28515625" style="1449" bestFit="1" customWidth="1"/>
    <col min="5912" max="5912" width="14.42578125" style="1449" customWidth="1"/>
    <col min="5913" max="5913" width="11" style="1449" bestFit="1" customWidth="1"/>
    <col min="5914" max="5914" width="12.42578125" style="1449" bestFit="1" customWidth="1"/>
    <col min="5915" max="5915" width="8.85546875" style="1449"/>
    <col min="5916" max="5916" width="22.140625" style="1449" bestFit="1" customWidth="1"/>
    <col min="5917" max="6144" width="8.85546875" style="1449"/>
    <col min="6145" max="6145" width="11.28515625" style="1449" customWidth="1"/>
    <col min="6146" max="6146" width="21.28515625" style="1449" customWidth="1"/>
    <col min="6147" max="6147" width="0" style="1449" hidden="1" customWidth="1"/>
    <col min="6148" max="6148" width="13" style="1449" customWidth="1"/>
    <col min="6149" max="6149" width="13.85546875" style="1449" customWidth="1"/>
    <col min="6150" max="6150" width="12.42578125" style="1449" customWidth="1"/>
    <col min="6151" max="6151" width="16.42578125" style="1449" customWidth="1"/>
    <col min="6152" max="6152" width="12.42578125" style="1449" customWidth="1"/>
    <col min="6153" max="6153" width="13.7109375" style="1449" customWidth="1"/>
    <col min="6154" max="6154" width="12.28515625" style="1449" customWidth="1"/>
    <col min="6155" max="6155" width="13" style="1449" customWidth="1"/>
    <col min="6156" max="6156" width="12.7109375" style="1449" bestFit="1" customWidth="1"/>
    <col min="6157" max="6157" width="14" style="1449" customWidth="1"/>
    <col min="6158" max="6159" width="14.140625" style="1449" customWidth="1"/>
    <col min="6160" max="6160" width="11.28515625" style="1449" customWidth="1"/>
    <col min="6161" max="6161" width="13.42578125" style="1449" bestFit="1" customWidth="1"/>
    <col min="6162" max="6162" width="12.42578125" style="1449" customWidth="1"/>
    <col min="6163" max="6164" width="12.140625" style="1449" customWidth="1"/>
    <col min="6165" max="6165" width="12.28515625" style="1449" bestFit="1" customWidth="1"/>
    <col min="6166" max="6166" width="12.28515625" style="1449" customWidth="1"/>
    <col min="6167" max="6167" width="12.28515625" style="1449" bestFit="1" customWidth="1"/>
    <col min="6168" max="6168" width="14.42578125" style="1449" customWidth="1"/>
    <col min="6169" max="6169" width="11" style="1449" bestFit="1" customWidth="1"/>
    <col min="6170" max="6170" width="12.42578125" style="1449" bestFit="1" customWidth="1"/>
    <col min="6171" max="6171" width="8.85546875" style="1449"/>
    <col min="6172" max="6172" width="22.140625" style="1449" bestFit="1" customWidth="1"/>
    <col min="6173" max="6400" width="8.85546875" style="1449"/>
    <col min="6401" max="6401" width="11.28515625" style="1449" customWidth="1"/>
    <col min="6402" max="6402" width="21.28515625" style="1449" customWidth="1"/>
    <col min="6403" max="6403" width="0" style="1449" hidden="1" customWidth="1"/>
    <col min="6404" max="6404" width="13" style="1449" customWidth="1"/>
    <col min="6405" max="6405" width="13.85546875" style="1449" customWidth="1"/>
    <col min="6406" max="6406" width="12.42578125" style="1449" customWidth="1"/>
    <col min="6407" max="6407" width="16.42578125" style="1449" customWidth="1"/>
    <col min="6408" max="6408" width="12.42578125" style="1449" customWidth="1"/>
    <col min="6409" max="6409" width="13.7109375" style="1449" customWidth="1"/>
    <col min="6410" max="6410" width="12.28515625" style="1449" customWidth="1"/>
    <col min="6411" max="6411" width="13" style="1449" customWidth="1"/>
    <col min="6412" max="6412" width="12.7109375" style="1449" bestFit="1" customWidth="1"/>
    <col min="6413" max="6413" width="14" style="1449" customWidth="1"/>
    <col min="6414" max="6415" width="14.140625" style="1449" customWidth="1"/>
    <col min="6416" max="6416" width="11.28515625" style="1449" customWidth="1"/>
    <col min="6417" max="6417" width="13.42578125" style="1449" bestFit="1" customWidth="1"/>
    <col min="6418" max="6418" width="12.42578125" style="1449" customWidth="1"/>
    <col min="6419" max="6420" width="12.140625" style="1449" customWidth="1"/>
    <col min="6421" max="6421" width="12.28515625" style="1449" bestFit="1" customWidth="1"/>
    <col min="6422" max="6422" width="12.28515625" style="1449" customWidth="1"/>
    <col min="6423" max="6423" width="12.28515625" style="1449" bestFit="1" customWidth="1"/>
    <col min="6424" max="6424" width="14.42578125" style="1449" customWidth="1"/>
    <col min="6425" max="6425" width="11" style="1449" bestFit="1" customWidth="1"/>
    <col min="6426" max="6426" width="12.42578125" style="1449" bestFit="1" customWidth="1"/>
    <col min="6427" max="6427" width="8.85546875" style="1449"/>
    <col min="6428" max="6428" width="22.140625" style="1449" bestFit="1" customWidth="1"/>
    <col min="6429" max="6656" width="8.85546875" style="1449"/>
    <col min="6657" max="6657" width="11.28515625" style="1449" customWidth="1"/>
    <col min="6658" max="6658" width="21.28515625" style="1449" customWidth="1"/>
    <col min="6659" max="6659" width="0" style="1449" hidden="1" customWidth="1"/>
    <col min="6660" max="6660" width="13" style="1449" customWidth="1"/>
    <col min="6661" max="6661" width="13.85546875" style="1449" customWidth="1"/>
    <col min="6662" max="6662" width="12.42578125" style="1449" customWidth="1"/>
    <col min="6663" max="6663" width="16.42578125" style="1449" customWidth="1"/>
    <col min="6664" max="6664" width="12.42578125" style="1449" customWidth="1"/>
    <col min="6665" max="6665" width="13.7109375" style="1449" customWidth="1"/>
    <col min="6666" max="6666" width="12.28515625" style="1449" customWidth="1"/>
    <col min="6667" max="6667" width="13" style="1449" customWidth="1"/>
    <col min="6668" max="6668" width="12.7109375" style="1449" bestFit="1" customWidth="1"/>
    <col min="6669" max="6669" width="14" style="1449" customWidth="1"/>
    <col min="6670" max="6671" width="14.140625" style="1449" customWidth="1"/>
    <col min="6672" max="6672" width="11.28515625" style="1449" customWidth="1"/>
    <col min="6673" max="6673" width="13.42578125" style="1449" bestFit="1" customWidth="1"/>
    <col min="6674" max="6674" width="12.42578125" style="1449" customWidth="1"/>
    <col min="6675" max="6676" width="12.140625" style="1449" customWidth="1"/>
    <col min="6677" max="6677" width="12.28515625" style="1449" bestFit="1" customWidth="1"/>
    <col min="6678" max="6678" width="12.28515625" style="1449" customWidth="1"/>
    <col min="6679" max="6679" width="12.28515625" style="1449" bestFit="1" customWidth="1"/>
    <col min="6680" max="6680" width="14.42578125" style="1449" customWidth="1"/>
    <col min="6681" max="6681" width="11" style="1449" bestFit="1" customWidth="1"/>
    <col min="6682" max="6682" width="12.42578125" style="1449" bestFit="1" customWidth="1"/>
    <col min="6683" max="6683" width="8.85546875" style="1449"/>
    <col min="6684" max="6684" width="22.140625" style="1449" bestFit="1" customWidth="1"/>
    <col min="6685" max="6912" width="8.85546875" style="1449"/>
    <col min="6913" max="6913" width="11.28515625" style="1449" customWidth="1"/>
    <col min="6914" max="6914" width="21.28515625" style="1449" customWidth="1"/>
    <col min="6915" max="6915" width="0" style="1449" hidden="1" customWidth="1"/>
    <col min="6916" max="6916" width="13" style="1449" customWidth="1"/>
    <col min="6917" max="6917" width="13.85546875" style="1449" customWidth="1"/>
    <col min="6918" max="6918" width="12.42578125" style="1449" customWidth="1"/>
    <col min="6919" max="6919" width="16.42578125" style="1449" customWidth="1"/>
    <col min="6920" max="6920" width="12.42578125" style="1449" customWidth="1"/>
    <col min="6921" max="6921" width="13.7109375" style="1449" customWidth="1"/>
    <col min="6922" max="6922" width="12.28515625" style="1449" customWidth="1"/>
    <col min="6923" max="6923" width="13" style="1449" customWidth="1"/>
    <col min="6924" max="6924" width="12.7109375" style="1449" bestFit="1" customWidth="1"/>
    <col min="6925" max="6925" width="14" style="1449" customWidth="1"/>
    <col min="6926" max="6927" width="14.140625" style="1449" customWidth="1"/>
    <col min="6928" max="6928" width="11.28515625" style="1449" customWidth="1"/>
    <col min="6929" max="6929" width="13.42578125" style="1449" bestFit="1" customWidth="1"/>
    <col min="6930" max="6930" width="12.42578125" style="1449" customWidth="1"/>
    <col min="6931" max="6932" width="12.140625" style="1449" customWidth="1"/>
    <col min="6933" max="6933" width="12.28515625" style="1449" bestFit="1" customWidth="1"/>
    <col min="6934" max="6934" width="12.28515625" style="1449" customWidth="1"/>
    <col min="6935" max="6935" width="12.28515625" style="1449" bestFit="1" customWidth="1"/>
    <col min="6936" max="6936" width="14.42578125" style="1449" customWidth="1"/>
    <col min="6937" max="6937" width="11" style="1449" bestFit="1" customWidth="1"/>
    <col min="6938" max="6938" width="12.42578125" style="1449" bestFit="1" customWidth="1"/>
    <col min="6939" max="6939" width="8.85546875" style="1449"/>
    <col min="6940" max="6940" width="22.140625" style="1449" bestFit="1" customWidth="1"/>
    <col min="6941" max="7168" width="8.85546875" style="1449"/>
    <col min="7169" max="7169" width="11.28515625" style="1449" customWidth="1"/>
    <col min="7170" max="7170" width="21.28515625" style="1449" customWidth="1"/>
    <col min="7171" max="7171" width="0" style="1449" hidden="1" customWidth="1"/>
    <col min="7172" max="7172" width="13" style="1449" customWidth="1"/>
    <col min="7173" max="7173" width="13.85546875" style="1449" customWidth="1"/>
    <col min="7174" max="7174" width="12.42578125" style="1449" customWidth="1"/>
    <col min="7175" max="7175" width="16.42578125" style="1449" customWidth="1"/>
    <col min="7176" max="7176" width="12.42578125" style="1449" customWidth="1"/>
    <col min="7177" max="7177" width="13.7109375" style="1449" customWidth="1"/>
    <col min="7178" max="7178" width="12.28515625" style="1449" customWidth="1"/>
    <col min="7179" max="7179" width="13" style="1449" customWidth="1"/>
    <col min="7180" max="7180" width="12.7109375" style="1449" bestFit="1" customWidth="1"/>
    <col min="7181" max="7181" width="14" style="1449" customWidth="1"/>
    <col min="7182" max="7183" width="14.140625" style="1449" customWidth="1"/>
    <col min="7184" max="7184" width="11.28515625" style="1449" customWidth="1"/>
    <col min="7185" max="7185" width="13.42578125" style="1449" bestFit="1" customWidth="1"/>
    <col min="7186" max="7186" width="12.42578125" style="1449" customWidth="1"/>
    <col min="7187" max="7188" width="12.140625" style="1449" customWidth="1"/>
    <col min="7189" max="7189" width="12.28515625" style="1449" bestFit="1" customWidth="1"/>
    <col min="7190" max="7190" width="12.28515625" style="1449" customWidth="1"/>
    <col min="7191" max="7191" width="12.28515625" style="1449" bestFit="1" customWidth="1"/>
    <col min="7192" max="7192" width="14.42578125" style="1449" customWidth="1"/>
    <col min="7193" max="7193" width="11" style="1449" bestFit="1" customWidth="1"/>
    <col min="7194" max="7194" width="12.42578125" style="1449" bestFit="1" customWidth="1"/>
    <col min="7195" max="7195" width="8.85546875" style="1449"/>
    <col min="7196" max="7196" width="22.140625" style="1449" bestFit="1" customWidth="1"/>
    <col min="7197" max="7424" width="8.85546875" style="1449"/>
    <col min="7425" max="7425" width="11.28515625" style="1449" customWidth="1"/>
    <col min="7426" max="7426" width="21.28515625" style="1449" customWidth="1"/>
    <col min="7427" max="7427" width="0" style="1449" hidden="1" customWidth="1"/>
    <col min="7428" max="7428" width="13" style="1449" customWidth="1"/>
    <col min="7429" max="7429" width="13.85546875" style="1449" customWidth="1"/>
    <col min="7430" max="7430" width="12.42578125" style="1449" customWidth="1"/>
    <col min="7431" max="7431" width="16.42578125" style="1449" customWidth="1"/>
    <col min="7432" max="7432" width="12.42578125" style="1449" customWidth="1"/>
    <col min="7433" max="7433" width="13.7109375" style="1449" customWidth="1"/>
    <col min="7434" max="7434" width="12.28515625" style="1449" customWidth="1"/>
    <col min="7435" max="7435" width="13" style="1449" customWidth="1"/>
    <col min="7436" max="7436" width="12.7109375" style="1449" bestFit="1" customWidth="1"/>
    <col min="7437" max="7437" width="14" style="1449" customWidth="1"/>
    <col min="7438" max="7439" width="14.140625" style="1449" customWidth="1"/>
    <col min="7440" max="7440" width="11.28515625" style="1449" customWidth="1"/>
    <col min="7441" max="7441" width="13.42578125" style="1449" bestFit="1" customWidth="1"/>
    <col min="7442" max="7442" width="12.42578125" style="1449" customWidth="1"/>
    <col min="7443" max="7444" width="12.140625" style="1449" customWidth="1"/>
    <col min="7445" max="7445" width="12.28515625" style="1449" bestFit="1" customWidth="1"/>
    <col min="7446" max="7446" width="12.28515625" style="1449" customWidth="1"/>
    <col min="7447" max="7447" width="12.28515625" style="1449" bestFit="1" customWidth="1"/>
    <col min="7448" max="7448" width="14.42578125" style="1449" customWidth="1"/>
    <col min="7449" max="7449" width="11" style="1449" bestFit="1" customWidth="1"/>
    <col min="7450" max="7450" width="12.42578125" style="1449" bestFit="1" customWidth="1"/>
    <col min="7451" max="7451" width="8.85546875" style="1449"/>
    <col min="7452" max="7452" width="22.140625" style="1449" bestFit="1" customWidth="1"/>
    <col min="7453" max="7680" width="8.85546875" style="1449"/>
    <col min="7681" max="7681" width="11.28515625" style="1449" customWidth="1"/>
    <col min="7682" max="7682" width="21.28515625" style="1449" customWidth="1"/>
    <col min="7683" max="7683" width="0" style="1449" hidden="1" customWidth="1"/>
    <col min="7684" max="7684" width="13" style="1449" customWidth="1"/>
    <col min="7685" max="7685" width="13.85546875" style="1449" customWidth="1"/>
    <col min="7686" max="7686" width="12.42578125" style="1449" customWidth="1"/>
    <col min="7687" max="7687" width="16.42578125" style="1449" customWidth="1"/>
    <col min="7688" max="7688" width="12.42578125" style="1449" customWidth="1"/>
    <col min="7689" max="7689" width="13.7109375" style="1449" customWidth="1"/>
    <col min="7690" max="7690" width="12.28515625" style="1449" customWidth="1"/>
    <col min="7691" max="7691" width="13" style="1449" customWidth="1"/>
    <col min="7692" max="7692" width="12.7109375" style="1449" bestFit="1" customWidth="1"/>
    <col min="7693" max="7693" width="14" style="1449" customWidth="1"/>
    <col min="7694" max="7695" width="14.140625" style="1449" customWidth="1"/>
    <col min="7696" max="7696" width="11.28515625" style="1449" customWidth="1"/>
    <col min="7697" max="7697" width="13.42578125" style="1449" bestFit="1" customWidth="1"/>
    <col min="7698" max="7698" width="12.42578125" style="1449" customWidth="1"/>
    <col min="7699" max="7700" width="12.140625" style="1449" customWidth="1"/>
    <col min="7701" max="7701" width="12.28515625" style="1449" bestFit="1" customWidth="1"/>
    <col min="7702" max="7702" width="12.28515625" style="1449" customWidth="1"/>
    <col min="7703" max="7703" width="12.28515625" style="1449" bestFit="1" customWidth="1"/>
    <col min="7704" max="7704" width="14.42578125" style="1449" customWidth="1"/>
    <col min="7705" max="7705" width="11" style="1449" bestFit="1" customWidth="1"/>
    <col min="7706" max="7706" width="12.42578125" style="1449" bestFit="1" customWidth="1"/>
    <col min="7707" max="7707" width="8.85546875" style="1449"/>
    <col min="7708" max="7708" width="22.140625" style="1449" bestFit="1" customWidth="1"/>
    <col min="7709" max="7936" width="8.85546875" style="1449"/>
    <col min="7937" max="7937" width="11.28515625" style="1449" customWidth="1"/>
    <col min="7938" max="7938" width="21.28515625" style="1449" customWidth="1"/>
    <col min="7939" max="7939" width="0" style="1449" hidden="1" customWidth="1"/>
    <col min="7940" max="7940" width="13" style="1449" customWidth="1"/>
    <col min="7941" max="7941" width="13.85546875" style="1449" customWidth="1"/>
    <col min="7942" max="7942" width="12.42578125" style="1449" customWidth="1"/>
    <col min="7943" max="7943" width="16.42578125" style="1449" customWidth="1"/>
    <col min="7944" max="7944" width="12.42578125" style="1449" customWidth="1"/>
    <col min="7945" max="7945" width="13.7109375" style="1449" customWidth="1"/>
    <col min="7946" max="7946" width="12.28515625" style="1449" customWidth="1"/>
    <col min="7947" max="7947" width="13" style="1449" customWidth="1"/>
    <col min="7948" max="7948" width="12.7109375" style="1449" bestFit="1" customWidth="1"/>
    <col min="7949" max="7949" width="14" style="1449" customWidth="1"/>
    <col min="7950" max="7951" width="14.140625" style="1449" customWidth="1"/>
    <col min="7952" max="7952" width="11.28515625" style="1449" customWidth="1"/>
    <col min="7953" max="7953" width="13.42578125" style="1449" bestFit="1" customWidth="1"/>
    <col min="7954" max="7954" width="12.42578125" style="1449" customWidth="1"/>
    <col min="7955" max="7956" width="12.140625" style="1449" customWidth="1"/>
    <col min="7957" max="7957" width="12.28515625" style="1449" bestFit="1" customWidth="1"/>
    <col min="7958" max="7958" width="12.28515625" style="1449" customWidth="1"/>
    <col min="7959" max="7959" width="12.28515625" style="1449" bestFit="1" customWidth="1"/>
    <col min="7960" max="7960" width="14.42578125" style="1449" customWidth="1"/>
    <col min="7961" max="7961" width="11" style="1449" bestFit="1" customWidth="1"/>
    <col min="7962" max="7962" width="12.42578125" style="1449" bestFit="1" customWidth="1"/>
    <col min="7963" max="7963" width="8.85546875" style="1449"/>
    <col min="7964" max="7964" width="22.140625" style="1449" bestFit="1" customWidth="1"/>
    <col min="7965" max="8192" width="8.85546875" style="1449"/>
    <col min="8193" max="8193" width="11.28515625" style="1449" customWidth="1"/>
    <col min="8194" max="8194" width="21.28515625" style="1449" customWidth="1"/>
    <col min="8195" max="8195" width="0" style="1449" hidden="1" customWidth="1"/>
    <col min="8196" max="8196" width="13" style="1449" customWidth="1"/>
    <col min="8197" max="8197" width="13.85546875" style="1449" customWidth="1"/>
    <col min="8198" max="8198" width="12.42578125" style="1449" customWidth="1"/>
    <col min="8199" max="8199" width="16.42578125" style="1449" customWidth="1"/>
    <col min="8200" max="8200" width="12.42578125" style="1449" customWidth="1"/>
    <col min="8201" max="8201" width="13.7109375" style="1449" customWidth="1"/>
    <col min="8202" max="8202" width="12.28515625" style="1449" customWidth="1"/>
    <col min="8203" max="8203" width="13" style="1449" customWidth="1"/>
    <col min="8204" max="8204" width="12.7109375" style="1449" bestFit="1" customWidth="1"/>
    <col min="8205" max="8205" width="14" style="1449" customWidth="1"/>
    <col min="8206" max="8207" width="14.140625" style="1449" customWidth="1"/>
    <col min="8208" max="8208" width="11.28515625" style="1449" customWidth="1"/>
    <col min="8209" max="8209" width="13.42578125" style="1449" bestFit="1" customWidth="1"/>
    <col min="8210" max="8210" width="12.42578125" style="1449" customWidth="1"/>
    <col min="8211" max="8212" width="12.140625" style="1449" customWidth="1"/>
    <col min="8213" max="8213" width="12.28515625" style="1449" bestFit="1" customWidth="1"/>
    <col min="8214" max="8214" width="12.28515625" style="1449" customWidth="1"/>
    <col min="8215" max="8215" width="12.28515625" style="1449" bestFit="1" customWidth="1"/>
    <col min="8216" max="8216" width="14.42578125" style="1449" customWidth="1"/>
    <col min="8217" max="8217" width="11" style="1449" bestFit="1" customWidth="1"/>
    <col min="8218" max="8218" width="12.42578125" style="1449" bestFit="1" customWidth="1"/>
    <col min="8219" max="8219" width="8.85546875" style="1449"/>
    <col min="8220" max="8220" width="22.140625" style="1449" bestFit="1" customWidth="1"/>
    <col min="8221" max="8448" width="8.85546875" style="1449"/>
    <col min="8449" max="8449" width="11.28515625" style="1449" customWidth="1"/>
    <col min="8450" max="8450" width="21.28515625" style="1449" customWidth="1"/>
    <col min="8451" max="8451" width="0" style="1449" hidden="1" customWidth="1"/>
    <col min="8452" max="8452" width="13" style="1449" customWidth="1"/>
    <col min="8453" max="8453" width="13.85546875" style="1449" customWidth="1"/>
    <col min="8454" max="8454" width="12.42578125" style="1449" customWidth="1"/>
    <col min="8455" max="8455" width="16.42578125" style="1449" customWidth="1"/>
    <col min="8456" max="8456" width="12.42578125" style="1449" customWidth="1"/>
    <col min="8457" max="8457" width="13.7109375" style="1449" customWidth="1"/>
    <col min="8458" max="8458" width="12.28515625" style="1449" customWidth="1"/>
    <col min="8459" max="8459" width="13" style="1449" customWidth="1"/>
    <col min="8460" max="8460" width="12.7109375" style="1449" bestFit="1" customWidth="1"/>
    <col min="8461" max="8461" width="14" style="1449" customWidth="1"/>
    <col min="8462" max="8463" width="14.140625" style="1449" customWidth="1"/>
    <col min="8464" max="8464" width="11.28515625" style="1449" customWidth="1"/>
    <col min="8465" max="8465" width="13.42578125" style="1449" bestFit="1" customWidth="1"/>
    <col min="8466" max="8466" width="12.42578125" style="1449" customWidth="1"/>
    <col min="8467" max="8468" width="12.140625" style="1449" customWidth="1"/>
    <col min="8469" max="8469" width="12.28515625" style="1449" bestFit="1" customWidth="1"/>
    <col min="8470" max="8470" width="12.28515625" style="1449" customWidth="1"/>
    <col min="8471" max="8471" width="12.28515625" style="1449" bestFit="1" customWidth="1"/>
    <col min="8472" max="8472" width="14.42578125" style="1449" customWidth="1"/>
    <col min="8473" max="8473" width="11" style="1449" bestFit="1" customWidth="1"/>
    <col min="8474" max="8474" width="12.42578125" style="1449" bestFit="1" customWidth="1"/>
    <col min="8475" max="8475" width="8.85546875" style="1449"/>
    <col min="8476" max="8476" width="22.140625" style="1449" bestFit="1" customWidth="1"/>
    <col min="8477" max="8704" width="8.85546875" style="1449"/>
    <col min="8705" max="8705" width="11.28515625" style="1449" customWidth="1"/>
    <col min="8706" max="8706" width="21.28515625" style="1449" customWidth="1"/>
    <col min="8707" max="8707" width="0" style="1449" hidden="1" customWidth="1"/>
    <col min="8708" max="8708" width="13" style="1449" customWidth="1"/>
    <col min="8709" max="8709" width="13.85546875" style="1449" customWidth="1"/>
    <col min="8710" max="8710" width="12.42578125" style="1449" customWidth="1"/>
    <col min="8711" max="8711" width="16.42578125" style="1449" customWidth="1"/>
    <col min="8712" max="8712" width="12.42578125" style="1449" customWidth="1"/>
    <col min="8713" max="8713" width="13.7109375" style="1449" customWidth="1"/>
    <col min="8714" max="8714" width="12.28515625" style="1449" customWidth="1"/>
    <col min="8715" max="8715" width="13" style="1449" customWidth="1"/>
    <col min="8716" max="8716" width="12.7109375" style="1449" bestFit="1" customWidth="1"/>
    <col min="8717" max="8717" width="14" style="1449" customWidth="1"/>
    <col min="8718" max="8719" width="14.140625" style="1449" customWidth="1"/>
    <col min="8720" max="8720" width="11.28515625" style="1449" customWidth="1"/>
    <col min="8721" max="8721" width="13.42578125" style="1449" bestFit="1" customWidth="1"/>
    <col min="8722" max="8722" width="12.42578125" style="1449" customWidth="1"/>
    <col min="8723" max="8724" width="12.140625" style="1449" customWidth="1"/>
    <col min="8725" max="8725" width="12.28515625" style="1449" bestFit="1" customWidth="1"/>
    <col min="8726" max="8726" width="12.28515625" style="1449" customWidth="1"/>
    <col min="8727" max="8727" width="12.28515625" style="1449" bestFit="1" customWidth="1"/>
    <col min="8728" max="8728" width="14.42578125" style="1449" customWidth="1"/>
    <col min="8729" max="8729" width="11" style="1449" bestFit="1" customWidth="1"/>
    <col min="8730" max="8730" width="12.42578125" style="1449" bestFit="1" customWidth="1"/>
    <col min="8731" max="8731" width="8.85546875" style="1449"/>
    <col min="8732" max="8732" width="22.140625" style="1449" bestFit="1" customWidth="1"/>
    <col min="8733" max="8960" width="8.85546875" style="1449"/>
    <col min="8961" max="8961" width="11.28515625" style="1449" customWidth="1"/>
    <col min="8962" max="8962" width="21.28515625" style="1449" customWidth="1"/>
    <col min="8963" max="8963" width="0" style="1449" hidden="1" customWidth="1"/>
    <col min="8964" max="8964" width="13" style="1449" customWidth="1"/>
    <col min="8965" max="8965" width="13.85546875" style="1449" customWidth="1"/>
    <col min="8966" max="8966" width="12.42578125" style="1449" customWidth="1"/>
    <col min="8967" max="8967" width="16.42578125" style="1449" customWidth="1"/>
    <col min="8968" max="8968" width="12.42578125" style="1449" customWidth="1"/>
    <col min="8969" max="8969" width="13.7109375" style="1449" customWidth="1"/>
    <col min="8970" max="8970" width="12.28515625" style="1449" customWidth="1"/>
    <col min="8971" max="8971" width="13" style="1449" customWidth="1"/>
    <col min="8972" max="8972" width="12.7109375" style="1449" bestFit="1" customWidth="1"/>
    <col min="8973" max="8973" width="14" style="1449" customWidth="1"/>
    <col min="8974" max="8975" width="14.140625" style="1449" customWidth="1"/>
    <col min="8976" max="8976" width="11.28515625" style="1449" customWidth="1"/>
    <col min="8977" max="8977" width="13.42578125" style="1449" bestFit="1" customWidth="1"/>
    <col min="8978" max="8978" width="12.42578125" style="1449" customWidth="1"/>
    <col min="8979" max="8980" width="12.140625" style="1449" customWidth="1"/>
    <col min="8981" max="8981" width="12.28515625" style="1449" bestFit="1" customWidth="1"/>
    <col min="8982" max="8982" width="12.28515625" style="1449" customWidth="1"/>
    <col min="8983" max="8983" width="12.28515625" style="1449" bestFit="1" customWidth="1"/>
    <col min="8984" max="8984" width="14.42578125" style="1449" customWidth="1"/>
    <col min="8985" max="8985" width="11" style="1449" bestFit="1" customWidth="1"/>
    <col min="8986" max="8986" width="12.42578125" style="1449" bestFit="1" customWidth="1"/>
    <col min="8987" max="8987" width="8.85546875" style="1449"/>
    <col min="8988" max="8988" width="22.140625" style="1449" bestFit="1" customWidth="1"/>
    <col min="8989" max="9216" width="8.85546875" style="1449"/>
    <col min="9217" max="9217" width="11.28515625" style="1449" customWidth="1"/>
    <col min="9218" max="9218" width="21.28515625" style="1449" customWidth="1"/>
    <col min="9219" max="9219" width="0" style="1449" hidden="1" customWidth="1"/>
    <col min="9220" max="9220" width="13" style="1449" customWidth="1"/>
    <col min="9221" max="9221" width="13.85546875" style="1449" customWidth="1"/>
    <col min="9222" max="9222" width="12.42578125" style="1449" customWidth="1"/>
    <col min="9223" max="9223" width="16.42578125" style="1449" customWidth="1"/>
    <col min="9224" max="9224" width="12.42578125" style="1449" customWidth="1"/>
    <col min="9225" max="9225" width="13.7109375" style="1449" customWidth="1"/>
    <col min="9226" max="9226" width="12.28515625" style="1449" customWidth="1"/>
    <col min="9227" max="9227" width="13" style="1449" customWidth="1"/>
    <col min="9228" max="9228" width="12.7109375" style="1449" bestFit="1" customWidth="1"/>
    <col min="9229" max="9229" width="14" style="1449" customWidth="1"/>
    <col min="9230" max="9231" width="14.140625" style="1449" customWidth="1"/>
    <col min="9232" max="9232" width="11.28515625" style="1449" customWidth="1"/>
    <col min="9233" max="9233" width="13.42578125" style="1449" bestFit="1" customWidth="1"/>
    <col min="9234" max="9234" width="12.42578125" style="1449" customWidth="1"/>
    <col min="9235" max="9236" width="12.140625" style="1449" customWidth="1"/>
    <col min="9237" max="9237" width="12.28515625" style="1449" bestFit="1" customWidth="1"/>
    <col min="9238" max="9238" width="12.28515625" style="1449" customWidth="1"/>
    <col min="9239" max="9239" width="12.28515625" style="1449" bestFit="1" customWidth="1"/>
    <col min="9240" max="9240" width="14.42578125" style="1449" customWidth="1"/>
    <col min="9241" max="9241" width="11" style="1449" bestFit="1" customWidth="1"/>
    <col min="9242" max="9242" width="12.42578125" style="1449" bestFit="1" customWidth="1"/>
    <col min="9243" max="9243" width="8.85546875" style="1449"/>
    <col min="9244" max="9244" width="22.140625" style="1449" bestFit="1" customWidth="1"/>
    <col min="9245" max="9472" width="8.85546875" style="1449"/>
    <col min="9473" max="9473" width="11.28515625" style="1449" customWidth="1"/>
    <col min="9474" max="9474" width="21.28515625" style="1449" customWidth="1"/>
    <col min="9475" max="9475" width="0" style="1449" hidden="1" customWidth="1"/>
    <col min="9476" max="9476" width="13" style="1449" customWidth="1"/>
    <col min="9477" max="9477" width="13.85546875" style="1449" customWidth="1"/>
    <col min="9478" max="9478" width="12.42578125" style="1449" customWidth="1"/>
    <col min="9479" max="9479" width="16.42578125" style="1449" customWidth="1"/>
    <col min="9480" max="9480" width="12.42578125" style="1449" customWidth="1"/>
    <col min="9481" max="9481" width="13.7109375" style="1449" customWidth="1"/>
    <col min="9482" max="9482" width="12.28515625" style="1449" customWidth="1"/>
    <col min="9483" max="9483" width="13" style="1449" customWidth="1"/>
    <col min="9484" max="9484" width="12.7109375" style="1449" bestFit="1" customWidth="1"/>
    <col min="9485" max="9485" width="14" style="1449" customWidth="1"/>
    <col min="9486" max="9487" width="14.140625" style="1449" customWidth="1"/>
    <col min="9488" max="9488" width="11.28515625" style="1449" customWidth="1"/>
    <col min="9489" max="9489" width="13.42578125" style="1449" bestFit="1" customWidth="1"/>
    <col min="9490" max="9490" width="12.42578125" style="1449" customWidth="1"/>
    <col min="9491" max="9492" width="12.140625" style="1449" customWidth="1"/>
    <col min="9493" max="9493" width="12.28515625" style="1449" bestFit="1" customWidth="1"/>
    <col min="9494" max="9494" width="12.28515625" style="1449" customWidth="1"/>
    <col min="9495" max="9495" width="12.28515625" style="1449" bestFit="1" customWidth="1"/>
    <col min="9496" max="9496" width="14.42578125" style="1449" customWidth="1"/>
    <col min="9497" max="9497" width="11" style="1449" bestFit="1" customWidth="1"/>
    <col min="9498" max="9498" width="12.42578125" style="1449" bestFit="1" customWidth="1"/>
    <col min="9499" max="9499" width="8.85546875" style="1449"/>
    <col min="9500" max="9500" width="22.140625" style="1449" bestFit="1" customWidth="1"/>
    <col min="9501" max="9728" width="8.85546875" style="1449"/>
    <col min="9729" max="9729" width="11.28515625" style="1449" customWidth="1"/>
    <col min="9730" max="9730" width="21.28515625" style="1449" customWidth="1"/>
    <col min="9731" max="9731" width="0" style="1449" hidden="1" customWidth="1"/>
    <col min="9732" max="9732" width="13" style="1449" customWidth="1"/>
    <col min="9733" max="9733" width="13.85546875" style="1449" customWidth="1"/>
    <col min="9734" max="9734" width="12.42578125" style="1449" customWidth="1"/>
    <col min="9735" max="9735" width="16.42578125" style="1449" customWidth="1"/>
    <col min="9736" max="9736" width="12.42578125" style="1449" customWidth="1"/>
    <col min="9737" max="9737" width="13.7109375" style="1449" customWidth="1"/>
    <col min="9738" max="9738" width="12.28515625" style="1449" customWidth="1"/>
    <col min="9739" max="9739" width="13" style="1449" customWidth="1"/>
    <col min="9740" max="9740" width="12.7109375" style="1449" bestFit="1" customWidth="1"/>
    <col min="9741" max="9741" width="14" style="1449" customWidth="1"/>
    <col min="9742" max="9743" width="14.140625" style="1449" customWidth="1"/>
    <col min="9744" max="9744" width="11.28515625" style="1449" customWidth="1"/>
    <col min="9745" max="9745" width="13.42578125" style="1449" bestFit="1" customWidth="1"/>
    <col min="9746" max="9746" width="12.42578125" style="1449" customWidth="1"/>
    <col min="9747" max="9748" width="12.140625" style="1449" customWidth="1"/>
    <col min="9749" max="9749" width="12.28515625" style="1449" bestFit="1" customWidth="1"/>
    <col min="9750" max="9750" width="12.28515625" style="1449" customWidth="1"/>
    <col min="9751" max="9751" width="12.28515625" style="1449" bestFit="1" customWidth="1"/>
    <col min="9752" max="9752" width="14.42578125" style="1449" customWidth="1"/>
    <col min="9753" max="9753" width="11" style="1449" bestFit="1" customWidth="1"/>
    <col min="9754" max="9754" width="12.42578125" style="1449" bestFit="1" customWidth="1"/>
    <col min="9755" max="9755" width="8.85546875" style="1449"/>
    <col min="9756" max="9756" width="22.140625" style="1449" bestFit="1" customWidth="1"/>
    <col min="9757" max="9984" width="8.85546875" style="1449"/>
    <col min="9985" max="9985" width="11.28515625" style="1449" customWidth="1"/>
    <col min="9986" max="9986" width="21.28515625" style="1449" customWidth="1"/>
    <col min="9987" max="9987" width="0" style="1449" hidden="1" customWidth="1"/>
    <col min="9988" max="9988" width="13" style="1449" customWidth="1"/>
    <col min="9989" max="9989" width="13.85546875" style="1449" customWidth="1"/>
    <col min="9990" max="9990" width="12.42578125" style="1449" customWidth="1"/>
    <col min="9991" max="9991" width="16.42578125" style="1449" customWidth="1"/>
    <col min="9992" max="9992" width="12.42578125" style="1449" customWidth="1"/>
    <col min="9993" max="9993" width="13.7109375" style="1449" customWidth="1"/>
    <col min="9994" max="9994" width="12.28515625" style="1449" customWidth="1"/>
    <col min="9995" max="9995" width="13" style="1449" customWidth="1"/>
    <col min="9996" max="9996" width="12.7109375" style="1449" bestFit="1" customWidth="1"/>
    <col min="9997" max="9997" width="14" style="1449" customWidth="1"/>
    <col min="9998" max="9999" width="14.140625" style="1449" customWidth="1"/>
    <col min="10000" max="10000" width="11.28515625" style="1449" customWidth="1"/>
    <col min="10001" max="10001" width="13.42578125" style="1449" bestFit="1" customWidth="1"/>
    <col min="10002" max="10002" width="12.42578125" style="1449" customWidth="1"/>
    <col min="10003" max="10004" width="12.140625" style="1449" customWidth="1"/>
    <col min="10005" max="10005" width="12.28515625" style="1449" bestFit="1" customWidth="1"/>
    <col min="10006" max="10006" width="12.28515625" style="1449" customWidth="1"/>
    <col min="10007" max="10007" width="12.28515625" style="1449" bestFit="1" customWidth="1"/>
    <col min="10008" max="10008" width="14.42578125" style="1449" customWidth="1"/>
    <col min="10009" max="10009" width="11" style="1449" bestFit="1" customWidth="1"/>
    <col min="10010" max="10010" width="12.42578125" style="1449" bestFit="1" customWidth="1"/>
    <col min="10011" max="10011" width="8.85546875" style="1449"/>
    <col min="10012" max="10012" width="22.140625" style="1449" bestFit="1" customWidth="1"/>
    <col min="10013" max="10240" width="8.85546875" style="1449"/>
    <col min="10241" max="10241" width="11.28515625" style="1449" customWidth="1"/>
    <col min="10242" max="10242" width="21.28515625" style="1449" customWidth="1"/>
    <col min="10243" max="10243" width="0" style="1449" hidden="1" customWidth="1"/>
    <col min="10244" max="10244" width="13" style="1449" customWidth="1"/>
    <col min="10245" max="10245" width="13.85546875" style="1449" customWidth="1"/>
    <col min="10246" max="10246" width="12.42578125" style="1449" customWidth="1"/>
    <col min="10247" max="10247" width="16.42578125" style="1449" customWidth="1"/>
    <col min="10248" max="10248" width="12.42578125" style="1449" customWidth="1"/>
    <col min="10249" max="10249" width="13.7109375" style="1449" customWidth="1"/>
    <col min="10250" max="10250" width="12.28515625" style="1449" customWidth="1"/>
    <col min="10251" max="10251" width="13" style="1449" customWidth="1"/>
    <col min="10252" max="10252" width="12.7109375" style="1449" bestFit="1" customWidth="1"/>
    <col min="10253" max="10253" width="14" style="1449" customWidth="1"/>
    <col min="10254" max="10255" width="14.140625" style="1449" customWidth="1"/>
    <col min="10256" max="10256" width="11.28515625" style="1449" customWidth="1"/>
    <col min="10257" max="10257" width="13.42578125" style="1449" bestFit="1" customWidth="1"/>
    <col min="10258" max="10258" width="12.42578125" style="1449" customWidth="1"/>
    <col min="10259" max="10260" width="12.140625" style="1449" customWidth="1"/>
    <col min="10261" max="10261" width="12.28515625" style="1449" bestFit="1" customWidth="1"/>
    <col min="10262" max="10262" width="12.28515625" style="1449" customWidth="1"/>
    <col min="10263" max="10263" width="12.28515625" style="1449" bestFit="1" customWidth="1"/>
    <col min="10264" max="10264" width="14.42578125" style="1449" customWidth="1"/>
    <col min="10265" max="10265" width="11" style="1449" bestFit="1" customWidth="1"/>
    <col min="10266" max="10266" width="12.42578125" style="1449" bestFit="1" customWidth="1"/>
    <col min="10267" max="10267" width="8.85546875" style="1449"/>
    <col min="10268" max="10268" width="22.140625" style="1449" bestFit="1" customWidth="1"/>
    <col min="10269" max="10496" width="8.85546875" style="1449"/>
    <col min="10497" max="10497" width="11.28515625" style="1449" customWidth="1"/>
    <col min="10498" max="10498" width="21.28515625" style="1449" customWidth="1"/>
    <col min="10499" max="10499" width="0" style="1449" hidden="1" customWidth="1"/>
    <col min="10500" max="10500" width="13" style="1449" customWidth="1"/>
    <col min="10501" max="10501" width="13.85546875" style="1449" customWidth="1"/>
    <col min="10502" max="10502" width="12.42578125" style="1449" customWidth="1"/>
    <col min="10503" max="10503" width="16.42578125" style="1449" customWidth="1"/>
    <col min="10504" max="10504" width="12.42578125" style="1449" customWidth="1"/>
    <col min="10505" max="10505" width="13.7109375" style="1449" customWidth="1"/>
    <col min="10506" max="10506" width="12.28515625" style="1449" customWidth="1"/>
    <col min="10507" max="10507" width="13" style="1449" customWidth="1"/>
    <col min="10508" max="10508" width="12.7109375" style="1449" bestFit="1" customWidth="1"/>
    <col min="10509" max="10509" width="14" style="1449" customWidth="1"/>
    <col min="10510" max="10511" width="14.140625" style="1449" customWidth="1"/>
    <col min="10512" max="10512" width="11.28515625" style="1449" customWidth="1"/>
    <col min="10513" max="10513" width="13.42578125" style="1449" bestFit="1" customWidth="1"/>
    <col min="10514" max="10514" width="12.42578125" style="1449" customWidth="1"/>
    <col min="10515" max="10516" width="12.140625" style="1449" customWidth="1"/>
    <col min="10517" max="10517" width="12.28515625" style="1449" bestFit="1" customWidth="1"/>
    <col min="10518" max="10518" width="12.28515625" style="1449" customWidth="1"/>
    <col min="10519" max="10519" width="12.28515625" style="1449" bestFit="1" customWidth="1"/>
    <col min="10520" max="10520" width="14.42578125" style="1449" customWidth="1"/>
    <col min="10521" max="10521" width="11" style="1449" bestFit="1" customWidth="1"/>
    <col min="10522" max="10522" width="12.42578125" style="1449" bestFit="1" customWidth="1"/>
    <col min="10523" max="10523" width="8.85546875" style="1449"/>
    <col min="10524" max="10524" width="22.140625" style="1449" bestFit="1" customWidth="1"/>
    <col min="10525" max="10752" width="8.85546875" style="1449"/>
    <col min="10753" max="10753" width="11.28515625" style="1449" customWidth="1"/>
    <col min="10754" max="10754" width="21.28515625" style="1449" customWidth="1"/>
    <col min="10755" max="10755" width="0" style="1449" hidden="1" customWidth="1"/>
    <col min="10756" max="10756" width="13" style="1449" customWidth="1"/>
    <col min="10757" max="10757" width="13.85546875" style="1449" customWidth="1"/>
    <col min="10758" max="10758" width="12.42578125" style="1449" customWidth="1"/>
    <col min="10759" max="10759" width="16.42578125" style="1449" customWidth="1"/>
    <col min="10760" max="10760" width="12.42578125" style="1449" customWidth="1"/>
    <col min="10761" max="10761" width="13.7109375" style="1449" customWidth="1"/>
    <col min="10762" max="10762" width="12.28515625" style="1449" customWidth="1"/>
    <col min="10763" max="10763" width="13" style="1449" customWidth="1"/>
    <col min="10764" max="10764" width="12.7109375" style="1449" bestFit="1" customWidth="1"/>
    <col min="10765" max="10765" width="14" style="1449" customWidth="1"/>
    <col min="10766" max="10767" width="14.140625" style="1449" customWidth="1"/>
    <col min="10768" max="10768" width="11.28515625" style="1449" customWidth="1"/>
    <col min="10769" max="10769" width="13.42578125" style="1449" bestFit="1" customWidth="1"/>
    <col min="10770" max="10770" width="12.42578125" style="1449" customWidth="1"/>
    <col min="10771" max="10772" width="12.140625" style="1449" customWidth="1"/>
    <col min="10773" max="10773" width="12.28515625" style="1449" bestFit="1" customWidth="1"/>
    <col min="10774" max="10774" width="12.28515625" style="1449" customWidth="1"/>
    <col min="10775" max="10775" width="12.28515625" style="1449" bestFit="1" customWidth="1"/>
    <col min="10776" max="10776" width="14.42578125" style="1449" customWidth="1"/>
    <col min="10777" max="10777" width="11" style="1449" bestFit="1" customWidth="1"/>
    <col min="10778" max="10778" width="12.42578125" style="1449" bestFit="1" customWidth="1"/>
    <col min="10779" max="10779" width="8.85546875" style="1449"/>
    <col min="10780" max="10780" width="22.140625" style="1449" bestFit="1" customWidth="1"/>
    <col min="10781" max="11008" width="8.85546875" style="1449"/>
    <col min="11009" max="11009" width="11.28515625" style="1449" customWidth="1"/>
    <col min="11010" max="11010" width="21.28515625" style="1449" customWidth="1"/>
    <col min="11011" max="11011" width="0" style="1449" hidden="1" customWidth="1"/>
    <col min="11012" max="11012" width="13" style="1449" customWidth="1"/>
    <col min="11013" max="11013" width="13.85546875" style="1449" customWidth="1"/>
    <col min="11014" max="11014" width="12.42578125" style="1449" customWidth="1"/>
    <col min="11015" max="11015" width="16.42578125" style="1449" customWidth="1"/>
    <col min="11016" max="11016" width="12.42578125" style="1449" customWidth="1"/>
    <col min="11017" max="11017" width="13.7109375" style="1449" customWidth="1"/>
    <col min="11018" max="11018" width="12.28515625" style="1449" customWidth="1"/>
    <col min="11019" max="11019" width="13" style="1449" customWidth="1"/>
    <col min="11020" max="11020" width="12.7109375" style="1449" bestFit="1" customWidth="1"/>
    <col min="11021" max="11021" width="14" style="1449" customWidth="1"/>
    <col min="11022" max="11023" width="14.140625" style="1449" customWidth="1"/>
    <col min="11024" max="11024" width="11.28515625" style="1449" customWidth="1"/>
    <col min="11025" max="11025" width="13.42578125" style="1449" bestFit="1" customWidth="1"/>
    <col min="11026" max="11026" width="12.42578125" style="1449" customWidth="1"/>
    <col min="11027" max="11028" width="12.140625" style="1449" customWidth="1"/>
    <col min="11029" max="11029" width="12.28515625" style="1449" bestFit="1" customWidth="1"/>
    <col min="11030" max="11030" width="12.28515625" style="1449" customWidth="1"/>
    <col min="11031" max="11031" width="12.28515625" style="1449" bestFit="1" customWidth="1"/>
    <col min="11032" max="11032" width="14.42578125" style="1449" customWidth="1"/>
    <col min="11033" max="11033" width="11" style="1449" bestFit="1" customWidth="1"/>
    <col min="11034" max="11034" width="12.42578125" style="1449" bestFit="1" customWidth="1"/>
    <col min="11035" max="11035" width="8.85546875" style="1449"/>
    <col min="11036" max="11036" width="22.140625" style="1449" bestFit="1" customWidth="1"/>
    <col min="11037" max="11264" width="8.85546875" style="1449"/>
    <col min="11265" max="11265" width="11.28515625" style="1449" customWidth="1"/>
    <col min="11266" max="11266" width="21.28515625" style="1449" customWidth="1"/>
    <col min="11267" max="11267" width="0" style="1449" hidden="1" customWidth="1"/>
    <col min="11268" max="11268" width="13" style="1449" customWidth="1"/>
    <col min="11269" max="11269" width="13.85546875" style="1449" customWidth="1"/>
    <col min="11270" max="11270" width="12.42578125" style="1449" customWidth="1"/>
    <col min="11271" max="11271" width="16.42578125" style="1449" customWidth="1"/>
    <col min="11272" max="11272" width="12.42578125" style="1449" customWidth="1"/>
    <col min="11273" max="11273" width="13.7109375" style="1449" customWidth="1"/>
    <col min="11274" max="11274" width="12.28515625" style="1449" customWidth="1"/>
    <col min="11275" max="11275" width="13" style="1449" customWidth="1"/>
    <col min="11276" max="11276" width="12.7109375" style="1449" bestFit="1" customWidth="1"/>
    <col min="11277" max="11277" width="14" style="1449" customWidth="1"/>
    <col min="11278" max="11279" width="14.140625" style="1449" customWidth="1"/>
    <col min="11280" max="11280" width="11.28515625" style="1449" customWidth="1"/>
    <col min="11281" max="11281" width="13.42578125" style="1449" bestFit="1" customWidth="1"/>
    <col min="11282" max="11282" width="12.42578125" style="1449" customWidth="1"/>
    <col min="11283" max="11284" width="12.140625" style="1449" customWidth="1"/>
    <col min="11285" max="11285" width="12.28515625" style="1449" bestFit="1" customWidth="1"/>
    <col min="11286" max="11286" width="12.28515625" style="1449" customWidth="1"/>
    <col min="11287" max="11287" width="12.28515625" style="1449" bestFit="1" customWidth="1"/>
    <col min="11288" max="11288" width="14.42578125" style="1449" customWidth="1"/>
    <col min="11289" max="11289" width="11" style="1449" bestFit="1" customWidth="1"/>
    <col min="11290" max="11290" width="12.42578125" style="1449" bestFit="1" customWidth="1"/>
    <col min="11291" max="11291" width="8.85546875" style="1449"/>
    <col min="11292" max="11292" width="22.140625" style="1449" bestFit="1" customWidth="1"/>
    <col min="11293" max="11520" width="8.85546875" style="1449"/>
    <col min="11521" max="11521" width="11.28515625" style="1449" customWidth="1"/>
    <col min="11522" max="11522" width="21.28515625" style="1449" customWidth="1"/>
    <col min="11523" max="11523" width="0" style="1449" hidden="1" customWidth="1"/>
    <col min="11524" max="11524" width="13" style="1449" customWidth="1"/>
    <col min="11525" max="11525" width="13.85546875" style="1449" customWidth="1"/>
    <col min="11526" max="11526" width="12.42578125" style="1449" customWidth="1"/>
    <col min="11527" max="11527" width="16.42578125" style="1449" customWidth="1"/>
    <col min="11528" max="11528" width="12.42578125" style="1449" customWidth="1"/>
    <col min="11529" max="11529" width="13.7109375" style="1449" customWidth="1"/>
    <col min="11530" max="11530" width="12.28515625" style="1449" customWidth="1"/>
    <col min="11531" max="11531" width="13" style="1449" customWidth="1"/>
    <col min="11532" max="11532" width="12.7109375" style="1449" bestFit="1" customWidth="1"/>
    <col min="11533" max="11533" width="14" style="1449" customWidth="1"/>
    <col min="11534" max="11535" width="14.140625" style="1449" customWidth="1"/>
    <col min="11536" max="11536" width="11.28515625" style="1449" customWidth="1"/>
    <col min="11537" max="11537" width="13.42578125" style="1449" bestFit="1" customWidth="1"/>
    <col min="11538" max="11538" width="12.42578125" style="1449" customWidth="1"/>
    <col min="11539" max="11540" width="12.140625" style="1449" customWidth="1"/>
    <col min="11541" max="11541" width="12.28515625" style="1449" bestFit="1" customWidth="1"/>
    <col min="11542" max="11542" width="12.28515625" style="1449" customWidth="1"/>
    <col min="11543" max="11543" width="12.28515625" style="1449" bestFit="1" customWidth="1"/>
    <col min="11544" max="11544" width="14.42578125" style="1449" customWidth="1"/>
    <col min="11545" max="11545" width="11" style="1449" bestFit="1" customWidth="1"/>
    <col min="11546" max="11546" width="12.42578125" style="1449" bestFit="1" customWidth="1"/>
    <col min="11547" max="11547" width="8.85546875" style="1449"/>
    <col min="11548" max="11548" width="22.140625" style="1449" bestFit="1" customWidth="1"/>
    <col min="11549" max="11776" width="8.85546875" style="1449"/>
    <col min="11777" max="11777" width="11.28515625" style="1449" customWidth="1"/>
    <col min="11778" max="11778" width="21.28515625" style="1449" customWidth="1"/>
    <col min="11779" max="11779" width="0" style="1449" hidden="1" customWidth="1"/>
    <col min="11780" max="11780" width="13" style="1449" customWidth="1"/>
    <col min="11781" max="11781" width="13.85546875" style="1449" customWidth="1"/>
    <col min="11782" max="11782" width="12.42578125" style="1449" customWidth="1"/>
    <col min="11783" max="11783" width="16.42578125" style="1449" customWidth="1"/>
    <col min="11784" max="11784" width="12.42578125" style="1449" customWidth="1"/>
    <col min="11785" max="11785" width="13.7109375" style="1449" customWidth="1"/>
    <col min="11786" max="11786" width="12.28515625" style="1449" customWidth="1"/>
    <col min="11787" max="11787" width="13" style="1449" customWidth="1"/>
    <col min="11788" max="11788" width="12.7109375" style="1449" bestFit="1" customWidth="1"/>
    <col min="11789" max="11789" width="14" style="1449" customWidth="1"/>
    <col min="11790" max="11791" width="14.140625" style="1449" customWidth="1"/>
    <col min="11792" max="11792" width="11.28515625" style="1449" customWidth="1"/>
    <col min="11793" max="11793" width="13.42578125" style="1449" bestFit="1" customWidth="1"/>
    <col min="11794" max="11794" width="12.42578125" style="1449" customWidth="1"/>
    <col min="11795" max="11796" width="12.140625" style="1449" customWidth="1"/>
    <col min="11797" max="11797" width="12.28515625" style="1449" bestFit="1" customWidth="1"/>
    <col min="11798" max="11798" width="12.28515625" style="1449" customWidth="1"/>
    <col min="11799" max="11799" width="12.28515625" style="1449" bestFit="1" customWidth="1"/>
    <col min="11800" max="11800" width="14.42578125" style="1449" customWidth="1"/>
    <col min="11801" max="11801" width="11" style="1449" bestFit="1" customWidth="1"/>
    <col min="11802" max="11802" width="12.42578125" style="1449" bestFit="1" customWidth="1"/>
    <col min="11803" max="11803" width="8.85546875" style="1449"/>
    <col min="11804" max="11804" width="22.140625" style="1449" bestFit="1" customWidth="1"/>
    <col min="11805" max="12032" width="8.85546875" style="1449"/>
    <col min="12033" max="12033" width="11.28515625" style="1449" customWidth="1"/>
    <col min="12034" max="12034" width="21.28515625" style="1449" customWidth="1"/>
    <col min="12035" max="12035" width="0" style="1449" hidden="1" customWidth="1"/>
    <col min="12036" max="12036" width="13" style="1449" customWidth="1"/>
    <col min="12037" max="12037" width="13.85546875" style="1449" customWidth="1"/>
    <col min="12038" max="12038" width="12.42578125" style="1449" customWidth="1"/>
    <col min="12039" max="12039" width="16.42578125" style="1449" customWidth="1"/>
    <col min="12040" max="12040" width="12.42578125" style="1449" customWidth="1"/>
    <col min="12041" max="12041" width="13.7109375" style="1449" customWidth="1"/>
    <col min="12042" max="12042" width="12.28515625" style="1449" customWidth="1"/>
    <col min="12043" max="12043" width="13" style="1449" customWidth="1"/>
    <col min="12044" max="12044" width="12.7109375" style="1449" bestFit="1" customWidth="1"/>
    <col min="12045" max="12045" width="14" style="1449" customWidth="1"/>
    <col min="12046" max="12047" width="14.140625" style="1449" customWidth="1"/>
    <col min="12048" max="12048" width="11.28515625" style="1449" customWidth="1"/>
    <col min="12049" max="12049" width="13.42578125" style="1449" bestFit="1" customWidth="1"/>
    <col min="12050" max="12050" width="12.42578125" style="1449" customWidth="1"/>
    <col min="12051" max="12052" width="12.140625" style="1449" customWidth="1"/>
    <col min="12053" max="12053" width="12.28515625" style="1449" bestFit="1" customWidth="1"/>
    <col min="12054" max="12054" width="12.28515625" style="1449" customWidth="1"/>
    <col min="12055" max="12055" width="12.28515625" style="1449" bestFit="1" customWidth="1"/>
    <col min="12056" max="12056" width="14.42578125" style="1449" customWidth="1"/>
    <col min="12057" max="12057" width="11" style="1449" bestFit="1" customWidth="1"/>
    <col min="12058" max="12058" width="12.42578125" style="1449" bestFit="1" customWidth="1"/>
    <col min="12059" max="12059" width="8.85546875" style="1449"/>
    <col min="12060" max="12060" width="22.140625" style="1449" bestFit="1" customWidth="1"/>
    <col min="12061" max="12288" width="8.85546875" style="1449"/>
    <col min="12289" max="12289" width="11.28515625" style="1449" customWidth="1"/>
    <col min="12290" max="12290" width="21.28515625" style="1449" customWidth="1"/>
    <col min="12291" max="12291" width="0" style="1449" hidden="1" customWidth="1"/>
    <col min="12292" max="12292" width="13" style="1449" customWidth="1"/>
    <col min="12293" max="12293" width="13.85546875" style="1449" customWidth="1"/>
    <col min="12294" max="12294" width="12.42578125" style="1449" customWidth="1"/>
    <col min="12295" max="12295" width="16.42578125" style="1449" customWidth="1"/>
    <col min="12296" max="12296" width="12.42578125" style="1449" customWidth="1"/>
    <col min="12297" max="12297" width="13.7109375" style="1449" customWidth="1"/>
    <col min="12298" max="12298" width="12.28515625" style="1449" customWidth="1"/>
    <col min="12299" max="12299" width="13" style="1449" customWidth="1"/>
    <col min="12300" max="12300" width="12.7109375" style="1449" bestFit="1" customWidth="1"/>
    <col min="12301" max="12301" width="14" style="1449" customWidth="1"/>
    <col min="12302" max="12303" width="14.140625" style="1449" customWidth="1"/>
    <col min="12304" max="12304" width="11.28515625" style="1449" customWidth="1"/>
    <col min="12305" max="12305" width="13.42578125" style="1449" bestFit="1" customWidth="1"/>
    <col min="12306" max="12306" width="12.42578125" style="1449" customWidth="1"/>
    <col min="12307" max="12308" width="12.140625" style="1449" customWidth="1"/>
    <col min="12309" max="12309" width="12.28515625" style="1449" bestFit="1" customWidth="1"/>
    <col min="12310" max="12310" width="12.28515625" style="1449" customWidth="1"/>
    <col min="12311" max="12311" width="12.28515625" style="1449" bestFit="1" customWidth="1"/>
    <col min="12312" max="12312" width="14.42578125" style="1449" customWidth="1"/>
    <col min="12313" max="12313" width="11" style="1449" bestFit="1" customWidth="1"/>
    <col min="12314" max="12314" width="12.42578125" style="1449" bestFit="1" customWidth="1"/>
    <col min="12315" max="12315" width="8.85546875" style="1449"/>
    <col min="12316" max="12316" width="22.140625" style="1449" bestFit="1" customWidth="1"/>
    <col min="12317" max="12544" width="8.85546875" style="1449"/>
    <col min="12545" max="12545" width="11.28515625" style="1449" customWidth="1"/>
    <col min="12546" max="12546" width="21.28515625" style="1449" customWidth="1"/>
    <col min="12547" max="12547" width="0" style="1449" hidden="1" customWidth="1"/>
    <col min="12548" max="12548" width="13" style="1449" customWidth="1"/>
    <col min="12549" max="12549" width="13.85546875" style="1449" customWidth="1"/>
    <col min="12550" max="12550" width="12.42578125" style="1449" customWidth="1"/>
    <col min="12551" max="12551" width="16.42578125" style="1449" customWidth="1"/>
    <col min="12552" max="12552" width="12.42578125" style="1449" customWidth="1"/>
    <col min="12553" max="12553" width="13.7109375" style="1449" customWidth="1"/>
    <col min="12554" max="12554" width="12.28515625" style="1449" customWidth="1"/>
    <col min="12555" max="12555" width="13" style="1449" customWidth="1"/>
    <col min="12556" max="12556" width="12.7109375" style="1449" bestFit="1" customWidth="1"/>
    <col min="12557" max="12557" width="14" style="1449" customWidth="1"/>
    <col min="12558" max="12559" width="14.140625" style="1449" customWidth="1"/>
    <col min="12560" max="12560" width="11.28515625" style="1449" customWidth="1"/>
    <col min="12561" max="12561" width="13.42578125" style="1449" bestFit="1" customWidth="1"/>
    <col min="12562" max="12562" width="12.42578125" style="1449" customWidth="1"/>
    <col min="12563" max="12564" width="12.140625" style="1449" customWidth="1"/>
    <col min="12565" max="12565" width="12.28515625" style="1449" bestFit="1" customWidth="1"/>
    <col min="12566" max="12566" width="12.28515625" style="1449" customWidth="1"/>
    <col min="12567" max="12567" width="12.28515625" style="1449" bestFit="1" customWidth="1"/>
    <col min="12568" max="12568" width="14.42578125" style="1449" customWidth="1"/>
    <col min="12569" max="12569" width="11" style="1449" bestFit="1" customWidth="1"/>
    <col min="12570" max="12570" width="12.42578125" style="1449" bestFit="1" customWidth="1"/>
    <col min="12571" max="12571" width="8.85546875" style="1449"/>
    <col min="12572" max="12572" width="22.140625" style="1449" bestFit="1" customWidth="1"/>
    <col min="12573" max="12800" width="8.85546875" style="1449"/>
    <col min="12801" max="12801" width="11.28515625" style="1449" customWidth="1"/>
    <col min="12802" max="12802" width="21.28515625" style="1449" customWidth="1"/>
    <col min="12803" max="12803" width="0" style="1449" hidden="1" customWidth="1"/>
    <col min="12804" max="12804" width="13" style="1449" customWidth="1"/>
    <col min="12805" max="12805" width="13.85546875" style="1449" customWidth="1"/>
    <col min="12806" max="12806" width="12.42578125" style="1449" customWidth="1"/>
    <col min="12807" max="12807" width="16.42578125" style="1449" customWidth="1"/>
    <col min="12808" max="12808" width="12.42578125" style="1449" customWidth="1"/>
    <col min="12809" max="12809" width="13.7109375" style="1449" customWidth="1"/>
    <col min="12810" max="12810" width="12.28515625" style="1449" customWidth="1"/>
    <col min="12811" max="12811" width="13" style="1449" customWidth="1"/>
    <col min="12812" max="12812" width="12.7109375" style="1449" bestFit="1" customWidth="1"/>
    <col min="12813" max="12813" width="14" style="1449" customWidth="1"/>
    <col min="12814" max="12815" width="14.140625" style="1449" customWidth="1"/>
    <col min="12816" max="12816" width="11.28515625" style="1449" customWidth="1"/>
    <col min="12817" max="12817" width="13.42578125" style="1449" bestFit="1" customWidth="1"/>
    <col min="12818" max="12818" width="12.42578125" style="1449" customWidth="1"/>
    <col min="12819" max="12820" width="12.140625" style="1449" customWidth="1"/>
    <col min="12821" max="12821" width="12.28515625" style="1449" bestFit="1" customWidth="1"/>
    <col min="12822" max="12822" width="12.28515625" style="1449" customWidth="1"/>
    <col min="12823" max="12823" width="12.28515625" style="1449" bestFit="1" customWidth="1"/>
    <col min="12824" max="12824" width="14.42578125" style="1449" customWidth="1"/>
    <col min="12825" max="12825" width="11" style="1449" bestFit="1" customWidth="1"/>
    <col min="12826" max="12826" width="12.42578125" style="1449" bestFit="1" customWidth="1"/>
    <col min="12827" max="12827" width="8.85546875" style="1449"/>
    <col min="12828" max="12828" width="22.140625" style="1449" bestFit="1" customWidth="1"/>
    <col min="12829" max="13056" width="8.85546875" style="1449"/>
    <col min="13057" max="13057" width="11.28515625" style="1449" customWidth="1"/>
    <col min="13058" max="13058" width="21.28515625" style="1449" customWidth="1"/>
    <col min="13059" max="13059" width="0" style="1449" hidden="1" customWidth="1"/>
    <col min="13060" max="13060" width="13" style="1449" customWidth="1"/>
    <col min="13061" max="13061" width="13.85546875" style="1449" customWidth="1"/>
    <col min="13062" max="13062" width="12.42578125" style="1449" customWidth="1"/>
    <col min="13063" max="13063" width="16.42578125" style="1449" customWidth="1"/>
    <col min="13064" max="13064" width="12.42578125" style="1449" customWidth="1"/>
    <col min="13065" max="13065" width="13.7109375" style="1449" customWidth="1"/>
    <col min="13066" max="13066" width="12.28515625" style="1449" customWidth="1"/>
    <col min="13067" max="13067" width="13" style="1449" customWidth="1"/>
    <col min="13068" max="13068" width="12.7109375" style="1449" bestFit="1" customWidth="1"/>
    <col min="13069" max="13069" width="14" style="1449" customWidth="1"/>
    <col min="13070" max="13071" width="14.140625" style="1449" customWidth="1"/>
    <col min="13072" max="13072" width="11.28515625" style="1449" customWidth="1"/>
    <col min="13073" max="13073" width="13.42578125" style="1449" bestFit="1" customWidth="1"/>
    <col min="13074" max="13074" width="12.42578125" style="1449" customWidth="1"/>
    <col min="13075" max="13076" width="12.140625" style="1449" customWidth="1"/>
    <col min="13077" max="13077" width="12.28515625" style="1449" bestFit="1" customWidth="1"/>
    <col min="13078" max="13078" width="12.28515625" style="1449" customWidth="1"/>
    <col min="13079" max="13079" width="12.28515625" style="1449" bestFit="1" customWidth="1"/>
    <col min="13080" max="13080" width="14.42578125" style="1449" customWidth="1"/>
    <col min="13081" max="13081" width="11" style="1449" bestFit="1" customWidth="1"/>
    <col min="13082" max="13082" width="12.42578125" style="1449" bestFit="1" customWidth="1"/>
    <col min="13083" max="13083" width="8.85546875" style="1449"/>
    <col min="13084" max="13084" width="22.140625" style="1449" bestFit="1" customWidth="1"/>
    <col min="13085" max="13312" width="8.85546875" style="1449"/>
    <col min="13313" max="13313" width="11.28515625" style="1449" customWidth="1"/>
    <col min="13314" max="13314" width="21.28515625" style="1449" customWidth="1"/>
    <col min="13315" max="13315" width="0" style="1449" hidden="1" customWidth="1"/>
    <col min="13316" max="13316" width="13" style="1449" customWidth="1"/>
    <col min="13317" max="13317" width="13.85546875" style="1449" customWidth="1"/>
    <col min="13318" max="13318" width="12.42578125" style="1449" customWidth="1"/>
    <col min="13319" max="13319" width="16.42578125" style="1449" customWidth="1"/>
    <col min="13320" max="13320" width="12.42578125" style="1449" customWidth="1"/>
    <col min="13321" max="13321" width="13.7109375" style="1449" customWidth="1"/>
    <col min="13322" max="13322" width="12.28515625" style="1449" customWidth="1"/>
    <col min="13323" max="13323" width="13" style="1449" customWidth="1"/>
    <col min="13324" max="13324" width="12.7109375" style="1449" bestFit="1" customWidth="1"/>
    <col min="13325" max="13325" width="14" style="1449" customWidth="1"/>
    <col min="13326" max="13327" width="14.140625" style="1449" customWidth="1"/>
    <col min="13328" max="13328" width="11.28515625" style="1449" customWidth="1"/>
    <col min="13329" max="13329" width="13.42578125" style="1449" bestFit="1" customWidth="1"/>
    <col min="13330" max="13330" width="12.42578125" style="1449" customWidth="1"/>
    <col min="13331" max="13332" width="12.140625" style="1449" customWidth="1"/>
    <col min="13333" max="13333" width="12.28515625" style="1449" bestFit="1" customWidth="1"/>
    <col min="13334" max="13334" width="12.28515625" style="1449" customWidth="1"/>
    <col min="13335" max="13335" width="12.28515625" style="1449" bestFit="1" customWidth="1"/>
    <col min="13336" max="13336" width="14.42578125" style="1449" customWidth="1"/>
    <col min="13337" max="13337" width="11" style="1449" bestFit="1" customWidth="1"/>
    <col min="13338" max="13338" width="12.42578125" style="1449" bestFit="1" customWidth="1"/>
    <col min="13339" max="13339" width="8.85546875" style="1449"/>
    <col min="13340" max="13340" width="22.140625" style="1449" bestFit="1" customWidth="1"/>
    <col min="13341" max="13568" width="8.85546875" style="1449"/>
    <col min="13569" max="13569" width="11.28515625" style="1449" customWidth="1"/>
    <col min="13570" max="13570" width="21.28515625" style="1449" customWidth="1"/>
    <col min="13571" max="13571" width="0" style="1449" hidden="1" customWidth="1"/>
    <col min="13572" max="13572" width="13" style="1449" customWidth="1"/>
    <col min="13573" max="13573" width="13.85546875" style="1449" customWidth="1"/>
    <col min="13574" max="13574" width="12.42578125" style="1449" customWidth="1"/>
    <col min="13575" max="13575" width="16.42578125" style="1449" customWidth="1"/>
    <col min="13576" max="13576" width="12.42578125" style="1449" customWidth="1"/>
    <col min="13577" max="13577" width="13.7109375" style="1449" customWidth="1"/>
    <col min="13578" max="13578" width="12.28515625" style="1449" customWidth="1"/>
    <col min="13579" max="13579" width="13" style="1449" customWidth="1"/>
    <col min="13580" max="13580" width="12.7109375" style="1449" bestFit="1" customWidth="1"/>
    <col min="13581" max="13581" width="14" style="1449" customWidth="1"/>
    <col min="13582" max="13583" width="14.140625" style="1449" customWidth="1"/>
    <col min="13584" max="13584" width="11.28515625" style="1449" customWidth="1"/>
    <col min="13585" max="13585" width="13.42578125" style="1449" bestFit="1" customWidth="1"/>
    <col min="13586" max="13586" width="12.42578125" style="1449" customWidth="1"/>
    <col min="13587" max="13588" width="12.140625" style="1449" customWidth="1"/>
    <col min="13589" max="13589" width="12.28515625" style="1449" bestFit="1" customWidth="1"/>
    <col min="13590" max="13590" width="12.28515625" style="1449" customWidth="1"/>
    <col min="13591" max="13591" width="12.28515625" style="1449" bestFit="1" customWidth="1"/>
    <col min="13592" max="13592" width="14.42578125" style="1449" customWidth="1"/>
    <col min="13593" max="13593" width="11" style="1449" bestFit="1" customWidth="1"/>
    <col min="13594" max="13594" width="12.42578125" style="1449" bestFit="1" customWidth="1"/>
    <col min="13595" max="13595" width="8.85546875" style="1449"/>
    <col min="13596" max="13596" width="22.140625" style="1449" bestFit="1" customWidth="1"/>
    <col min="13597" max="13824" width="8.85546875" style="1449"/>
    <col min="13825" max="13825" width="11.28515625" style="1449" customWidth="1"/>
    <col min="13826" max="13826" width="21.28515625" style="1449" customWidth="1"/>
    <col min="13827" max="13827" width="0" style="1449" hidden="1" customWidth="1"/>
    <col min="13828" max="13828" width="13" style="1449" customWidth="1"/>
    <col min="13829" max="13829" width="13.85546875" style="1449" customWidth="1"/>
    <col min="13830" max="13830" width="12.42578125" style="1449" customWidth="1"/>
    <col min="13831" max="13831" width="16.42578125" style="1449" customWidth="1"/>
    <col min="13832" max="13832" width="12.42578125" style="1449" customWidth="1"/>
    <col min="13833" max="13833" width="13.7109375" style="1449" customWidth="1"/>
    <col min="13834" max="13834" width="12.28515625" style="1449" customWidth="1"/>
    <col min="13835" max="13835" width="13" style="1449" customWidth="1"/>
    <col min="13836" max="13836" width="12.7109375" style="1449" bestFit="1" customWidth="1"/>
    <col min="13837" max="13837" width="14" style="1449" customWidth="1"/>
    <col min="13838" max="13839" width="14.140625" style="1449" customWidth="1"/>
    <col min="13840" max="13840" width="11.28515625" style="1449" customWidth="1"/>
    <col min="13841" max="13841" width="13.42578125" style="1449" bestFit="1" customWidth="1"/>
    <col min="13842" max="13842" width="12.42578125" style="1449" customWidth="1"/>
    <col min="13843" max="13844" width="12.140625" style="1449" customWidth="1"/>
    <col min="13845" max="13845" width="12.28515625" style="1449" bestFit="1" customWidth="1"/>
    <col min="13846" max="13846" width="12.28515625" style="1449" customWidth="1"/>
    <col min="13847" max="13847" width="12.28515625" style="1449" bestFit="1" customWidth="1"/>
    <col min="13848" max="13848" width="14.42578125" style="1449" customWidth="1"/>
    <col min="13849" max="13849" width="11" style="1449" bestFit="1" customWidth="1"/>
    <col min="13850" max="13850" width="12.42578125" style="1449" bestFit="1" customWidth="1"/>
    <col min="13851" max="13851" width="8.85546875" style="1449"/>
    <col min="13852" max="13852" width="22.140625" style="1449" bestFit="1" customWidth="1"/>
    <col min="13853" max="14080" width="8.85546875" style="1449"/>
    <col min="14081" max="14081" width="11.28515625" style="1449" customWidth="1"/>
    <col min="14082" max="14082" width="21.28515625" style="1449" customWidth="1"/>
    <col min="14083" max="14083" width="0" style="1449" hidden="1" customWidth="1"/>
    <col min="14084" max="14084" width="13" style="1449" customWidth="1"/>
    <col min="14085" max="14085" width="13.85546875" style="1449" customWidth="1"/>
    <col min="14086" max="14086" width="12.42578125" style="1449" customWidth="1"/>
    <col min="14087" max="14087" width="16.42578125" style="1449" customWidth="1"/>
    <col min="14088" max="14088" width="12.42578125" style="1449" customWidth="1"/>
    <col min="14089" max="14089" width="13.7109375" style="1449" customWidth="1"/>
    <col min="14090" max="14090" width="12.28515625" style="1449" customWidth="1"/>
    <col min="14091" max="14091" width="13" style="1449" customWidth="1"/>
    <col min="14092" max="14092" width="12.7109375" style="1449" bestFit="1" customWidth="1"/>
    <col min="14093" max="14093" width="14" style="1449" customWidth="1"/>
    <col min="14094" max="14095" width="14.140625" style="1449" customWidth="1"/>
    <col min="14096" max="14096" width="11.28515625" style="1449" customWidth="1"/>
    <col min="14097" max="14097" width="13.42578125" style="1449" bestFit="1" customWidth="1"/>
    <col min="14098" max="14098" width="12.42578125" style="1449" customWidth="1"/>
    <col min="14099" max="14100" width="12.140625" style="1449" customWidth="1"/>
    <col min="14101" max="14101" width="12.28515625" style="1449" bestFit="1" customWidth="1"/>
    <col min="14102" max="14102" width="12.28515625" style="1449" customWidth="1"/>
    <col min="14103" max="14103" width="12.28515625" style="1449" bestFit="1" customWidth="1"/>
    <col min="14104" max="14104" width="14.42578125" style="1449" customWidth="1"/>
    <col min="14105" max="14105" width="11" style="1449" bestFit="1" customWidth="1"/>
    <col min="14106" max="14106" width="12.42578125" style="1449" bestFit="1" customWidth="1"/>
    <col min="14107" max="14107" width="8.85546875" style="1449"/>
    <col min="14108" max="14108" width="22.140625" style="1449" bestFit="1" customWidth="1"/>
    <col min="14109" max="14336" width="8.85546875" style="1449"/>
    <col min="14337" max="14337" width="11.28515625" style="1449" customWidth="1"/>
    <col min="14338" max="14338" width="21.28515625" style="1449" customWidth="1"/>
    <col min="14339" max="14339" width="0" style="1449" hidden="1" customWidth="1"/>
    <col min="14340" max="14340" width="13" style="1449" customWidth="1"/>
    <col min="14341" max="14341" width="13.85546875" style="1449" customWidth="1"/>
    <col min="14342" max="14342" width="12.42578125" style="1449" customWidth="1"/>
    <col min="14343" max="14343" width="16.42578125" style="1449" customWidth="1"/>
    <col min="14344" max="14344" width="12.42578125" style="1449" customWidth="1"/>
    <col min="14345" max="14345" width="13.7109375" style="1449" customWidth="1"/>
    <col min="14346" max="14346" width="12.28515625" style="1449" customWidth="1"/>
    <col min="14347" max="14347" width="13" style="1449" customWidth="1"/>
    <col min="14348" max="14348" width="12.7109375" style="1449" bestFit="1" customWidth="1"/>
    <col min="14349" max="14349" width="14" style="1449" customWidth="1"/>
    <col min="14350" max="14351" width="14.140625" style="1449" customWidth="1"/>
    <col min="14352" max="14352" width="11.28515625" style="1449" customWidth="1"/>
    <col min="14353" max="14353" width="13.42578125" style="1449" bestFit="1" customWidth="1"/>
    <col min="14354" max="14354" width="12.42578125" style="1449" customWidth="1"/>
    <col min="14355" max="14356" width="12.140625" style="1449" customWidth="1"/>
    <col min="14357" max="14357" width="12.28515625" style="1449" bestFit="1" customWidth="1"/>
    <col min="14358" max="14358" width="12.28515625" style="1449" customWidth="1"/>
    <col min="14359" max="14359" width="12.28515625" style="1449" bestFit="1" customWidth="1"/>
    <col min="14360" max="14360" width="14.42578125" style="1449" customWidth="1"/>
    <col min="14361" max="14361" width="11" style="1449" bestFit="1" customWidth="1"/>
    <col min="14362" max="14362" width="12.42578125" style="1449" bestFit="1" customWidth="1"/>
    <col min="14363" max="14363" width="8.85546875" style="1449"/>
    <col min="14364" max="14364" width="22.140625" style="1449" bestFit="1" customWidth="1"/>
    <col min="14365" max="14592" width="8.85546875" style="1449"/>
    <col min="14593" max="14593" width="11.28515625" style="1449" customWidth="1"/>
    <col min="14594" max="14594" width="21.28515625" style="1449" customWidth="1"/>
    <col min="14595" max="14595" width="0" style="1449" hidden="1" customWidth="1"/>
    <col min="14596" max="14596" width="13" style="1449" customWidth="1"/>
    <col min="14597" max="14597" width="13.85546875" style="1449" customWidth="1"/>
    <col min="14598" max="14598" width="12.42578125" style="1449" customWidth="1"/>
    <col min="14599" max="14599" width="16.42578125" style="1449" customWidth="1"/>
    <col min="14600" max="14600" width="12.42578125" style="1449" customWidth="1"/>
    <col min="14601" max="14601" width="13.7109375" style="1449" customWidth="1"/>
    <col min="14602" max="14602" width="12.28515625" style="1449" customWidth="1"/>
    <col min="14603" max="14603" width="13" style="1449" customWidth="1"/>
    <col min="14604" max="14604" width="12.7109375" style="1449" bestFit="1" customWidth="1"/>
    <col min="14605" max="14605" width="14" style="1449" customWidth="1"/>
    <col min="14606" max="14607" width="14.140625" style="1449" customWidth="1"/>
    <col min="14608" max="14608" width="11.28515625" style="1449" customWidth="1"/>
    <col min="14609" max="14609" width="13.42578125" style="1449" bestFit="1" customWidth="1"/>
    <col min="14610" max="14610" width="12.42578125" style="1449" customWidth="1"/>
    <col min="14611" max="14612" width="12.140625" style="1449" customWidth="1"/>
    <col min="14613" max="14613" width="12.28515625" style="1449" bestFit="1" customWidth="1"/>
    <col min="14614" max="14614" width="12.28515625" style="1449" customWidth="1"/>
    <col min="14615" max="14615" width="12.28515625" style="1449" bestFit="1" customWidth="1"/>
    <col min="14616" max="14616" width="14.42578125" style="1449" customWidth="1"/>
    <col min="14617" max="14617" width="11" style="1449" bestFit="1" customWidth="1"/>
    <col min="14618" max="14618" width="12.42578125" style="1449" bestFit="1" customWidth="1"/>
    <col min="14619" max="14619" width="8.85546875" style="1449"/>
    <col min="14620" max="14620" width="22.140625" style="1449" bestFit="1" customWidth="1"/>
    <col min="14621" max="14848" width="8.85546875" style="1449"/>
    <col min="14849" max="14849" width="11.28515625" style="1449" customWidth="1"/>
    <col min="14850" max="14850" width="21.28515625" style="1449" customWidth="1"/>
    <col min="14851" max="14851" width="0" style="1449" hidden="1" customWidth="1"/>
    <col min="14852" max="14852" width="13" style="1449" customWidth="1"/>
    <col min="14853" max="14853" width="13.85546875" style="1449" customWidth="1"/>
    <col min="14854" max="14854" width="12.42578125" style="1449" customWidth="1"/>
    <col min="14855" max="14855" width="16.42578125" style="1449" customWidth="1"/>
    <col min="14856" max="14856" width="12.42578125" style="1449" customWidth="1"/>
    <col min="14857" max="14857" width="13.7109375" style="1449" customWidth="1"/>
    <col min="14858" max="14858" width="12.28515625" style="1449" customWidth="1"/>
    <col min="14859" max="14859" width="13" style="1449" customWidth="1"/>
    <col min="14860" max="14860" width="12.7109375" style="1449" bestFit="1" customWidth="1"/>
    <col min="14861" max="14861" width="14" style="1449" customWidth="1"/>
    <col min="14862" max="14863" width="14.140625" style="1449" customWidth="1"/>
    <col min="14864" max="14864" width="11.28515625" style="1449" customWidth="1"/>
    <col min="14865" max="14865" width="13.42578125" style="1449" bestFit="1" customWidth="1"/>
    <col min="14866" max="14866" width="12.42578125" style="1449" customWidth="1"/>
    <col min="14867" max="14868" width="12.140625" style="1449" customWidth="1"/>
    <col min="14869" max="14869" width="12.28515625" style="1449" bestFit="1" customWidth="1"/>
    <col min="14870" max="14870" width="12.28515625" style="1449" customWidth="1"/>
    <col min="14871" max="14871" width="12.28515625" style="1449" bestFit="1" customWidth="1"/>
    <col min="14872" max="14872" width="14.42578125" style="1449" customWidth="1"/>
    <col min="14873" max="14873" width="11" style="1449" bestFit="1" customWidth="1"/>
    <col min="14874" max="14874" width="12.42578125" style="1449" bestFit="1" customWidth="1"/>
    <col min="14875" max="14875" width="8.85546875" style="1449"/>
    <col min="14876" max="14876" width="22.140625" style="1449" bestFit="1" customWidth="1"/>
    <col min="14877" max="15104" width="8.85546875" style="1449"/>
    <col min="15105" max="15105" width="11.28515625" style="1449" customWidth="1"/>
    <col min="15106" max="15106" width="21.28515625" style="1449" customWidth="1"/>
    <col min="15107" max="15107" width="0" style="1449" hidden="1" customWidth="1"/>
    <col min="15108" max="15108" width="13" style="1449" customWidth="1"/>
    <col min="15109" max="15109" width="13.85546875" style="1449" customWidth="1"/>
    <col min="15110" max="15110" width="12.42578125" style="1449" customWidth="1"/>
    <col min="15111" max="15111" width="16.42578125" style="1449" customWidth="1"/>
    <col min="15112" max="15112" width="12.42578125" style="1449" customWidth="1"/>
    <col min="15113" max="15113" width="13.7109375" style="1449" customWidth="1"/>
    <col min="15114" max="15114" width="12.28515625" style="1449" customWidth="1"/>
    <col min="15115" max="15115" width="13" style="1449" customWidth="1"/>
    <col min="15116" max="15116" width="12.7109375" style="1449" bestFit="1" customWidth="1"/>
    <col min="15117" max="15117" width="14" style="1449" customWidth="1"/>
    <col min="15118" max="15119" width="14.140625" style="1449" customWidth="1"/>
    <col min="15120" max="15120" width="11.28515625" style="1449" customWidth="1"/>
    <col min="15121" max="15121" width="13.42578125" style="1449" bestFit="1" customWidth="1"/>
    <col min="15122" max="15122" width="12.42578125" style="1449" customWidth="1"/>
    <col min="15123" max="15124" width="12.140625" style="1449" customWidth="1"/>
    <col min="15125" max="15125" width="12.28515625" style="1449" bestFit="1" customWidth="1"/>
    <col min="15126" max="15126" width="12.28515625" style="1449" customWidth="1"/>
    <col min="15127" max="15127" width="12.28515625" style="1449" bestFit="1" customWidth="1"/>
    <col min="15128" max="15128" width="14.42578125" style="1449" customWidth="1"/>
    <col min="15129" max="15129" width="11" style="1449" bestFit="1" customWidth="1"/>
    <col min="15130" max="15130" width="12.42578125" style="1449" bestFit="1" customWidth="1"/>
    <col min="15131" max="15131" width="8.85546875" style="1449"/>
    <col min="15132" max="15132" width="22.140625" style="1449" bestFit="1" customWidth="1"/>
    <col min="15133" max="15360" width="8.85546875" style="1449"/>
    <col min="15361" max="15361" width="11.28515625" style="1449" customWidth="1"/>
    <col min="15362" max="15362" width="21.28515625" style="1449" customWidth="1"/>
    <col min="15363" max="15363" width="0" style="1449" hidden="1" customWidth="1"/>
    <col min="15364" max="15364" width="13" style="1449" customWidth="1"/>
    <col min="15365" max="15365" width="13.85546875" style="1449" customWidth="1"/>
    <col min="15366" max="15366" width="12.42578125" style="1449" customWidth="1"/>
    <col min="15367" max="15367" width="16.42578125" style="1449" customWidth="1"/>
    <col min="15368" max="15368" width="12.42578125" style="1449" customWidth="1"/>
    <col min="15369" max="15369" width="13.7109375" style="1449" customWidth="1"/>
    <col min="15370" max="15370" width="12.28515625" style="1449" customWidth="1"/>
    <col min="15371" max="15371" width="13" style="1449" customWidth="1"/>
    <col min="15372" max="15372" width="12.7109375" style="1449" bestFit="1" customWidth="1"/>
    <col min="15373" max="15373" width="14" style="1449" customWidth="1"/>
    <col min="15374" max="15375" width="14.140625" style="1449" customWidth="1"/>
    <col min="15376" max="15376" width="11.28515625" style="1449" customWidth="1"/>
    <col min="15377" max="15377" width="13.42578125" style="1449" bestFit="1" customWidth="1"/>
    <col min="15378" max="15378" width="12.42578125" style="1449" customWidth="1"/>
    <col min="15379" max="15380" width="12.140625" style="1449" customWidth="1"/>
    <col min="15381" max="15381" width="12.28515625" style="1449" bestFit="1" customWidth="1"/>
    <col min="15382" max="15382" width="12.28515625" style="1449" customWidth="1"/>
    <col min="15383" max="15383" width="12.28515625" style="1449" bestFit="1" customWidth="1"/>
    <col min="15384" max="15384" width="14.42578125" style="1449" customWidth="1"/>
    <col min="15385" max="15385" width="11" style="1449" bestFit="1" customWidth="1"/>
    <col min="15386" max="15386" width="12.42578125" style="1449" bestFit="1" customWidth="1"/>
    <col min="15387" max="15387" width="8.85546875" style="1449"/>
    <col min="15388" max="15388" width="22.140625" style="1449" bestFit="1" customWidth="1"/>
    <col min="15389" max="15616" width="8.85546875" style="1449"/>
    <col min="15617" max="15617" width="11.28515625" style="1449" customWidth="1"/>
    <col min="15618" max="15618" width="21.28515625" style="1449" customWidth="1"/>
    <col min="15619" max="15619" width="0" style="1449" hidden="1" customWidth="1"/>
    <col min="15620" max="15620" width="13" style="1449" customWidth="1"/>
    <col min="15621" max="15621" width="13.85546875" style="1449" customWidth="1"/>
    <col min="15622" max="15622" width="12.42578125" style="1449" customWidth="1"/>
    <col min="15623" max="15623" width="16.42578125" style="1449" customWidth="1"/>
    <col min="15624" max="15624" width="12.42578125" style="1449" customWidth="1"/>
    <col min="15625" max="15625" width="13.7109375" style="1449" customWidth="1"/>
    <col min="15626" max="15626" width="12.28515625" style="1449" customWidth="1"/>
    <col min="15627" max="15627" width="13" style="1449" customWidth="1"/>
    <col min="15628" max="15628" width="12.7109375" style="1449" bestFit="1" customWidth="1"/>
    <col min="15629" max="15629" width="14" style="1449" customWidth="1"/>
    <col min="15630" max="15631" width="14.140625" style="1449" customWidth="1"/>
    <col min="15632" max="15632" width="11.28515625" style="1449" customWidth="1"/>
    <col min="15633" max="15633" width="13.42578125" style="1449" bestFit="1" customWidth="1"/>
    <col min="15634" max="15634" width="12.42578125" style="1449" customWidth="1"/>
    <col min="15635" max="15636" width="12.140625" style="1449" customWidth="1"/>
    <col min="15637" max="15637" width="12.28515625" style="1449" bestFit="1" customWidth="1"/>
    <col min="15638" max="15638" width="12.28515625" style="1449" customWidth="1"/>
    <col min="15639" max="15639" width="12.28515625" style="1449" bestFit="1" customWidth="1"/>
    <col min="15640" max="15640" width="14.42578125" style="1449" customWidth="1"/>
    <col min="15641" max="15641" width="11" style="1449" bestFit="1" customWidth="1"/>
    <col min="15642" max="15642" width="12.42578125" style="1449" bestFit="1" customWidth="1"/>
    <col min="15643" max="15643" width="8.85546875" style="1449"/>
    <col min="15644" max="15644" width="22.140625" style="1449" bestFit="1" customWidth="1"/>
    <col min="15645" max="15872" width="8.85546875" style="1449"/>
    <col min="15873" max="15873" width="11.28515625" style="1449" customWidth="1"/>
    <col min="15874" max="15874" width="21.28515625" style="1449" customWidth="1"/>
    <col min="15875" max="15875" width="0" style="1449" hidden="1" customWidth="1"/>
    <col min="15876" max="15876" width="13" style="1449" customWidth="1"/>
    <col min="15877" max="15877" width="13.85546875" style="1449" customWidth="1"/>
    <col min="15878" max="15878" width="12.42578125" style="1449" customWidth="1"/>
    <col min="15879" max="15879" width="16.42578125" style="1449" customWidth="1"/>
    <col min="15880" max="15880" width="12.42578125" style="1449" customWidth="1"/>
    <col min="15881" max="15881" width="13.7109375" style="1449" customWidth="1"/>
    <col min="15882" max="15882" width="12.28515625" style="1449" customWidth="1"/>
    <col min="15883" max="15883" width="13" style="1449" customWidth="1"/>
    <col min="15884" max="15884" width="12.7109375" style="1449" bestFit="1" customWidth="1"/>
    <col min="15885" max="15885" width="14" style="1449" customWidth="1"/>
    <col min="15886" max="15887" width="14.140625" style="1449" customWidth="1"/>
    <col min="15888" max="15888" width="11.28515625" style="1449" customWidth="1"/>
    <col min="15889" max="15889" width="13.42578125" style="1449" bestFit="1" customWidth="1"/>
    <col min="15890" max="15890" width="12.42578125" style="1449" customWidth="1"/>
    <col min="15891" max="15892" width="12.140625" style="1449" customWidth="1"/>
    <col min="15893" max="15893" width="12.28515625" style="1449" bestFit="1" customWidth="1"/>
    <col min="15894" max="15894" width="12.28515625" style="1449" customWidth="1"/>
    <col min="15895" max="15895" width="12.28515625" style="1449" bestFit="1" customWidth="1"/>
    <col min="15896" max="15896" width="14.42578125" style="1449" customWidth="1"/>
    <col min="15897" max="15897" width="11" style="1449" bestFit="1" customWidth="1"/>
    <col min="15898" max="15898" width="12.42578125" style="1449" bestFit="1" customWidth="1"/>
    <col min="15899" max="15899" width="8.85546875" style="1449"/>
    <col min="15900" max="15900" width="22.140625" style="1449" bestFit="1" customWidth="1"/>
    <col min="15901" max="16128" width="8.85546875" style="1449"/>
    <col min="16129" max="16129" width="11.28515625" style="1449" customWidth="1"/>
    <col min="16130" max="16130" width="21.28515625" style="1449" customWidth="1"/>
    <col min="16131" max="16131" width="0" style="1449" hidden="1" customWidth="1"/>
    <col min="16132" max="16132" width="13" style="1449" customWidth="1"/>
    <col min="16133" max="16133" width="13.85546875" style="1449" customWidth="1"/>
    <col min="16134" max="16134" width="12.42578125" style="1449" customWidth="1"/>
    <col min="16135" max="16135" width="16.42578125" style="1449" customWidth="1"/>
    <col min="16136" max="16136" width="12.42578125" style="1449" customWidth="1"/>
    <col min="16137" max="16137" width="13.7109375" style="1449" customWidth="1"/>
    <col min="16138" max="16138" width="12.28515625" style="1449" customWidth="1"/>
    <col min="16139" max="16139" width="13" style="1449" customWidth="1"/>
    <col min="16140" max="16140" width="12.7109375" style="1449" bestFit="1" customWidth="1"/>
    <col min="16141" max="16141" width="14" style="1449" customWidth="1"/>
    <col min="16142" max="16143" width="14.140625" style="1449" customWidth="1"/>
    <col min="16144" max="16144" width="11.28515625" style="1449" customWidth="1"/>
    <col min="16145" max="16145" width="13.42578125" style="1449" bestFit="1" customWidth="1"/>
    <col min="16146" max="16146" width="12.42578125" style="1449" customWidth="1"/>
    <col min="16147" max="16148" width="12.140625" style="1449" customWidth="1"/>
    <col min="16149" max="16149" width="12.28515625" style="1449" bestFit="1" customWidth="1"/>
    <col min="16150" max="16150" width="12.28515625" style="1449" customWidth="1"/>
    <col min="16151" max="16151" width="12.28515625" style="1449" bestFit="1" customWidth="1"/>
    <col min="16152" max="16152" width="14.42578125" style="1449" customWidth="1"/>
    <col min="16153" max="16153" width="11" style="1449" bestFit="1" customWidth="1"/>
    <col min="16154" max="16154" width="12.42578125" style="1449" bestFit="1" customWidth="1"/>
    <col min="16155" max="16155" width="8.85546875" style="1449"/>
    <col min="16156" max="16156" width="22.140625" style="1449" bestFit="1" customWidth="1"/>
    <col min="16157" max="16384" width="8.85546875" style="1449"/>
  </cols>
  <sheetData>
    <row r="1" spans="1:29" s="1443" customFormat="1" ht="31.5" x14ac:dyDescent="0.5">
      <c r="A1" s="1857" t="s">
        <v>758</v>
      </c>
      <c r="B1" s="1857"/>
      <c r="C1" s="1857"/>
      <c r="D1" s="1857"/>
      <c r="E1" s="1857"/>
      <c r="F1" s="1857"/>
      <c r="G1" s="1857"/>
      <c r="H1" s="1857"/>
      <c r="I1" s="1857"/>
      <c r="J1" s="1441"/>
      <c r="K1" s="1441"/>
      <c r="L1" s="1441"/>
      <c r="M1" s="1441"/>
      <c r="N1" s="1441"/>
      <c r="O1" s="1441"/>
      <c r="P1" s="1441"/>
      <c r="Q1" s="1441"/>
      <c r="R1" s="1441"/>
      <c r="S1" s="1441"/>
      <c r="T1" s="1441"/>
      <c r="U1" s="1441"/>
      <c r="V1" s="1441"/>
      <c r="W1" s="1441"/>
      <c r="X1" s="1497"/>
      <c r="Y1" s="1442"/>
      <c r="Z1" s="1442"/>
      <c r="AA1" s="1442"/>
      <c r="AB1" s="1442"/>
      <c r="AC1" s="1442"/>
    </row>
    <row r="2" spans="1:29" ht="15.75" x14ac:dyDescent="0.25">
      <c r="A2" s="1444" t="s">
        <v>0</v>
      </c>
      <c r="B2" s="1445" t="s">
        <v>1</v>
      </c>
      <c r="C2" s="1446" t="s">
        <v>897</v>
      </c>
      <c r="D2" s="1852" t="s">
        <v>190</v>
      </c>
      <c r="E2" s="1852"/>
      <c r="F2" s="1852"/>
      <c r="G2" s="1447" t="s">
        <v>191</v>
      </c>
      <c r="H2" s="1853" t="s">
        <v>192</v>
      </c>
      <c r="I2" s="1853"/>
      <c r="J2" s="1853"/>
      <c r="K2" s="1853"/>
      <c r="L2" s="1853"/>
      <c r="M2" s="1446" t="s">
        <v>191</v>
      </c>
      <c r="N2" s="1854" t="s">
        <v>193</v>
      </c>
      <c r="O2" s="1854"/>
      <c r="P2" s="1854"/>
      <c r="Q2" s="1446" t="s">
        <v>191</v>
      </c>
      <c r="R2" s="1855" t="s">
        <v>695</v>
      </c>
      <c r="S2" s="1855"/>
      <c r="T2" s="1855"/>
      <c r="U2" s="1855"/>
      <c r="V2" s="1856"/>
      <c r="W2" s="1446" t="s">
        <v>191</v>
      </c>
      <c r="X2" s="1081" t="s">
        <v>194</v>
      </c>
      <c r="Y2" s="1448" t="s">
        <v>194</v>
      </c>
    </row>
    <row r="3" spans="1:29" ht="78.75" x14ac:dyDescent="0.25">
      <c r="A3" s="1444" t="s">
        <v>0</v>
      </c>
      <c r="B3" s="1445" t="s">
        <v>1</v>
      </c>
      <c r="C3" s="1232"/>
      <c r="D3" s="1450" t="s">
        <v>195</v>
      </c>
      <c r="E3" s="1451" t="s">
        <v>196</v>
      </c>
      <c r="F3" s="1450" t="s">
        <v>197</v>
      </c>
      <c r="G3" s="1452" t="s">
        <v>1332</v>
      </c>
      <c r="H3" s="1450" t="s">
        <v>198</v>
      </c>
      <c r="I3" s="1453" t="s">
        <v>199</v>
      </c>
      <c r="J3" s="1454" t="s">
        <v>200</v>
      </c>
      <c r="K3" s="1453" t="s">
        <v>201</v>
      </c>
      <c r="L3" s="1455" t="s">
        <v>202</v>
      </c>
      <c r="M3" s="1456" t="s">
        <v>1333</v>
      </c>
      <c r="N3" s="1457" t="s">
        <v>203</v>
      </c>
      <c r="O3" s="1457" t="s">
        <v>204</v>
      </c>
      <c r="P3" s="1457" t="s">
        <v>205</v>
      </c>
      <c r="Q3" s="1456" t="s">
        <v>1334</v>
      </c>
      <c r="R3" s="1457" t="s">
        <v>206</v>
      </c>
      <c r="S3" s="1457" t="s">
        <v>207</v>
      </c>
      <c r="T3" s="1457" t="s">
        <v>208</v>
      </c>
      <c r="U3" s="1457" t="s">
        <v>209</v>
      </c>
      <c r="V3" s="1457" t="s">
        <v>210</v>
      </c>
      <c r="W3" s="1456" t="s">
        <v>1335</v>
      </c>
      <c r="X3" s="1135"/>
    </row>
    <row r="4" spans="1:29" ht="15.75" x14ac:dyDescent="0.25">
      <c r="A4" s="1228"/>
      <c r="B4" s="1228" t="s">
        <v>20</v>
      </c>
      <c r="C4" s="1229"/>
      <c r="D4" s="1229"/>
      <c r="E4" s="1229"/>
      <c r="F4" s="1458">
        <v>2110302</v>
      </c>
      <c r="G4" s="1228"/>
      <c r="H4" s="1228"/>
      <c r="I4" s="1228"/>
      <c r="J4" s="1228"/>
      <c r="K4" s="1228"/>
      <c r="L4" s="1228"/>
      <c r="M4" s="1162">
        <f>SUM(H4:L4)</f>
        <v>0</v>
      </c>
      <c r="N4" s="1228"/>
      <c r="O4" s="1228"/>
      <c r="P4" s="1228"/>
      <c r="Q4" s="1459"/>
      <c r="R4" s="1459">
        <v>0</v>
      </c>
      <c r="S4" s="1459">
        <v>0</v>
      </c>
      <c r="T4" s="1459">
        <v>0</v>
      </c>
      <c r="U4" s="1459">
        <v>0</v>
      </c>
      <c r="V4" s="1459">
        <v>0</v>
      </c>
      <c r="W4" s="1225"/>
      <c r="X4" s="1218"/>
    </row>
    <row r="5" spans="1:29" ht="15.75" x14ac:dyDescent="0.25">
      <c r="A5" s="1224">
        <v>2110101</v>
      </c>
      <c r="B5" s="1460" t="s">
        <v>21</v>
      </c>
      <c r="C5" s="1232">
        <v>291553980</v>
      </c>
      <c r="D5" s="1229">
        <v>0</v>
      </c>
      <c r="E5" s="1458">
        <v>130730606</v>
      </c>
      <c r="F5" s="1229">
        <v>0</v>
      </c>
      <c r="G5" s="1232">
        <f>SUM(D5:F5)</f>
        <v>130730606</v>
      </c>
      <c r="H5" s="1228">
        <v>0</v>
      </c>
      <c r="I5" s="1228">
        <v>0</v>
      </c>
      <c r="J5" s="1228">
        <v>0</v>
      </c>
      <c r="K5" s="1228">
        <v>0</v>
      </c>
      <c r="L5" s="1228">
        <v>0</v>
      </c>
      <c r="M5" s="1162">
        <f>SUM(H5:L5)</f>
        <v>0</v>
      </c>
      <c r="N5" s="1228">
        <v>0</v>
      </c>
      <c r="O5" s="1228">
        <v>0</v>
      </c>
      <c r="P5" s="1228">
        <v>0</v>
      </c>
      <c r="Q5" s="1162">
        <f>SUM(N5:P5)</f>
        <v>0</v>
      </c>
      <c r="R5" s="1459">
        <v>0</v>
      </c>
      <c r="S5" s="1459">
        <v>0</v>
      </c>
      <c r="T5" s="1459">
        <v>0</v>
      </c>
      <c r="U5" s="1459">
        <v>0</v>
      </c>
      <c r="V5" s="1459">
        <v>0</v>
      </c>
      <c r="W5" s="1233">
        <f>SUM(R5:V5)</f>
        <v>0</v>
      </c>
      <c r="X5" s="1135">
        <f>SUM(W5+Q5+M5+G5)</f>
        <v>130730606</v>
      </c>
      <c r="Y5" s="1448">
        <v>130730606</v>
      </c>
      <c r="Z5" s="1448">
        <f>SUM(X5-Y5)</f>
        <v>0</v>
      </c>
    </row>
    <row r="6" spans="1:29" ht="15.75" hidden="1" x14ac:dyDescent="0.25">
      <c r="A6" s="1224"/>
      <c r="B6" s="1453" t="s">
        <v>24</v>
      </c>
      <c r="C6" s="1232">
        <v>0</v>
      </c>
      <c r="D6" s="1229">
        <v>0</v>
      </c>
      <c r="E6" s="1458" t="s">
        <v>274</v>
      </c>
      <c r="F6" s="1229">
        <v>0</v>
      </c>
      <c r="G6" s="1232">
        <f t="shared" ref="G6:G22" si="0">SUM(D6:F6)</f>
        <v>0</v>
      </c>
      <c r="H6" s="1228">
        <v>0</v>
      </c>
      <c r="I6" s="1228">
        <v>0</v>
      </c>
      <c r="J6" s="1228">
        <v>0</v>
      </c>
      <c r="K6" s="1228">
        <v>0</v>
      </c>
      <c r="L6" s="1228">
        <v>0</v>
      </c>
      <c r="M6" s="1162">
        <f t="shared" ref="M6:M22" si="1">SUM(H6:L6)</f>
        <v>0</v>
      </c>
      <c r="N6" s="1228">
        <v>0</v>
      </c>
      <c r="O6" s="1228">
        <v>0</v>
      </c>
      <c r="P6" s="1228">
        <v>0</v>
      </c>
      <c r="Q6" s="1162">
        <f t="shared" ref="Q6:Q22" si="2">SUM(N6:P6)</f>
        <v>0</v>
      </c>
      <c r="R6" s="1459">
        <v>0</v>
      </c>
      <c r="S6" s="1459">
        <v>0</v>
      </c>
      <c r="T6" s="1459">
        <v>0</v>
      </c>
      <c r="U6" s="1459">
        <v>0</v>
      </c>
      <c r="V6" s="1459">
        <v>0</v>
      </c>
      <c r="W6" s="1233">
        <f t="shared" ref="W6:W22" si="3">SUM(R6:V6)</f>
        <v>0</v>
      </c>
      <c r="X6" s="1135">
        <f t="shared" ref="X6:X22" si="4">SUM(W6+Q6+M6+G6)</f>
        <v>0</v>
      </c>
      <c r="Y6" s="1448">
        <v>0</v>
      </c>
      <c r="Z6" s="1448">
        <f t="shared" ref="Z6:Z23" si="5">SUM(X6-Y6)</f>
        <v>0</v>
      </c>
    </row>
    <row r="7" spans="1:29" ht="15.75" hidden="1" x14ac:dyDescent="0.25">
      <c r="A7" s="1224">
        <v>2110309</v>
      </c>
      <c r="B7" s="1460" t="s">
        <v>25</v>
      </c>
      <c r="C7" s="1232">
        <v>0</v>
      </c>
      <c r="D7" s="1229">
        <v>0</v>
      </c>
      <c r="E7" s="1458" t="s">
        <v>274</v>
      </c>
      <c r="F7" s="1229">
        <v>0</v>
      </c>
      <c r="G7" s="1232">
        <f t="shared" si="0"/>
        <v>0</v>
      </c>
      <c r="H7" s="1228">
        <v>0</v>
      </c>
      <c r="I7" s="1228">
        <v>0</v>
      </c>
      <c r="J7" s="1228">
        <v>0</v>
      </c>
      <c r="K7" s="1228">
        <v>0</v>
      </c>
      <c r="L7" s="1228">
        <v>0</v>
      </c>
      <c r="M7" s="1162">
        <f t="shared" si="1"/>
        <v>0</v>
      </c>
      <c r="N7" s="1228">
        <v>0</v>
      </c>
      <c r="O7" s="1228">
        <v>0</v>
      </c>
      <c r="P7" s="1228">
        <v>0</v>
      </c>
      <c r="Q7" s="1162">
        <f t="shared" si="2"/>
        <v>0</v>
      </c>
      <c r="R7" s="1459">
        <v>0</v>
      </c>
      <c r="S7" s="1459">
        <v>0</v>
      </c>
      <c r="T7" s="1459">
        <v>0</v>
      </c>
      <c r="U7" s="1459">
        <v>0</v>
      </c>
      <c r="V7" s="1459">
        <v>0</v>
      </c>
      <c r="W7" s="1233">
        <f t="shared" si="3"/>
        <v>0</v>
      </c>
      <c r="X7" s="1135">
        <f t="shared" si="4"/>
        <v>0</v>
      </c>
      <c r="Y7" s="1448">
        <v>0</v>
      </c>
      <c r="Z7" s="1448">
        <f t="shared" si="5"/>
        <v>0</v>
      </c>
    </row>
    <row r="8" spans="1:29" ht="15.75" x14ac:dyDescent="0.25">
      <c r="A8" s="1224">
        <v>2110301</v>
      </c>
      <c r="B8" s="1460" t="s">
        <v>26</v>
      </c>
      <c r="C8" s="1232">
        <v>57430800</v>
      </c>
      <c r="D8" s="1229">
        <v>0</v>
      </c>
      <c r="E8" s="1458">
        <v>57430800</v>
      </c>
      <c r="F8" s="1229">
        <v>0</v>
      </c>
      <c r="G8" s="1232">
        <f t="shared" si="0"/>
        <v>57430800</v>
      </c>
      <c r="H8" s="1228">
        <v>0</v>
      </c>
      <c r="I8" s="1228">
        <v>0</v>
      </c>
      <c r="J8" s="1228">
        <v>0</v>
      </c>
      <c r="K8" s="1228">
        <v>0</v>
      </c>
      <c r="L8" s="1228">
        <v>0</v>
      </c>
      <c r="M8" s="1162">
        <f t="shared" si="1"/>
        <v>0</v>
      </c>
      <c r="N8" s="1228">
        <v>0</v>
      </c>
      <c r="O8" s="1228">
        <v>0</v>
      </c>
      <c r="P8" s="1228">
        <v>0</v>
      </c>
      <c r="Q8" s="1162">
        <f t="shared" si="2"/>
        <v>0</v>
      </c>
      <c r="R8" s="1459">
        <v>0</v>
      </c>
      <c r="S8" s="1459">
        <v>0</v>
      </c>
      <c r="T8" s="1459">
        <v>0</v>
      </c>
      <c r="U8" s="1459">
        <v>0</v>
      </c>
      <c r="V8" s="1459">
        <v>0</v>
      </c>
      <c r="W8" s="1233">
        <f t="shared" si="3"/>
        <v>0</v>
      </c>
      <c r="X8" s="1135">
        <f t="shared" si="4"/>
        <v>57430800</v>
      </c>
      <c r="Y8" s="1448">
        <v>57430800</v>
      </c>
      <c r="Z8" s="1448">
        <f t="shared" si="5"/>
        <v>0</v>
      </c>
    </row>
    <row r="9" spans="1:29" ht="15.75" x14ac:dyDescent="0.25">
      <c r="A9" s="1224">
        <v>2110320</v>
      </c>
      <c r="B9" s="1460" t="s">
        <v>27</v>
      </c>
      <c r="C9" s="1232">
        <v>4476000</v>
      </c>
      <c r="D9" s="1229">
        <v>0</v>
      </c>
      <c r="E9" s="1458">
        <v>4476000</v>
      </c>
      <c r="F9" s="1229">
        <v>0</v>
      </c>
      <c r="G9" s="1232">
        <f t="shared" si="0"/>
        <v>4476000</v>
      </c>
      <c r="H9" s="1228">
        <v>0</v>
      </c>
      <c r="I9" s="1228">
        <v>0</v>
      </c>
      <c r="J9" s="1228">
        <v>0</v>
      </c>
      <c r="K9" s="1228">
        <v>0</v>
      </c>
      <c r="L9" s="1228">
        <v>0</v>
      </c>
      <c r="M9" s="1162">
        <f t="shared" si="1"/>
        <v>0</v>
      </c>
      <c r="N9" s="1228">
        <v>0</v>
      </c>
      <c r="O9" s="1228">
        <v>0</v>
      </c>
      <c r="P9" s="1228">
        <v>0</v>
      </c>
      <c r="Q9" s="1162">
        <f t="shared" si="2"/>
        <v>0</v>
      </c>
      <c r="R9" s="1459">
        <v>0</v>
      </c>
      <c r="S9" s="1459">
        <v>0</v>
      </c>
      <c r="T9" s="1459">
        <v>0</v>
      </c>
      <c r="U9" s="1459">
        <v>0</v>
      </c>
      <c r="V9" s="1459">
        <v>0</v>
      </c>
      <c r="W9" s="1233">
        <f t="shared" si="3"/>
        <v>0</v>
      </c>
      <c r="X9" s="1135">
        <f t="shared" si="4"/>
        <v>4476000</v>
      </c>
      <c r="Y9" s="1448">
        <v>4476000</v>
      </c>
      <c r="Z9" s="1448">
        <f t="shared" si="5"/>
        <v>0</v>
      </c>
    </row>
    <row r="10" spans="1:29" ht="15.75" x14ac:dyDescent="0.25">
      <c r="A10" s="1224">
        <v>2110314</v>
      </c>
      <c r="B10" s="1453" t="s">
        <v>28</v>
      </c>
      <c r="C10" s="1232">
        <v>45144000</v>
      </c>
      <c r="D10" s="1229">
        <v>0</v>
      </c>
      <c r="E10" s="1458">
        <v>45144000</v>
      </c>
      <c r="F10" s="1229">
        <v>0</v>
      </c>
      <c r="G10" s="1232">
        <f t="shared" si="0"/>
        <v>45144000</v>
      </c>
      <c r="H10" s="1228">
        <v>0</v>
      </c>
      <c r="I10" s="1228">
        <v>0</v>
      </c>
      <c r="J10" s="1228">
        <v>0</v>
      </c>
      <c r="K10" s="1228">
        <v>0</v>
      </c>
      <c r="L10" s="1228">
        <v>0</v>
      </c>
      <c r="M10" s="1162">
        <f t="shared" si="1"/>
        <v>0</v>
      </c>
      <c r="N10" s="1228">
        <v>0</v>
      </c>
      <c r="O10" s="1228">
        <v>0</v>
      </c>
      <c r="P10" s="1228">
        <v>0</v>
      </c>
      <c r="Q10" s="1162">
        <f t="shared" si="2"/>
        <v>0</v>
      </c>
      <c r="R10" s="1459">
        <v>0</v>
      </c>
      <c r="S10" s="1459">
        <v>0</v>
      </c>
      <c r="T10" s="1459">
        <v>0</v>
      </c>
      <c r="U10" s="1459">
        <v>0</v>
      </c>
      <c r="V10" s="1459">
        <v>0</v>
      </c>
      <c r="W10" s="1233">
        <f t="shared" si="3"/>
        <v>0</v>
      </c>
      <c r="X10" s="1135">
        <f t="shared" si="4"/>
        <v>45144000</v>
      </c>
      <c r="Y10" s="1448">
        <v>45144000</v>
      </c>
      <c r="Z10" s="1448">
        <f t="shared" si="5"/>
        <v>0</v>
      </c>
    </row>
    <row r="11" spans="1:29" ht="15.75" x14ac:dyDescent="0.25">
      <c r="A11" s="1224">
        <v>2110322</v>
      </c>
      <c r="B11" s="1460" t="s">
        <v>29</v>
      </c>
      <c r="C11" s="1232">
        <v>36980400</v>
      </c>
      <c r="D11" s="1229">
        <v>0</v>
      </c>
      <c r="E11" s="1458">
        <v>36980400</v>
      </c>
      <c r="F11" s="1229">
        <v>0</v>
      </c>
      <c r="G11" s="1232">
        <f t="shared" si="0"/>
        <v>36980400</v>
      </c>
      <c r="H11" s="1228">
        <v>0</v>
      </c>
      <c r="I11" s="1228">
        <v>0</v>
      </c>
      <c r="J11" s="1228">
        <v>0</v>
      </c>
      <c r="K11" s="1228">
        <v>0</v>
      </c>
      <c r="L11" s="1228">
        <v>0</v>
      </c>
      <c r="M11" s="1162">
        <f t="shared" si="1"/>
        <v>0</v>
      </c>
      <c r="N11" s="1228">
        <v>0</v>
      </c>
      <c r="O11" s="1228">
        <v>0</v>
      </c>
      <c r="P11" s="1228">
        <v>0</v>
      </c>
      <c r="Q11" s="1162">
        <f t="shared" si="2"/>
        <v>0</v>
      </c>
      <c r="R11" s="1459">
        <v>0</v>
      </c>
      <c r="S11" s="1459">
        <v>0</v>
      </c>
      <c r="T11" s="1459">
        <v>0</v>
      </c>
      <c r="U11" s="1459">
        <v>0</v>
      </c>
      <c r="V11" s="1459">
        <v>0</v>
      </c>
      <c r="W11" s="1233">
        <f t="shared" si="3"/>
        <v>0</v>
      </c>
      <c r="X11" s="1135">
        <f t="shared" si="4"/>
        <v>36980400</v>
      </c>
      <c r="Y11" s="1448">
        <v>36980400</v>
      </c>
      <c r="Z11" s="1448">
        <f t="shared" si="5"/>
        <v>0</v>
      </c>
    </row>
    <row r="12" spans="1:29" ht="15.75" x14ac:dyDescent="0.25">
      <c r="A12" s="1224">
        <v>2110315</v>
      </c>
      <c r="B12" s="1460" t="s">
        <v>31</v>
      </c>
      <c r="C12" s="1232">
        <v>194160000</v>
      </c>
      <c r="D12" s="1229">
        <v>0</v>
      </c>
      <c r="E12" s="1458">
        <v>194160000</v>
      </c>
      <c r="F12" s="1229">
        <v>0</v>
      </c>
      <c r="G12" s="1232">
        <f t="shared" si="0"/>
        <v>194160000</v>
      </c>
      <c r="H12" s="1228">
        <v>0</v>
      </c>
      <c r="I12" s="1228">
        <v>0</v>
      </c>
      <c r="J12" s="1228">
        <v>0</v>
      </c>
      <c r="K12" s="1228">
        <v>0</v>
      </c>
      <c r="L12" s="1228">
        <v>0</v>
      </c>
      <c r="M12" s="1162">
        <f t="shared" si="1"/>
        <v>0</v>
      </c>
      <c r="N12" s="1228">
        <v>0</v>
      </c>
      <c r="O12" s="1228">
        <v>0</v>
      </c>
      <c r="P12" s="1228">
        <v>0</v>
      </c>
      <c r="Q12" s="1162">
        <f t="shared" si="2"/>
        <v>0</v>
      </c>
      <c r="R12" s="1459">
        <v>0</v>
      </c>
      <c r="S12" s="1459">
        <v>0</v>
      </c>
      <c r="T12" s="1459">
        <v>0</v>
      </c>
      <c r="U12" s="1459">
        <v>0</v>
      </c>
      <c r="V12" s="1459">
        <v>0</v>
      </c>
      <c r="W12" s="1233">
        <f t="shared" si="3"/>
        <v>0</v>
      </c>
      <c r="X12" s="1135">
        <f t="shared" si="4"/>
        <v>194160000</v>
      </c>
      <c r="Y12" s="1448">
        <v>194160000</v>
      </c>
      <c r="Z12" s="1448">
        <f t="shared" si="5"/>
        <v>0</v>
      </c>
    </row>
    <row r="13" spans="1:29" ht="15.75" x14ac:dyDescent="0.25">
      <c r="A13" s="1224">
        <v>2110405</v>
      </c>
      <c r="B13" s="1453" t="s">
        <v>443</v>
      </c>
      <c r="C13" s="1232">
        <v>34729176</v>
      </c>
      <c r="D13" s="1229">
        <v>0</v>
      </c>
      <c r="E13" s="1458">
        <v>0</v>
      </c>
      <c r="F13" s="1229">
        <v>0</v>
      </c>
      <c r="G13" s="1232">
        <f t="shared" si="0"/>
        <v>0</v>
      </c>
      <c r="H13" s="1228">
        <v>0</v>
      </c>
      <c r="I13" s="1228">
        <v>0</v>
      </c>
      <c r="J13" s="1228">
        <v>0</v>
      </c>
      <c r="K13" s="1228">
        <v>0</v>
      </c>
      <c r="L13" s="1228">
        <v>0</v>
      </c>
      <c r="M13" s="1162">
        <f t="shared" si="1"/>
        <v>0</v>
      </c>
      <c r="N13" s="1228">
        <v>0</v>
      </c>
      <c r="O13" s="1228">
        <v>0</v>
      </c>
      <c r="P13" s="1228">
        <v>0</v>
      </c>
      <c r="Q13" s="1162">
        <f t="shared" si="2"/>
        <v>0</v>
      </c>
      <c r="R13" s="1459">
        <v>0</v>
      </c>
      <c r="S13" s="1459">
        <v>0</v>
      </c>
      <c r="T13" s="1459">
        <v>0</v>
      </c>
      <c r="U13" s="1459">
        <v>0</v>
      </c>
      <c r="V13" s="1459">
        <v>0</v>
      </c>
      <c r="W13" s="1233">
        <f t="shared" si="3"/>
        <v>0</v>
      </c>
      <c r="X13" s="1135">
        <f t="shared" si="4"/>
        <v>0</v>
      </c>
      <c r="Y13" s="1448">
        <v>0</v>
      </c>
      <c r="Z13" s="1448">
        <f t="shared" si="5"/>
        <v>0</v>
      </c>
    </row>
    <row r="14" spans="1:29" ht="15.75" x14ac:dyDescent="0.25">
      <c r="A14" s="1224">
        <v>2110315</v>
      </c>
      <c r="B14" s="1460" t="s">
        <v>724</v>
      </c>
      <c r="C14" s="1232">
        <v>15576000</v>
      </c>
      <c r="D14" s="1229">
        <v>0</v>
      </c>
      <c r="E14" s="1458">
        <v>15576000</v>
      </c>
      <c r="F14" s="1229">
        <v>0</v>
      </c>
      <c r="G14" s="1232">
        <f t="shared" si="0"/>
        <v>15576000</v>
      </c>
      <c r="H14" s="1228">
        <v>0</v>
      </c>
      <c r="I14" s="1228">
        <v>0</v>
      </c>
      <c r="J14" s="1228">
        <v>0</v>
      </c>
      <c r="K14" s="1228">
        <v>0</v>
      </c>
      <c r="L14" s="1228">
        <v>0</v>
      </c>
      <c r="M14" s="1162">
        <f t="shared" si="1"/>
        <v>0</v>
      </c>
      <c r="N14" s="1228">
        <v>0</v>
      </c>
      <c r="O14" s="1228">
        <v>0</v>
      </c>
      <c r="P14" s="1228">
        <v>0</v>
      </c>
      <c r="Q14" s="1162">
        <f t="shared" si="2"/>
        <v>0</v>
      </c>
      <c r="R14" s="1459">
        <v>0</v>
      </c>
      <c r="S14" s="1459">
        <v>0</v>
      </c>
      <c r="T14" s="1459">
        <v>0</v>
      </c>
      <c r="U14" s="1459">
        <v>0</v>
      </c>
      <c r="V14" s="1459">
        <v>0</v>
      </c>
      <c r="W14" s="1233">
        <f t="shared" si="3"/>
        <v>0</v>
      </c>
      <c r="X14" s="1135">
        <f t="shared" si="4"/>
        <v>15576000</v>
      </c>
      <c r="Y14" s="1448">
        <v>15576000</v>
      </c>
      <c r="Z14" s="1448">
        <f t="shared" si="5"/>
        <v>0</v>
      </c>
    </row>
    <row r="15" spans="1:29" ht="15.75" x14ac:dyDescent="0.25">
      <c r="A15" s="1224"/>
      <c r="B15" s="1460" t="s">
        <v>211</v>
      </c>
      <c r="C15" s="1232">
        <v>76680000</v>
      </c>
      <c r="D15" s="1229">
        <v>0</v>
      </c>
      <c r="E15" s="1458">
        <v>88200000</v>
      </c>
      <c r="F15" s="1229">
        <v>0</v>
      </c>
      <c r="G15" s="1232">
        <f t="shared" si="0"/>
        <v>88200000</v>
      </c>
      <c r="H15" s="1228">
        <v>0</v>
      </c>
      <c r="I15" s="1228">
        <v>0</v>
      </c>
      <c r="J15" s="1228">
        <v>0</v>
      </c>
      <c r="K15" s="1228">
        <v>0</v>
      </c>
      <c r="L15" s="1228">
        <v>0</v>
      </c>
      <c r="M15" s="1162">
        <f t="shared" si="1"/>
        <v>0</v>
      </c>
      <c r="N15" s="1228">
        <v>0</v>
      </c>
      <c r="O15" s="1228">
        <v>0</v>
      </c>
      <c r="P15" s="1228">
        <v>0</v>
      </c>
      <c r="Q15" s="1162">
        <f t="shared" si="2"/>
        <v>0</v>
      </c>
      <c r="R15" s="1459">
        <v>0</v>
      </c>
      <c r="S15" s="1459">
        <v>0</v>
      </c>
      <c r="T15" s="1459">
        <v>0</v>
      </c>
      <c r="U15" s="1459">
        <v>0</v>
      </c>
      <c r="V15" s="1459">
        <v>0</v>
      </c>
      <c r="W15" s="1233">
        <f t="shared" si="3"/>
        <v>0</v>
      </c>
      <c r="X15" s="1135">
        <f t="shared" si="4"/>
        <v>88200000</v>
      </c>
      <c r="Y15" s="1448">
        <v>88200000</v>
      </c>
      <c r="Z15" s="1448">
        <f t="shared" si="5"/>
        <v>0</v>
      </c>
    </row>
    <row r="16" spans="1:29" ht="15.75" x14ac:dyDescent="0.25">
      <c r="A16" s="1224"/>
      <c r="B16" s="1460" t="s">
        <v>444</v>
      </c>
      <c r="C16" s="1232">
        <v>77760000</v>
      </c>
      <c r="D16" s="1229">
        <v>0</v>
      </c>
      <c r="E16" s="1458">
        <v>77760000</v>
      </c>
      <c r="F16" s="1229">
        <v>0</v>
      </c>
      <c r="G16" s="1232">
        <f t="shared" si="0"/>
        <v>77760000</v>
      </c>
      <c r="H16" s="1228">
        <v>0</v>
      </c>
      <c r="I16" s="1228">
        <v>0</v>
      </c>
      <c r="J16" s="1228">
        <v>0</v>
      </c>
      <c r="K16" s="1228">
        <v>0</v>
      </c>
      <c r="L16" s="1228">
        <v>0</v>
      </c>
      <c r="M16" s="1162">
        <f t="shared" si="1"/>
        <v>0</v>
      </c>
      <c r="N16" s="1228">
        <v>0</v>
      </c>
      <c r="O16" s="1228">
        <v>0</v>
      </c>
      <c r="P16" s="1228">
        <v>0</v>
      </c>
      <c r="Q16" s="1162">
        <f t="shared" si="2"/>
        <v>0</v>
      </c>
      <c r="R16" s="1459">
        <v>0</v>
      </c>
      <c r="S16" s="1459">
        <v>0</v>
      </c>
      <c r="T16" s="1459">
        <v>0</v>
      </c>
      <c r="U16" s="1459">
        <v>0</v>
      </c>
      <c r="V16" s="1459">
        <v>0</v>
      </c>
      <c r="W16" s="1233">
        <f t="shared" si="3"/>
        <v>0</v>
      </c>
      <c r="X16" s="1135">
        <f t="shared" si="4"/>
        <v>77760000</v>
      </c>
      <c r="Y16" s="1448">
        <v>77760000</v>
      </c>
      <c r="Z16" s="1448">
        <f t="shared" si="5"/>
        <v>0</v>
      </c>
    </row>
    <row r="17" spans="1:29" ht="15.75" x14ac:dyDescent="0.25">
      <c r="A17" s="1224">
        <v>2110317</v>
      </c>
      <c r="B17" s="1460" t="s">
        <v>32</v>
      </c>
      <c r="C17" s="1232">
        <v>3220000</v>
      </c>
      <c r="D17" s="1229">
        <v>0</v>
      </c>
      <c r="E17" s="1458">
        <v>4820000</v>
      </c>
      <c r="F17" s="1229">
        <v>0</v>
      </c>
      <c r="G17" s="1232">
        <f t="shared" si="0"/>
        <v>4820000</v>
      </c>
      <c r="H17" s="1228">
        <v>0</v>
      </c>
      <c r="I17" s="1228">
        <v>0</v>
      </c>
      <c r="J17" s="1228">
        <v>0</v>
      </c>
      <c r="K17" s="1228">
        <v>0</v>
      </c>
      <c r="L17" s="1228">
        <v>0</v>
      </c>
      <c r="M17" s="1162">
        <f t="shared" si="1"/>
        <v>0</v>
      </c>
      <c r="N17" s="1228">
        <v>0</v>
      </c>
      <c r="O17" s="1228">
        <v>0</v>
      </c>
      <c r="P17" s="1228">
        <v>0</v>
      </c>
      <c r="Q17" s="1162">
        <f t="shared" si="2"/>
        <v>0</v>
      </c>
      <c r="R17" s="1459">
        <v>0</v>
      </c>
      <c r="S17" s="1459">
        <v>0</v>
      </c>
      <c r="T17" s="1459">
        <v>0</v>
      </c>
      <c r="U17" s="1459">
        <v>0</v>
      </c>
      <c r="V17" s="1459">
        <v>0</v>
      </c>
      <c r="W17" s="1233">
        <f t="shared" si="3"/>
        <v>0</v>
      </c>
      <c r="X17" s="1135">
        <f t="shared" si="4"/>
        <v>4820000</v>
      </c>
      <c r="Y17" s="1448">
        <v>4820000</v>
      </c>
      <c r="Z17" s="1448">
        <f t="shared" si="5"/>
        <v>0</v>
      </c>
    </row>
    <row r="18" spans="1:29" ht="15.75" x14ac:dyDescent="0.25">
      <c r="A18" s="1224"/>
      <c r="B18" s="1460" t="s">
        <v>723</v>
      </c>
      <c r="C18" s="1232">
        <v>33120000</v>
      </c>
      <c r="D18" s="1229">
        <v>0</v>
      </c>
      <c r="E18" s="1458">
        <v>28120000</v>
      </c>
      <c r="F18" s="1229">
        <v>0</v>
      </c>
      <c r="G18" s="1232">
        <f t="shared" si="0"/>
        <v>28120000</v>
      </c>
      <c r="H18" s="1228">
        <v>0</v>
      </c>
      <c r="I18" s="1228">
        <v>0</v>
      </c>
      <c r="J18" s="1228">
        <v>0</v>
      </c>
      <c r="K18" s="1228">
        <v>0</v>
      </c>
      <c r="L18" s="1228">
        <v>0</v>
      </c>
      <c r="M18" s="1162">
        <f t="shared" si="1"/>
        <v>0</v>
      </c>
      <c r="N18" s="1228">
        <v>0</v>
      </c>
      <c r="O18" s="1228">
        <v>0</v>
      </c>
      <c r="P18" s="1228">
        <v>0</v>
      </c>
      <c r="Q18" s="1162">
        <f t="shared" si="2"/>
        <v>0</v>
      </c>
      <c r="R18" s="1459">
        <v>0</v>
      </c>
      <c r="S18" s="1459">
        <v>0</v>
      </c>
      <c r="T18" s="1459">
        <v>0</v>
      </c>
      <c r="U18" s="1459">
        <v>0</v>
      </c>
      <c r="V18" s="1459">
        <v>0</v>
      </c>
      <c r="W18" s="1233">
        <f t="shared" si="3"/>
        <v>0</v>
      </c>
      <c r="X18" s="1135">
        <f t="shared" si="4"/>
        <v>28120000</v>
      </c>
      <c r="Y18" s="1448">
        <v>28120000</v>
      </c>
      <c r="Z18" s="1448">
        <f t="shared" si="5"/>
        <v>0</v>
      </c>
    </row>
    <row r="19" spans="1:29" ht="31.5" x14ac:dyDescent="0.25">
      <c r="A19" s="1224"/>
      <c r="B19" s="1453" t="s">
        <v>725</v>
      </c>
      <c r="C19" s="1232">
        <v>3600000</v>
      </c>
      <c r="D19" s="1229">
        <v>0</v>
      </c>
      <c r="E19" s="1458">
        <v>3600000</v>
      </c>
      <c r="F19" s="1229">
        <v>0</v>
      </c>
      <c r="G19" s="1232">
        <f t="shared" si="0"/>
        <v>3600000</v>
      </c>
      <c r="H19" s="1228">
        <v>0</v>
      </c>
      <c r="I19" s="1228">
        <v>0</v>
      </c>
      <c r="J19" s="1228">
        <v>0</v>
      </c>
      <c r="K19" s="1228">
        <v>0</v>
      </c>
      <c r="L19" s="1228">
        <v>0</v>
      </c>
      <c r="M19" s="1162">
        <f t="shared" si="1"/>
        <v>0</v>
      </c>
      <c r="N19" s="1228">
        <v>0</v>
      </c>
      <c r="O19" s="1228">
        <v>0</v>
      </c>
      <c r="P19" s="1228">
        <v>0</v>
      </c>
      <c r="Q19" s="1162">
        <f t="shared" si="2"/>
        <v>0</v>
      </c>
      <c r="R19" s="1459">
        <v>0</v>
      </c>
      <c r="S19" s="1459">
        <v>0</v>
      </c>
      <c r="T19" s="1459">
        <v>0</v>
      </c>
      <c r="U19" s="1459">
        <v>0</v>
      </c>
      <c r="V19" s="1459">
        <v>0</v>
      </c>
      <c r="W19" s="1233">
        <f t="shared" si="3"/>
        <v>0</v>
      </c>
      <c r="X19" s="1135">
        <f t="shared" si="4"/>
        <v>3600000</v>
      </c>
      <c r="Y19" s="1448">
        <v>3600000</v>
      </c>
      <c r="Z19" s="1448">
        <f t="shared" si="5"/>
        <v>0</v>
      </c>
    </row>
    <row r="20" spans="1:29" ht="15.75" x14ac:dyDescent="0.25">
      <c r="A20" s="1224"/>
      <c r="B20" s="1460" t="s">
        <v>726</v>
      </c>
      <c r="C20" s="1232">
        <v>0</v>
      </c>
      <c r="D20" s="1229">
        <v>0</v>
      </c>
      <c r="E20" s="1458">
        <v>0</v>
      </c>
      <c r="F20" s="1229">
        <v>0</v>
      </c>
      <c r="G20" s="1232">
        <f t="shared" si="0"/>
        <v>0</v>
      </c>
      <c r="H20" s="1228">
        <v>0</v>
      </c>
      <c r="I20" s="1228">
        <v>0</v>
      </c>
      <c r="J20" s="1228">
        <v>0</v>
      </c>
      <c r="K20" s="1228">
        <v>0</v>
      </c>
      <c r="L20" s="1228">
        <v>0</v>
      </c>
      <c r="M20" s="1162">
        <f t="shared" si="1"/>
        <v>0</v>
      </c>
      <c r="N20" s="1228">
        <v>0</v>
      </c>
      <c r="O20" s="1228">
        <v>0</v>
      </c>
      <c r="P20" s="1228">
        <v>0</v>
      </c>
      <c r="Q20" s="1162">
        <f t="shared" si="2"/>
        <v>0</v>
      </c>
      <c r="R20" s="1459">
        <v>0</v>
      </c>
      <c r="S20" s="1459">
        <v>0</v>
      </c>
      <c r="T20" s="1459">
        <v>0</v>
      </c>
      <c r="U20" s="1459">
        <v>0</v>
      </c>
      <c r="V20" s="1459">
        <v>0</v>
      </c>
      <c r="W20" s="1233">
        <f t="shared" si="3"/>
        <v>0</v>
      </c>
      <c r="X20" s="1135">
        <f t="shared" si="4"/>
        <v>0</v>
      </c>
      <c r="Y20" s="1448">
        <v>0</v>
      </c>
      <c r="Z20" s="1448">
        <f t="shared" si="5"/>
        <v>0</v>
      </c>
    </row>
    <row r="21" spans="1:29" ht="15.75" x14ac:dyDescent="0.25">
      <c r="A21" s="1224"/>
      <c r="B21" s="1460" t="s">
        <v>1029</v>
      </c>
      <c r="C21" s="1232">
        <v>25000000</v>
      </c>
      <c r="D21" s="1229">
        <v>0</v>
      </c>
      <c r="E21" s="1458">
        <v>145877729</v>
      </c>
      <c r="F21" s="1229">
        <v>0</v>
      </c>
      <c r="G21" s="1232">
        <f t="shared" si="0"/>
        <v>145877729</v>
      </c>
      <c r="H21" s="1228">
        <v>0</v>
      </c>
      <c r="I21" s="1228">
        <v>0</v>
      </c>
      <c r="J21" s="1228">
        <v>0</v>
      </c>
      <c r="K21" s="1228">
        <v>0</v>
      </c>
      <c r="L21" s="1228">
        <v>0</v>
      </c>
      <c r="M21" s="1162">
        <f t="shared" si="1"/>
        <v>0</v>
      </c>
      <c r="N21" s="1228">
        <v>0</v>
      </c>
      <c r="O21" s="1228">
        <v>0</v>
      </c>
      <c r="P21" s="1228">
        <v>0</v>
      </c>
      <c r="Q21" s="1162">
        <f t="shared" si="2"/>
        <v>0</v>
      </c>
      <c r="R21" s="1459">
        <v>0</v>
      </c>
      <c r="S21" s="1459">
        <v>0</v>
      </c>
      <c r="T21" s="1459">
        <v>0</v>
      </c>
      <c r="U21" s="1459">
        <v>0</v>
      </c>
      <c r="V21" s="1459">
        <v>0</v>
      </c>
      <c r="W21" s="1233">
        <f t="shared" si="3"/>
        <v>0</v>
      </c>
      <c r="X21" s="1135">
        <f t="shared" si="4"/>
        <v>145877729</v>
      </c>
      <c r="Y21" s="1448">
        <v>145877729</v>
      </c>
      <c r="Z21" s="1448">
        <f t="shared" si="5"/>
        <v>0</v>
      </c>
    </row>
    <row r="22" spans="1:29" ht="15.75" x14ac:dyDescent="0.25">
      <c r="A22" s="1224"/>
      <c r="B22" s="1460" t="s">
        <v>727</v>
      </c>
      <c r="C22" s="1232">
        <v>35000000</v>
      </c>
      <c r="D22" s="1229">
        <v>0</v>
      </c>
      <c r="E22" s="1458">
        <v>25000000</v>
      </c>
      <c r="F22" s="1229">
        <v>0</v>
      </c>
      <c r="G22" s="1232">
        <f t="shared" si="0"/>
        <v>25000000</v>
      </c>
      <c r="H22" s="1228">
        <v>0</v>
      </c>
      <c r="I22" s="1228">
        <v>0</v>
      </c>
      <c r="J22" s="1228">
        <v>0</v>
      </c>
      <c r="K22" s="1228">
        <v>0</v>
      </c>
      <c r="L22" s="1228">
        <v>0</v>
      </c>
      <c r="M22" s="1162">
        <f t="shared" si="1"/>
        <v>0</v>
      </c>
      <c r="N22" s="1228">
        <v>0</v>
      </c>
      <c r="O22" s="1228">
        <v>0</v>
      </c>
      <c r="P22" s="1228">
        <v>0</v>
      </c>
      <c r="Q22" s="1162">
        <f t="shared" si="2"/>
        <v>0</v>
      </c>
      <c r="R22" s="1459">
        <v>0</v>
      </c>
      <c r="S22" s="1459">
        <v>0</v>
      </c>
      <c r="T22" s="1459">
        <v>0</v>
      </c>
      <c r="U22" s="1459">
        <v>0</v>
      </c>
      <c r="V22" s="1459">
        <v>0</v>
      </c>
      <c r="W22" s="1233">
        <f t="shared" si="3"/>
        <v>0</v>
      </c>
      <c r="X22" s="1135">
        <f t="shared" si="4"/>
        <v>25000000</v>
      </c>
      <c r="Y22" s="1448">
        <v>25000000</v>
      </c>
      <c r="Z22" s="1448">
        <f t="shared" si="5"/>
        <v>0</v>
      </c>
    </row>
    <row r="23" spans="1:29" s="1465" customFormat="1" ht="15.75" x14ac:dyDescent="0.25">
      <c r="A23" s="1461"/>
      <c r="B23" s="1462" t="s">
        <v>33</v>
      </c>
      <c r="C23" s="1463">
        <f>SUM(C5:C22)</f>
        <v>934430356</v>
      </c>
      <c r="D23" s="1463">
        <f>SUM(D5:D22)</f>
        <v>0</v>
      </c>
      <c r="E23" s="1463">
        <f t="shared" ref="E23:X23" si="6">SUM(E5:E22)</f>
        <v>857875535</v>
      </c>
      <c r="F23" s="1463">
        <f t="shared" si="6"/>
        <v>0</v>
      </c>
      <c r="G23" s="1463">
        <f t="shared" si="6"/>
        <v>857875535</v>
      </c>
      <c r="H23" s="1463">
        <f t="shared" si="6"/>
        <v>0</v>
      </c>
      <c r="I23" s="1463">
        <f t="shared" si="6"/>
        <v>0</v>
      </c>
      <c r="J23" s="1463">
        <f t="shared" si="6"/>
        <v>0</v>
      </c>
      <c r="K23" s="1463">
        <f t="shared" si="6"/>
        <v>0</v>
      </c>
      <c r="L23" s="1463">
        <f t="shared" si="6"/>
        <v>0</v>
      </c>
      <c r="M23" s="1463">
        <f t="shared" si="6"/>
        <v>0</v>
      </c>
      <c r="N23" s="1463">
        <f t="shared" si="6"/>
        <v>0</v>
      </c>
      <c r="O23" s="1463">
        <f t="shared" si="6"/>
        <v>0</v>
      </c>
      <c r="P23" s="1463">
        <f t="shared" si="6"/>
        <v>0</v>
      </c>
      <c r="Q23" s="1463">
        <f t="shared" si="6"/>
        <v>0</v>
      </c>
      <c r="R23" s="1463">
        <f t="shared" si="6"/>
        <v>0</v>
      </c>
      <c r="S23" s="1463">
        <f t="shared" si="6"/>
        <v>0</v>
      </c>
      <c r="T23" s="1463">
        <f t="shared" si="6"/>
        <v>0</v>
      </c>
      <c r="U23" s="1463">
        <f t="shared" si="6"/>
        <v>0</v>
      </c>
      <c r="V23" s="1463">
        <f t="shared" si="6"/>
        <v>0</v>
      </c>
      <c r="W23" s="1463">
        <f t="shared" si="6"/>
        <v>0</v>
      </c>
      <c r="X23" s="1223">
        <f t="shared" si="6"/>
        <v>857875535</v>
      </c>
      <c r="Y23" s="1464">
        <v>857875535</v>
      </c>
      <c r="Z23" s="1448">
        <f t="shared" si="5"/>
        <v>0</v>
      </c>
      <c r="AA23" s="1464"/>
      <c r="AB23" s="1464"/>
      <c r="AC23" s="1464"/>
    </row>
    <row r="24" spans="1:29" ht="15.75" x14ac:dyDescent="0.25">
      <c r="A24" s="1224"/>
      <c r="B24" s="1225"/>
      <c r="C24" s="1226"/>
      <c r="D24" s="1232"/>
      <c r="E24" s="1466"/>
      <c r="F24" s="1232"/>
      <c r="G24" s="1467"/>
      <c r="H24" s="1225"/>
      <c r="I24" s="1225"/>
      <c r="J24" s="1225"/>
      <c r="K24" s="1225"/>
      <c r="L24" s="1225"/>
      <c r="M24" s="1225"/>
      <c r="N24" s="1225"/>
      <c r="O24" s="1225"/>
      <c r="P24" s="1225"/>
      <c r="Q24" s="1225"/>
      <c r="R24" s="1225"/>
      <c r="S24" s="1225"/>
      <c r="T24" s="1225"/>
      <c r="U24" s="1225"/>
      <c r="V24" s="1225"/>
      <c r="W24" s="1225"/>
      <c r="X24" s="1227"/>
    </row>
    <row r="25" spans="1:29" ht="15.75" x14ac:dyDescent="0.25">
      <c r="A25" s="1224"/>
      <c r="B25" s="1228" t="s">
        <v>34</v>
      </c>
      <c r="C25" s="1229"/>
      <c r="D25" s="1232"/>
      <c r="E25" s="1466"/>
      <c r="F25" s="1232"/>
      <c r="G25" s="1228"/>
      <c r="H25" s="1228"/>
      <c r="I25" s="1228"/>
      <c r="J25" s="1228"/>
      <c r="K25" s="1228"/>
      <c r="L25" s="1228"/>
      <c r="M25" s="1228"/>
      <c r="N25" s="1228"/>
      <c r="O25" s="1228"/>
      <c r="P25" s="1228"/>
      <c r="Q25" s="1228"/>
      <c r="R25" s="1228"/>
      <c r="S25" s="1228"/>
      <c r="T25" s="1228"/>
      <c r="U25" s="1228"/>
      <c r="V25" s="1228"/>
      <c r="W25" s="1228"/>
      <c r="X25" s="1218"/>
    </row>
    <row r="26" spans="1:29" ht="31.5" hidden="1" x14ac:dyDescent="0.25">
      <c r="A26" s="1224">
        <v>2110201</v>
      </c>
      <c r="B26" s="1453" t="s">
        <v>696</v>
      </c>
      <c r="C26" s="1232">
        <v>5000000</v>
      </c>
      <c r="D26" s="1232"/>
      <c r="E26" s="1232"/>
      <c r="F26" s="1232"/>
      <c r="G26" s="1463">
        <f>SUM(D26:F26)</f>
        <v>0</v>
      </c>
      <c r="H26" s="1232">
        <v>0</v>
      </c>
      <c r="I26" s="1232">
        <v>0</v>
      </c>
      <c r="J26" s="1232">
        <v>0</v>
      </c>
      <c r="K26" s="1232">
        <v>0</v>
      </c>
      <c r="L26" s="1232">
        <v>0</v>
      </c>
      <c r="M26" s="1162">
        <f>SUM(H26:L26)</f>
        <v>0</v>
      </c>
      <c r="N26" s="1162">
        <v>0</v>
      </c>
      <c r="O26" s="1162">
        <v>0</v>
      </c>
      <c r="P26" s="1162">
        <v>0</v>
      </c>
      <c r="Q26" s="1162">
        <f>SUM(N26:P26)</f>
        <v>0</v>
      </c>
      <c r="R26" s="1162">
        <v>0</v>
      </c>
      <c r="S26" s="1162">
        <v>0</v>
      </c>
      <c r="T26" s="1162">
        <v>0</v>
      </c>
      <c r="U26" s="1162">
        <v>0</v>
      </c>
      <c r="V26" s="1162">
        <v>0</v>
      </c>
      <c r="W26" s="1162">
        <f>SUM(R26:V26)</f>
        <v>0</v>
      </c>
      <c r="X26" s="1135">
        <f>SUM(W26+Q26+M26+G26)</f>
        <v>0</v>
      </c>
      <c r="Y26" s="1448">
        <v>0</v>
      </c>
      <c r="Z26" s="1448">
        <f t="shared" ref="Z26:Z89" si="7">SUM(X26-Y26)</f>
        <v>0</v>
      </c>
    </row>
    <row r="27" spans="1:29" ht="15.75" hidden="1" x14ac:dyDescent="0.25">
      <c r="A27" s="1224">
        <v>2110202</v>
      </c>
      <c r="B27" s="1460" t="s">
        <v>36</v>
      </c>
      <c r="C27" s="1232">
        <v>0</v>
      </c>
      <c r="D27" s="1232"/>
      <c r="E27" s="1232"/>
      <c r="F27" s="1232"/>
      <c r="G27" s="1463">
        <f t="shared" ref="G27:G90" si="8">SUM(D27:F27)</f>
        <v>0</v>
      </c>
      <c r="H27" s="1232">
        <v>0</v>
      </c>
      <c r="I27" s="1232">
        <v>0</v>
      </c>
      <c r="J27" s="1232">
        <v>0</v>
      </c>
      <c r="K27" s="1232">
        <v>0</v>
      </c>
      <c r="L27" s="1232">
        <v>0</v>
      </c>
      <c r="M27" s="1162">
        <f t="shared" ref="M27:M90" si="9">SUM(H27:L27)</f>
        <v>0</v>
      </c>
      <c r="N27" s="1162">
        <v>0</v>
      </c>
      <c r="O27" s="1162">
        <v>0</v>
      </c>
      <c r="P27" s="1162">
        <v>0</v>
      </c>
      <c r="Q27" s="1162">
        <f t="shared" ref="Q27:Q90" si="10">SUM(N27:P27)</f>
        <v>0</v>
      </c>
      <c r="R27" s="1162">
        <v>0</v>
      </c>
      <c r="S27" s="1162">
        <v>0</v>
      </c>
      <c r="T27" s="1162">
        <v>0</v>
      </c>
      <c r="U27" s="1162">
        <v>0</v>
      </c>
      <c r="V27" s="1162">
        <v>0</v>
      </c>
      <c r="W27" s="1162">
        <f t="shared" ref="W27:W90" si="11">SUM(R27:V27)</f>
        <v>0</v>
      </c>
      <c r="X27" s="1135">
        <f t="shared" ref="X27:X90" si="12">SUM(W27+Q27+M27+G27)</f>
        <v>0</v>
      </c>
      <c r="Y27" s="1448">
        <v>0</v>
      </c>
      <c r="Z27" s="1448">
        <f t="shared" si="7"/>
        <v>0</v>
      </c>
    </row>
    <row r="28" spans="1:29" ht="15.75" x14ac:dyDescent="0.25">
      <c r="A28" s="1224">
        <v>2110302</v>
      </c>
      <c r="B28" s="1460" t="s">
        <v>759</v>
      </c>
      <c r="C28" s="1232">
        <v>30000000</v>
      </c>
      <c r="D28" s="1232"/>
      <c r="E28" s="1232"/>
      <c r="F28" s="1232"/>
      <c r="G28" s="1463">
        <f t="shared" si="8"/>
        <v>0</v>
      </c>
      <c r="H28" s="1232">
        <v>0</v>
      </c>
      <c r="I28" s="1232">
        <v>0</v>
      </c>
      <c r="J28" s="1232">
        <v>0</v>
      </c>
      <c r="K28" s="1232">
        <v>0</v>
      </c>
      <c r="L28" s="1232">
        <v>0</v>
      </c>
      <c r="M28" s="1162">
        <f t="shared" si="9"/>
        <v>0</v>
      </c>
      <c r="N28" s="1162">
        <v>0</v>
      </c>
      <c r="O28" s="1162">
        <v>0</v>
      </c>
      <c r="P28" s="1162">
        <v>0</v>
      </c>
      <c r="Q28" s="1162">
        <f t="shared" si="10"/>
        <v>0</v>
      </c>
      <c r="R28" s="1162">
        <v>0</v>
      </c>
      <c r="S28" s="1162">
        <v>0</v>
      </c>
      <c r="T28" s="1162">
        <v>0</v>
      </c>
      <c r="U28" s="1162">
        <v>20000000</v>
      </c>
      <c r="V28" s="1162">
        <v>0</v>
      </c>
      <c r="W28" s="1162">
        <f t="shared" si="11"/>
        <v>20000000</v>
      </c>
      <c r="X28" s="1135">
        <f>SUM(W28+Q28+M28+G28)</f>
        <v>20000000</v>
      </c>
      <c r="Y28" s="1448">
        <v>20000000</v>
      </c>
      <c r="Z28" s="1448">
        <f t="shared" si="7"/>
        <v>0</v>
      </c>
    </row>
    <row r="29" spans="1:29" ht="15.75" hidden="1" x14ac:dyDescent="0.25">
      <c r="A29" s="1224">
        <v>2110312</v>
      </c>
      <c r="B29" s="1453" t="s">
        <v>38</v>
      </c>
      <c r="C29" s="1232">
        <v>0</v>
      </c>
      <c r="D29" s="1232"/>
      <c r="E29" s="1232"/>
      <c r="F29" s="1232"/>
      <c r="G29" s="1463">
        <f t="shared" si="8"/>
        <v>0</v>
      </c>
      <c r="H29" s="1232">
        <v>0</v>
      </c>
      <c r="I29" s="1232">
        <v>0</v>
      </c>
      <c r="J29" s="1232">
        <v>0</v>
      </c>
      <c r="K29" s="1232">
        <v>0</v>
      </c>
      <c r="L29" s="1232">
        <v>0</v>
      </c>
      <c r="M29" s="1162">
        <f t="shared" si="9"/>
        <v>0</v>
      </c>
      <c r="N29" s="1162">
        <v>0</v>
      </c>
      <c r="O29" s="1162">
        <v>0</v>
      </c>
      <c r="P29" s="1162">
        <v>0</v>
      </c>
      <c r="Q29" s="1162">
        <f t="shared" si="10"/>
        <v>0</v>
      </c>
      <c r="R29" s="1162">
        <v>0</v>
      </c>
      <c r="S29" s="1162">
        <v>0</v>
      </c>
      <c r="T29" s="1162">
        <v>0</v>
      </c>
      <c r="U29" s="1162">
        <v>0</v>
      </c>
      <c r="V29" s="1162">
        <v>0</v>
      </c>
      <c r="W29" s="1162">
        <f t="shared" si="11"/>
        <v>0</v>
      </c>
      <c r="X29" s="1135">
        <f t="shared" si="12"/>
        <v>0</v>
      </c>
      <c r="Y29" s="1448">
        <v>0</v>
      </c>
      <c r="Z29" s="1448">
        <f t="shared" si="7"/>
        <v>0</v>
      </c>
    </row>
    <row r="30" spans="1:29" ht="15.75" hidden="1" x14ac:dyDescent="0.25">
      <c r="A30" s="1224">
        <v>2110314</v>
      </c>
      <c r="B30" s="1460" t="s">
        <v>39</v>
      </c>
      <c r="C30" s="1232">
        <v>0</v>
      </c>
      <c r="D30" s="1232"/>
      <c r="E30" s="1232"/>
      <c r="F30" s="1232"/>
      <c r="G30" s="1463">
        <f t="shared" si="8"/>
        <v>0</v>
      </c>
      <c r="H30" s="1232">
        <v>0</v>
      </c>
      <c r="I30" s="1232">
        <v>0</v>
      </c>
      <c r="J30" s="1232">
        <v>0</v>
      </c>
      <c r="K30" s="1232">
        <v>0</v>
      </c>
      <c r="L30" s="1232">
        <v>0</v>
      </c>
      <c r="M30" s="1162">
        <f t="shared" si="9"/>
        <v>0</v>
      </c>
      <c r="N30" s="1162">
        <v>0</v>
      </c>
      <c r="O30" s="1162">
        <v>0</v>
      </c>
      <c r="P30" s="1162">
        <v>0</v>
      </c>
      <c r="Q30" s="1162">
        <f t="shared" si="10"/>
        <v>0</v>
      </c>
      <c r="R30" s="1162">
        <v>0</v>
      </c>
      <c r="S30" s="1162">
        <v>0</v>
      </c>
      <c r="T30" s="1162">
        <v>0</v>
      </c>
      <c r="U30" s="1162">
        <v>0</v>
      </c>
      <c r="V30" s="1162">
        <v>0</v>
      </c>
      <c r="W30" s="1162">
        <f t="shared" si="11"/>
        <v>0</v>
      </c>
      <c r="X30" s="1135">
        <f t="shared" si="12"/>
        <v>0</v>
      </c>
      <c r="Y30" s="1448">
        <v>0</v>
      </c>
      <c r="Z30" s="1448">
        <f t="shared" si="7"/>
        <v>0</v>
      </c>
    </row>
    <row r="31" spans="1:29" ht="15.75" hidden="1" x14ac:dyDescent="0.25">
      <c r="A31" s="1224">
        <v>2110316</v>
      </c>
      <c r="B31" s="1460" t="s">
        <v>40</v>
      </c>
      <c r="C31" s="1232">
        <v>0</v>
      </c>
      <c r="D31" s="1232"/>
      <c r="E31" s="1232"/>
      <c r="F31" s="1232"/>
      <c r="G31" s="1463">
        <f t="shared" si="8"/>
        <v>0</v>
      </c>
      <c r="H31" s="1232">
        <v>0</v>
      </c>
      <c r="I31" s="1232">
        <v>0</v>
      </c>
      <c r="J31" s="1232">
        <v>0</v>
      </c>
      <c r="K31" s="1232">
        <v>0</v>
      </c>
      <c r="L31" s="1232">
        <v>0</v>
      </c>
      <c r="M31" s="1162">
        <f t="shared" si="9"/>
        <v>0</v>
      </c>
      <c r="N31" s="1162">
        <v>0</v>
      </c>
      <c r="O31" s="1162">
        <v>0</v>
      </c>
      <c r="P31" s="1162">
        <v>0</v>
      </c>
      <c r="Q31" s="1162">
        <f t="shared" si="10"/>
        <v>0</v>
      </c>
      <c r="R31" s="1162">
        <v>0</v>
      </c>
      <c r="S31" s="1162">
        <v>0</v>
      </c>
      <c r="T31" s="1162">
        <v>0</v>
      </c>
      <c r="U31" s="1162">
        <v>0</v>
      </c>
      <c r="V31" s="1162">
        <v>0</v>
      </c>
      <c r="W31" s="1162">
        <f t="shared" si="11"/>
        <v>0</v>
      </c>
      <c r="X31" s="1135">
        <f t="shared" si="12"/>
        <v>0</v>
      </c>
      <c r="Y31" s="1448">
        <v>0</v>
      </c>
      <c r="Z31" s="1448">
        <f t="shared" si="7"/>
        <v>0</v>
      </c>
    </row>
    <row r="32" spans="1:29" ht="31.5" hidden="1" x14ac:dyDescent="0.25">
      <c r="A32" s="1224">
        <v>2120103</v>
      </c>
      <c r="B32" s="1453" t="s">
        <v>41</v>
      </c>
      <c r="C32" s="1232">
        <v>0</v>
      </c>
      <c r="D32" s="1232"/>
      <c r="E32" s="1232"/>
      <c r="F32" s="1232">
        <v>0</v>
      </c>
      <c r="G32" s="1232">
        <f t="shared" si="8"/>
        <v>0</v>
      </c>
      <c r="H32" s="1232">
        <v>0</v>
      </c>
      <c r="I32" s="1232">
        <v>0</v>
      </c>
      <c r="J32" s="1232">
        <v>0</v>
      </c>
      <c r="K32" s="1232">
        <v>0</v>
      </c>
      <c r="L32" s="1232">
        <v>0</v>
      </c>
      <c r="M32" s="1162">
        <f t="shared" si="9"/>
        <v>0</v>
      </c>
      <c r="N32" s="1162">
        <v>0</v>
      </c>
      <c r="O32" s="1162">
        <v>0</v>
      </c>
      <c r="P32" s="1162">
        <v>0</v>
      </c>
      <c r="Q32" s="1162">
        <f t="shared" si="10"/>
        <v>0</v>
      </c>
      <c r="R32" s="1162">
        <v>0</v>
      </c>
      <c r="S32" s="1162">
        <v>0</v>
      </c>
      <c r="T32" s="1162">
        <v>0</v>
      </c>
      <c r="U32" s="1162">
        <v>0</v>
      </c>
      <c r="V32" s="1162">
        <v>0</v>
      </c>
      <c r="W32" s="1162">
        <f t="shared" si="11"/>
        <v>0</v>
      </c>
      <c r="X32" s="1135">
        <f t="shared" si="12"/>
        <v>0</v>
      </c>
      <c r="Y32" s="1448">
        <v>0</v>
      </c>
      <c r="Z32" s="1448">
        <f t="shared" si="7"/>
        <v>0</v>
      </c>
    </row>
    <row r="33" spans="1:26" ht="15.75" x14ac:dyDescent="0.25">
      <c r="A33" s="1224">
        <v>2210101</v>
      </c>
      <c r="B33" s="1460" t="s">
        <v>42</v>
      </c>
      <c r="C33" s="1232">
        <v>8000000</v>
      </c>
      <c r="D33" s="1232">
        <v>5500000</v>
      </c>
      <c r="E33" s="1232"/>
      <c r="F33" s="1232">
        <v>2500000</v>
      </c>
      <c r="G33" s="1232">
        <f t="shared" si="8"/>
        <v>8000000</v>
      </c>
      <c r="H33" s="1232">
        <v>0</v>
      </c>
      <c r="I33" s="1232">
        <v>0</v>
      </c>
      <c r="J33" s="1232">
        <v>0</v>
      </c>
      <c r="K33" s="1232">
        <v>0</v>
      </c>
      <c r="L33" s="1232">
        <v>0</v>
      </c>
      <c r="M33" s="1162">
        <f t="shared" si="9"/>
        <v>0</v>
      </c>
      <c r="N33" s="1162">
        <v>0</v>
      </c>
      <c r="O33" s="1162">
        <v>0</v>
      </c>
      <c r="P33" s="1162">
        <v>0</v>
      </c>
      <c r="Q33" s="1162">
        <f t="shared" si="10"/>
        <v>0</v>
      </c>
      <c r="R33" s="1162">
        <v>0</v>
      </c>
      <c r="S33" s="1162">
        <v>0</v>
      </c>
      <c r="T33" s="1162">
        <v>0</v>
      </c>
      <c r="U33" s="1162">
        <v>0</v>
      </c>
      <c r="V33" s="1162">
        <v>0</v>
      </c>
      <c r="W33" s="1162">
        <f t="shared" si="11"/>
        <v>0</v>
      </c>
      <c r="X33" s="1135">
        <f t="shared" si="12"/>
        <v>8000000</v>
      </c>
      <c r="Y33" s="1448">
        <v>8000000</v>
      </c>
      <c r="Z33" s="1448">
        <f t="shared" si="7"/>
        <v>0</v>
      </c>
    </row>
    <row r="34" spans="1:26" ht="15.75" x14ac:dyDescent="0.25">
      <c r="A34" s="1224">
        <v>2210102</v>
      </c>
      <c r="B34" s="1453" t="s">
        <v>43</v>
      </c>
      <c r="C34" s="1232">
        <v>5000000</v>
      </c>
      <c r="D34" s="1232">
        <v>1000000</v>
      </c>
      <c r="E34" s="1232"/>
      <c r="F34" s="1232">
        <v>1000000</v>
      </c>
      <c r="G34" s="1232">
        <f t="shared" si="8"/>
        <v>2000000</v>
      </c>
      <c r="H34" s="1232">
        <v>0</v>
      </c>
      <c r="I34" s="1232">
        <v>0</v>
      </c>
      <c r="J34" s="1232">
        <v>0</v>
      </c>
      <c r="K34" s="1232">
        <v>0</v>
      </c>
      <c r="L34" s="1232">
        <v>0</v>
      </c>
      <c r="M34" s="1162">
        <f t="shared" si="9"/>
        <v>0</v>
      </c>
      <c r="N34" s="1162">
        <v>0</v>
      </c>
      <c r="O34" s="1162">
        <v>0</v>
      </c>
      <c r="P34" s="1162">
        <v>0</v>
      </c>
      <c r="Q34" s="1162">
        <f t="shared" si="10"/>
        <v>0</v>
      </c>
      <c r="R34" s="1162">
        <v>0</v>
      </c>
      <c r="S34" s="1162">
        <v>0</v>
      </c>
      <c r="T34" s="1162">
        <v>0</v>
      </c>
      <c r="U34" s="1162">
        <v>0</v>
      </c>
      <c r="V34" s="1162">
        <v>0</v>
      </c>
      <c r="W34" s="1162">
        <f t="shared" si="11"/>
        <v>0</v>
      </c>
      <c r="X34" s="1135">
        <f t="shared" si="12"/>
        <v>2000000</v>
      </c>
      <c r="Y34" s="1448">
        <v>2000000</v>
      </c>
      <c r="Z34" s="1448">
        <f t="shared" si="7"/>
        <v>0</v>
      </c>
    </row>
    <row r="35" spans="1:26" ht="15.75" x14ac:dyDescent="0.25">
      <c r="A35" s="1224">
        <v>2210103</v>
      </c>
      <c r="B35" s="1460" t="s">
        <v>212</v>
      </c>
      <c r="C35" s="1232">
        <v>1500000</v>
      </c>
      <c r="D35" s="1232"/>
      <c r="E35" s="1232"/>
      <c r="F35" s="1232"/>
      <c r="G35" s="1232">
        <f t="shared" si="8"/>
        <v>0</v>
      </c>
      <c r="H35" s="1232">
        <v>0</v>
      </c>
      <c r="I35" s="1232">
        <v>0</v>
      </c>
      <c r="J35" s="1232">
        <v>0</v>
      </c>
      <c r="K35" s="1232">
        <v>0</v>
      </c>
      <c r="L35" s="1232">
        <v>0</v>
      </c>
      <c r="M35" s="1162">
        <f t="shared" si="9"/>
        <v>0</v>
      </c>
      <c r="N35" s="1162">
        <v>0</v>
      </c>
      <c r="O35" s="1162">
        <v>0</v>
      </c>
      <c r="P35" s="1162">
        <v>0</v>
      </c>
      <c r="Q35" s="1162">
        <f t="shared" si="10"/>
        <v>0</v>
      </c>
      <c r="R35" s="1162">
        <v>800000</v>
      </c>
      <c r="S35" s="1162">
        <v>0</v>
      </c>
      <c r="T35" s="1162">
        <v>0</v>
      </c>
      <c r="U35" s="1162">
        <v>0</v>
      </c>
      <c r="V35" s="1162">
        <v>0</v>
      </c>
      <c r="W35" s="1162">
        <f t="shared" si="11"/>
        <v>800000</v>
      </c>
      <c r="X35" s="1135">
        <f t="shared" si="12"/>
        <v>800000</v>
      </c>
      <c r="Y35" s="1448">
        <v>800000</v>
      </c>
      <c r="Z35" s="1448">
        <f t="shared" si="7"/>
        <v>0</v>
      </c>
    </row>
    <row r="36" spans="1:26" ht="31.5" hidden="1" x14ac:dyDescent="0.25">
      <c r="A36" s="1468">
        <v>2210104</v>
      </c>
      <c r="B36" s="1453" t="s">
        <v>45</v>
      </c>
      <c r="C36" s="1232">
        <v>0</v>
      </c>
      <c r="D36" s="1232"/>
      <c r="E36" s="1232"/>
      <c r="F36" s="1232"/>
      <c r="G36" s="1232">
        <f t="shared" si="8"/>
        <v>0</v>
      </c>
      <c r="H36" s="1232">
        <v>0</v>
      </c>
      <c r="I36" s="1232">
        <v>0</v>
      </c>
      <c r="J36" s="1232">
        <v>0</v>
      </c>
      <c r="K36" s="1232">
        <v>0</v>
      </c>
      <c r="L36" s="1232">
        <v>0</v>
      </c>
      <c r="M36" s="1162">
        <f t="shared" si="9"/>
        <v>0</v>
      </c>
      <c r="N36" s="1162">
        <v>0</v>
      </c>
      <c r="O36" s="1162">
        <v>0</v>
      </c>
      <c r="P36" s="1162">
        <v>0</v>
      </c>
      <c r="Q36" s="1162">
        <f t="shared" si="10"/>
        <v>0</v>
      </c>
      <c r="R36" s="1162">
        <v>0</v>
      </c>
      <c r="S36" s="1162">
        <v>0</v>
      </c>
      <c r="T36" s="1162">
        <v>0</v>
      </c>
      <c r="U36" s="1162">
        <v>0</v>
      </c>
      <c r="V36" s="1162">
        <v>0</v>
      </c>
      <c r="W36" s="1162">
        <f t="shared" si="11"/>
        <v>0</v>
      </c>
      <c r="X36" s="1135">
        <f t="shared" si="12"/>
        <v>0</v>
      </c>
      <c r="Y36" s="1448">
        <v>0</v>
      </c>
      <c r="Z36" s="1448">
        <f t="shared" si="7"/>
        <v>0</v>
      </c>
    </row>
    <row r="37" spans="1:26" ht="31.5" hidden="1" x14ac:dyDescent="0.25">
      <c r="A37" s="1468">
        <v>2210105</v>
      </c>
      <c r="B37" s="1453" t="s">
        <v>46</v>
      </c>
      <c r="C37" s="1232">
        <v>0</v>
      </c>
      <c r="D37" s="1232"/>
      <c r="E37" s="1232"/>
      <c r="F37" s="1232"/>
      <c r="G37" s="1232">
        <f t="shared" si="8"/>
        <v>0</v>
      </c>
      <c r="H37" s="1232">
        <v>0</v>
      </c>
      <c r="I37" s="1232">
        <v>0</v>
      </c>
      <c r="J37" s="1232">
        <v>0</v>
      </c>
      <c r="K37" s="1232">
        <v>0</v>
      </c>
      <c r="L37" s="1232">
        <v>0</v>
      </c>
      <c r="M37" s="1162">
        <f t="shared" si="9"/>
        <v>0</v>
      </c>
      <c r="N37" s="1162">
        <v>0</v>
      </c>
      <c r="O37" s="1162">
        <v>0</v>
      </c>
      <c r="P37" s="1162">
        <v>0</v>
      </c>
      <c r="Q37" s="1162">
        <f t="shared" si="10"/>
        <v>0</v>
      </c>
      <c r="R37" s="1162">
        <v>0</v>
      </c>
      <c r="S37" s="1162">
        <v>0</v>
      </c>
      <c r="T37" s="1162">
        <v>0</v>
      </c>
      <c r="U37" s="1162">
        <v>0</v>
      </c>
      <c r="V37" s="1162">
        <v>0</v>
      </c>
      <c r="W37" s="1162">
        <f t="shared" si="11"/>
        <v>0</v>
      </c>
      <c r="X37" s="1135">
        <f t="shared" si="12"/>
        <v>0</v>
      </c>
      <c r="Y37" s="1448">
        <v>0</v>
      </c>
      <c r="Z37" s="1448">
        <f t="shared" si="7"/>
        <v>0</v>
      </c>
    </row>
    <row r="38" spans="1:26" ht="15.75" hidden="1" x14ac:dyDescent="0.25">
      <c r="A38" s="1224">
        <v>2210106</v>
      </c>
      <c r="B38" s="1453" t="s">
        <v>47</v>
      </c>
      <c r="C38" s="1232">
        <v>0</v>
      </c>
      <c r="D38" s="1232"/>
      <c r="E38" s="1232"/>
      <c r="F38" s="1232"/>
      <c r="G38" s="1232">
        <f t="shared" si="8"/>
        <v>0</v>
      </c>
      <c r="H38" s="1232">
        <v>0</v>
      </c>
      <c r="I38" s="1232">
        <v>0</v>
      </c>
      <c r="J38" s="1232">
        <v>0</v>
      </c>
      <c r="K38" s="1232">
        <v>0</v>
      </c>
      <c r="L38" s="1232">
        <v>0</v>
      </c>
      <c r="M38" s="1162">
        <f t="shared" si="9"/>
        <v>0</v>
      </c>
      <c r="N38" s="1162">
        <v>0</v>
      </c>
      <c r="O38" s="1162">
        <v>0</v>
      </c>
      <c r="P38" s="1162">
        <v>0</v>
      </c>
      <c r="Q38" s="1162">
        <f t="shared" si="10"/>
        <v>0</v>
      </c>
      <c r="R38" s="1162">
        <v>0</v>
      </c>
      <c r="S38" s="1162">
        <v>0</v>
      </c>
      <c r="T38" s="1162">
        <v>0</v>
      </c>
      <c r="U38" s="1162">
        <v>0</v>
      </c>
      <c r="V38" s="1162">
        <v>0</v>
      </c>
      <c r="W38" s="1162">
        <f t="shared" si="11"/>
        <v>0</v>
      </c>
      <c r="X38" s="1135">
        <f t="shared" si="12"/>
        <v>0</v>
      </c>
      <c r="Y38" s="1448">
        <v>0</v>
      </c>
      <c r="Z38" s="1448">
        <f t="shared" si="7"/>
        <v>0</v>
      </c>
    </row>
    <row r="39" spans="1:26" ht="31.5" x14ac:dyDescent="0.25">
      <c r="A39" s="1468">
        <v>2210201</v>
      </c>
      <c r="B39" s="1453" t="s">
        <v>48</v>
      </c>
      <c r="C39" s="1232">
        <v>1090000</v>
      </c>
      <c r="D39" s="1232">
        <v>1205000</v>
      </c>
      <c r="E39" s="1232"/>
      <c r="F39" s="1232">
        <v>50000</v>
      </c>
      <c r="G39" s="1232">
        <f t="shared" si="8"/>
        <v>1255000</v>
      </c>
      <c r="H39" s="1232">
        <v>80000</v>
      </c>
      <c r="I39" s="1232">
        <v>20000</v>
      </c>
      <c r="J39" s="1232">
        <v>20000</v>
      </c>
      <c r="K39" s="1232">
        <v>20000</v>
      </c>
      <c r="L39" s="1232">
        <v>20000</v>
      </c>
      <c r="M39" s="1162">
        <f t="shared" si="9"/>
        <v>160000</v>
      </c>
      <c r="N39" s="1162">
        <v>180000</v>
      </c>
      <c r="O39" s="1162">
        <v>20000</v>
      </c>
      <c r="P39" s="1162">
        <v>20000</v>
      </c>
      <c r="Q39" s="1162">
        <f t="shared" si="10"/>
        <v>220000</v>
      </c>
      <c r="R39" s="1162">
        <v>20000</v>
      </c>
      <c r="S39" s="1162">
        <v>20000</v>
      </c>
      <c r="T39" s="1162">
        <v>20000</v>
      </c>
      <c r="U39" s="1162">
        <v>20000</v>
      </c>
      <c r="V39" s="1162">
        <v>20000</v>
      </c>
      <c r="W39" s="1162">
        <f t="shared" si="11"/>
        <v>100000</v>
      </c>
      <c r="X39" s="1135">
        <f t="shared" si="12"/>
        <v>1735000</v>
      </c>
      <c r="Y39" s="1448">
        <v>1735000</v>
      </c>
      <c r="Z39" s="1448">
        <f t="shared" si="7"/>
        <v>0</v>
      </c>
    </row>
    <row r="40" spans="1:26" ht="15.75" x14ac:dyDescent="0.25">
      <c r="A40" s="1224">
        <v>2210202</v>
      </c>
      <c r="B40" s="1460" t="s">
        <v>49</v>
      </c>
      <c r="C40" s="1232">
        <v>500000</v>
      </c>
      <c r="D40" s="1232"/>
      <c r="E40" s="1232"/>
      <c r="F40" s="1232"/>
      <c r="G40" s="1232">
        <f t="shared" si="8"/>
        <v>0</v>
      </c>
      <c r="H40" s="1232">
        <v>0</v>
      </c>
      <c r="I40" s="1232">
        <v>0</v>
      </c>
      <c r="J40" s="1232">
        <v>0</v>
      </c>
      <c r="K40" s="1232">
        <v>0</v>
      </c>
      <c r="L40" s="1232">
        <v>0</v>
      </c>
      <c r="M40" s="1162">
        <f t="shared" si="9"/>
        <v>0</v>
      </c>
      <c r="N40" s="1162">
        <v>0</v>
      </c>
      <c r="O40" s="1162">
        <v>0</v>
      </c>
      <c r="P40" s="1162">
        <v>0</v>
      </c>
      <c r="Q40" s="1162">
        <f t="shared" si="10"/>
        <v>0</v>
      </c>
      <c r="R40" s="1162">
        <v>0</v>
      </c>
      <c r="S40" s="1162">
        <v>0</v>
      </c>
      <c r="T40" s="1162">
        <v>0</v>
      </c>
      <c r="U40" s="1162">
        <v>0</v>
      </c>
      <c r="V40" s="1162">
        <v>0</v>
      </c>
      <c r="W40" s="1162">
        <f t="shared" si="11"/>
        <v>0</v>
      </c>
      <c r="X40" s="1135">
        <f t="shared" si="12"/>
        <v>0</v>
      </c>
      <c r="Y40" s="1448">
        <v>0</v>
      </c>
      <c r="Z40" s="1448">
        <f t="shared" si="7"/>
        <v>0</v>
      </c>
    </row>
    <row r="41" spans="1:26" ht="15.75" x14ac:dyDescent="0.25">
      <c r="A41" s="1224">
        <v>2210203</v>
      </c>
      <c r="B41" s="1453" t="s">
        <v>50</v>
      </c>
      <c r="C41" s="1232">
        <v>200000</v>
      </c>
      <c r="D41" s="1232">
        <v>50000</v>
      </c>
      <c r="E41" s="1232"/>
      <c r="F41" s="1232"/>
      <c r="G41" s="1232">
        <f t="shared" si="8"/>
        <v>50000</v>
      </c>
      <c r="H41" s="1232">
        <v>0</v>
      </c>
      <c r="I41" s="1232">
        <v>0</v>
      </c>
      <c r="J41" s="1232">
        <v>0</v>
      </c>
      <c r="K41" s="1232">
        <v>0</v>
      </c>
      <c r="L41" s="1232">
        <v>0</v>
      </c>
      <c r="M41" s="1162">
        <f t="shared" si="9"/>
        <v>0</v>
      </c>
      <c r="N41" s="1162">
        <v>0</v>
      </c>
      <c r="O41" s="1162">
        <v>0</v>
      </c>
      <c r="P41" s="1162">
        <v>0</v>
      </c>
      <c r="Q41" s="1162">
        <f t="shared" si="10"/>
        <v>0</v>
      </c>
      <c r="R41" s="1162">
        <v>0</v>
      </c>
      <c r="S41" s="1162">
        <v>0</v>
      </c>
      <c r="T41" s="1162">
        <v>0</v>
      </c>
      <c r="U41" s="1162">
        <v>0</v>
      </c>
      <c r="V41" s="1162">
        <v>0</v>
      </c>
      <c r="W41" s="1162">
        <f t="shared" si="11"/>
        <v>0</v>
      </c>
      <c r="X41" s="1135">
        <f t="shared" si="12"/>
        <v>50000</v>
      </c>
      <c r="Y41" s="1448">
        <v>50000</v>
      </c>
      <c r="Z41" s="1448">
        <f t="shared" si="7"/>
        <v>0</v>
      </c>
    </row>
    <row r="42" spans="1:26" ht="31.5" hidden="1" x14ac:dyDescent="0.25">
      <c r="A42" s="1224">
        <v>2210207</v>
      </c>
      <c r="B42" s="1453" t="s">
        <v>51</v>
      </c>
      <c r="C42" s="1232">
        <v>0</v>
      </c>
      <c r="D42" s="1232"/>
      <c r="E42" s="1232"/>
      <c r="F42" s="1232"/>
      <c r="G42" s="1232">
        <f t="shared" si="8"/>
        <v>0</v>
      </c>
      <c r="H42" s="1232">
        <v>0</v>
      </c>
      <c r="I42" s="1232">
        <v>0</v>
      </c>
      <c r="J42" s="1232">
        <v>0</v>
      </c>
      <c r="K42" s="1232">
        <v>0</v>
      </c>
      <c r="L42" s="1232">
        <v>0</v>
      </c>
      <c r="M42" s="1162">
        <f t="shared" si="9"/>
        <v>0</v>
      </c>
      <c r="N42" s="1162">
        <v>0</v>
      </c>
      <c r="O42" s="1162">
        <v>0</v>
      </c>
      <c r="P42" s="1162">
        <v>0</v>
      </c>
      <c r="Q42" s="1162">
        <f t="shared" si="10"/>
        <v>0</v>
      </c>
      <c r="R42" s="1162">
        <v>0</v>
      </c>
      <c r="S42" s="1162">
        <v>0</v>
      </c>
      <c r="T42" s="1162">
        <v>0</v>
      </c>
      <c r="U42" s="1162">
        <v>0</v>
      </c>
      <c r="V42" s="1162">
        <v>0</v>
      </c>
      <c r="W42" s="1162">
        <f t="shared" si="11"/>
        <v>0</v>
      </c>
      <c r="X42" s="1135">
        <f t="shared" si="12"/>
        <v>0</v>
      </c>
      <c r="Y42" s="1448">
        <v>0</v>
      </c>
      <c r="Z42" s="1448">
        <f t="shared" si="7"/>
        <v>0</v>
      </c>
    </row>
    <row r="43" spans="1:26" ht="31.5" x14ac:dyDescent="0.25">
      <c r="A43" s="1468">
        <v>2210301</v>
      </c>
      <c r="B43" s="1453" t="s">
        <v>52</v>
      </c>
      <c r="C43" s="1232">
        <v>500000</v>
      </c>
      <c r="D43" s="1232">
        <v>1295000</v>
      </c>
      <c r="E43" s="1232"/>
      <c r="F43" s="1232"/>
      <c r="G43" s="1232">
        <f t="shared" si="8"/>
        <v>1295000</v>
      </c>
      <c r="H43" s="1232">
        <v>20000</v>
      </c>
      <c r="I43" s="1232">
        <v>20000</v>
      </c>
      <c r="J43" s="1232">
        <v>20000</v>
      </c>
      <c r="K43" s="1232">
        <v>20000</v>
      </c>
      <c r="L43" s="1232">
        <v>20000</v>
      </c>
      <c r="M43" s="1162">
        <f t="shared" si="9"/>
        <v>100000</v>
      </c>
      <c r="N43" s="1162">
        <v>20000</v>
      </c>
      <c r="O43" s="1162">
        <v>20000</v>
      </c>
      <c r="P43" s="1162">
        <v>20000</v>
      </c>
      <c r="Q43" s="1162">
        <f t="shared" si="10"/>
        <v>60000</v>
      </c>
      <c r="R43" s="1162">
        <v>20000</v>
      </c>
      <c r="S43" s="1162">
        <v>20000</v>
      </c>
      <c r="T43" s="1162">
        <v>20000</v>
      </c>
      <c r="U43" s="1162">
        <v>20000</v>
      </c>
      <c r="V43" s="1162">
        <v>20000</v>
      </c>
      <c r="W43" s="1162">
        <f t="shared" si="11"/>
        <v>100000</v>
      </c>
      <c r="X43" s="1135">
        <f t="shared" si="12"/>
        <v>1555000</v>
      </c>
      <c r="Y43" s="1448">
        <v>1555000</v>
      </c>
      <c r="Z43" s="1448">
        <f t="shared" si="7"/>
        <v>0</v>
      </c>
    </row>
    <row r="44" spans="1:26" ht="31.5" x14ac:dyDescent="0.25">
      <c r="A44" s="1224">
        <v>2210302</v>
      </c>
      <c r="B44" s="1453" t="s">
        <v>53</v>
      </c>
      <c r="C44" s="1232">
        <v>3300000</v>
      </c>
      <c r="D44" s="1232">
        <v>100000</v>
      </c>
      <c r="E44" s="1232"/>
      <c r="F44" s="1232"/>
      <c r="G44" s="1232">
        <f t="shared" si="8"/>
        <v>100000</v>
      </c>
      <c r="H44" s="1232">
        <v>100000</v>
      </c>
      <c r="I44" s="1232">
        <v>100000</v>
      </c>
      <c r="J44" s="1232">
        <v>100000</v>
      </c>
      <c r="K44" s="1232">
        <v>100000</v>
      </c>
      <c r="L44" s="1232">
        <v>100000</v>
      </c>
      <c r="M44" s="1162">
        <f t="shared" si="9"/>
        <v>500000</v>
      </c>
      <c r="N44" s="1162">
        <v>100000</v>
      </c>
      <c r="O44" s="1162">
        <v>100000</v>
      </c>
      <c r="P44" s="1162">
        <v>100000</v>
      </c>
      <c r="Q44" s="1162">
        <f t="shared" si="10"/>
        <v>300000</v>
      </c>
      <c r="R44" s="1162">
        <v>100000</v>
      </c>
      <c r="S44" s="1162">
        <v>100000</v>
      </c>
      <c r="T44" s="1162">
        <v>100000</v>
      </c>
      <c r="U44" s="1162">
        <v>0</v>
      </c>
      <c r="V44" s="1162">
        <v>100000</v>
      </c>
      <c r="W44" s="1162">
        <f t="shared" si="11"/>
        <v>400000</v>
      </c>
      <c r="X44" s="1135">
        <f t="shared" si="12"/>
        <v>1300000</v>
      </c>
      <c r="Y44" s="1448">
        <v>1300000</v>
      </c>
      <c r="Z44" s="1448">
        <f t="shared" si="7"/>
        <v>0</v>
      </c>
    </row>
    <row r="45" spans="1:26" ht="15.75" x14ac:dyDescent="0.25">
      <c r="A45" s="1224">
        <v>2210303</v>
      </c>
      <c r="B45" s="1453" t="s">
        <v>54</v>
      </c>
      <c r="C45" s="1232">
        <v>500000</v>
      </c>
      <c r="D45" s="1232">
        <v>1000000</v>
      </c>
      <c r="E45" s="1232"/>
      <c r="F45" s="1232"/>
      <c r="G45" s="1232">
        <f t="shared" si="8"/>
        <v>1000000</v>
      </c>
      <c r="H45" s="1232">
        <v>0</v>
      </c>
      <c r="I45" s="1232">
        <v>0</v>
      </c>
      <c r="J45" s="1232">
        <v>0</v>
      </c>
      <c r="K45" s="1232">
        <v>0</v>
      </c>
      <c r="L45" s="1232">
        <v>0</v>
      </c>
      <c r="M45" s="1162">
        <f t="shared" si="9"/>
        <v>0</v>
      </c>
      <c r="N45" s="1162">
        <v>0</v>
      </c>
      <c r="O45" s="1162">
        <v>0</v>
      </c>
      <c r="P45" s="1162">
        <v>0</v>
      </c>
      <c r="Q45" s="1162">
        <f t="shared" si="10"/>
        <v>0</v>
      </c>
      <c r="R45" s="1162">
        <v>0</v>
      </c>
      <c r="S45" s="1162">
        <v>0</v>
      </c>
      <c r="T45" s="1162">
        <v>0</v>
      </c>
      <c r="U45" s="1162">
        <v>0</v>
      </c>
      <c r="V45" s="1162">
        <v>0</v>
      </c>
      <c r="W45" s="1162">
        <f t="shared" si="11"/>
        <v>0</v>
      </c>
      <c r="X45" s="1135">
        <f t="shared" si="12"/>
        <v>1000000</v>
      </c>
      <c r="Y45" s="1448">
        <v>1000000</v>
      </c>
      <c r="Z45" s="1448">
        <f t="shared" si="7"/>
        <v>0</v>
      </c>
    </row>
    <row r="46" spans="1:26" ht="31.5" hidden="1" x14ac:dyDescent="0.25">
      <c r="A46" s="1224">
        <v>2210304</v>
      </c>
      <c r="B46" s="1453" t="s">
        <v>55</v>
      </c>
      <c r="C46" s="1232">
        <v>500000</v>
      </c>
      <c r="D46" s="1232"/>
      <c r="E46" s="1232"/>
      <c r="F46" s="1232"/>
      <c r="G46" s="1232">
        <f t="shared" si="8"/>
        <v>0</v>
      </c>
      <c r="H46" s="1232">
        <v>0</v>
      </c>
      <c r="I46" s="1232">
        <v>0</v>
      </c>
      <c r="J46" s="1232">
        <v>0</v>
      </c>
      <c r="K46" s="1232">
        <v>0</v>
      </c>
      <c r="L46" s="1232">
        <v>0</v>
      </c>
      <c r="M46" s="1162">
        <f t="shared" si="9"/>
        <v>0</v>
      </c>
      <c r="N46" s="1162">
        <v>0</v>
      </c>
      <c r="O46" s="1162">
        <v>0</v>
      </c>
      <c r="P46" s="1162">
        <v>0</v>
      </c>
      <c r="Q46" s="1162">
        <f t="shared" si="10"/>
        <v>0</v>
      </c>
      <c r="R46" s="1162">
        <v>0</v>
      </c>
      <c r="S46" s="1162">
        <v>0</v>
      </c>
      <c r="T46" s="1162">
        <v>0</v>
      </c>
      <c r="U46" s="1162">
        <v>0</v>
      </c>
      <c r="V46" s="1162">
        <v>0</v>
      </c>
      <c r="W46" s="1162">
        <f t="shared" si="11"/>
        <v>0</v>
      </c>
      <c r="X46" s="1135">
        <f t="shared" si="12"/>
        <v>0</v>
      </c>
      <c r="Y46" s="1448">
        <v>0</v>
      </c>
      <c r="Z46" s="1448">
        <f t="shared" si="7"/>
        <v>0</v>
      </c>
    </row>
    <row r="47" spans="1:26" ht="31.5" x14ac:dyDescent="0.25">
      <c r="A47" s="1224">
        <v>2210399</v>
      </c>
      <c r="B47" s="1453" t="s">
        <v>56</v>
      </c>
      <c r="C47" s="1232">
        <v>0</v>
      </c>
      <c r="D47" s="1232">
        <v>500000</v>
      </c>
      <c r="E47" s="1232"/>
      <c r="F47" s="1232"/>
      <c r="G47" s="1232">
        <f t="shared" si="8"/>
        <v>500000</v>
      </c>
      <c r="H47" s="1232">
        <v>0</v>
      </c>
      <c r="I47" s="1232">
        <v>0</v>
      </c>
      <c r="J47" s="1232">
        <v>0</v>
      </c>
      <c r="K47" s="1232">
        <v>0</v>
      </c>
      <c r="L47" s="1232">
        <v>0</v>
      </c>
      <c r="M47" s="1162">
        <f t="shared" si="9"/>
        <v>0</v>
      </c>
      <c r="N47" s="1162">
        <v>0</v>
      </c>
      <c r="O47" s="1162">
        <v>0</v>
      </c>
      <c r="P47" s="1162">
        <v>0</v>
      </c>
      <c r="Q47" s="1162">
        <f t="shared" si="10"/>
        <v>0</v>
      </c>
      <c r="R47" s="1162">
        <v>0</v>
      </c>
      <c r="S47" s="1162">
        <v>0</v>
      </c>
      <c r="T47" s="1162">
        <v>0</v>
      </c>
      <c r="U47" s="1162">
        <v>0</v>
      </c>
      <c r="V47" s="1162">
        <v>0</v>
      </c>
      <c r="W47" s="1162">
        <f t="shared" si="11"/>
        <v>0</v>
      </c>
      <c r="X47" s="1135">
        <f t="shared" si="12"/>
        <v>500000</v>
      </c>
      <c r="Y47" s="1448">
        <v>500000</v>
      </c>
      <c r="Z47" s="1448">
        <f t="shared" si="7"/>
        <v>0</v>
      </c>
    </row>
    <row r="48" spans="1:26" ht="31.5" hidden="1" x14ac:dyDescent="0.25">
      <c r="A48" s="1224">
        <v>2210401</v>
      </c>
      <c r="B48" s="1453" t="s">
        <v>57</v>
      </c>
      <c r="C48" s="1232">
        <v>1000000</v>
      </c>
      <c r="D48" s="1232"/>
      <c r="E48" s="1232"/>
      <c r="F48" s="1232"/>
      <c r="G48" s="1232">
        <f t="shared" si="8"/>
        <v>0</v>
      </c>
      <c r="H48" s="1232">
        <v>0</v>
      </c>
      <c r="I48" s="1232">
        <v>0</v>
      </c>
      <c r="J48" s="1232">
        <v>0</v>
      </c>
      <c r="K48" s="1232">
        <v>0</v>
      </c>
      <c r="L48" s="1232">
        <v>0</v>
      </c>
      <c r="M48" s="1162">
        <f t="shared" si="9"/>
        <v>0</v>
      </c>
      <c r="N48" s="1162">
        <v>0</v>
      </c>
      <c r="O48" s="1162">
        <v>0</v>
      </c>
      <c r="P48" s="1162">
        <v>0</v>
      </c>
      <c r="Q48" s="1162">
        <f t="shared" si="10"/>
        <v>0</v>
      </c>
      <c r="R48" s="1162">
        <v>0</v>
      </c>
      <c r="S48" s="1162">
        <v>0</v>
      </c>
      <c r="T48" s="1162">
        <v>0</v>
      </c>
      <c r="U48" s="1162">
        <v>0</v>
      </c>
      <c r="V48" s="1162">
        <v>0</v>
      </c>
      <c r="W48" s="1162">
        <f t="shared" si="11"/>
        <v>0</v>
      </c>
      <c r="X48" s="1135">
        <f t="shared" si="12"/>
        <v>0</v>
      </c>
      <c r="Y48" s="1448">
        <v>0</v>
      </c>
      <c r="Z48" s="1448">
        <f t="shared" si="7"/>
        <v>0</v>
      </c>
    </row>
    <row r="49" spans="1:26" ht="31.5" x14ac:dyDescent="0.25">
      <c r="A49" s="1224">
        <v>2210403</v>
      </c>
      <c r="B49" s="1453" t="s">
        <v>698</v>
      </c>
      <c r="C49" s="1232">
        <v>3200000</v>
      </c>
      <c r="D49" s="1232">
        <v>3327500</v>
      </c>
      <c r="E49" s="1232"/>
      <c r="F49" s="1232"/>
      <c r="G49" s="1232">
        <f t="shared" si="8"/>
        <v>3327500</v>
      </c>
      <c r="H49" s="1232">
        <v>0</v>
      </c>
      <c r="I49" s="1232">
        <v>0</v>
      </c>
      <c r="J49" s="1232">
        <v>100000</v>
      </c>
      <c r="K49" s="1232">
        <v>0</v>
      </c>
      <c r="L49" s="1232">
        <v>0</v>
      </c>
      <c r="M49" s="1162">
        <f t="shared" si="9"/>
        <v>100000</v>
      </c>
      <c r="N49" s="1162">
        <v>0</v>
      </c>
      <c r="O49" s="1162">
        <v>0</v>
      </c>
      <c r="P49" s="1162">
        <v>0</v>
      </c>
      <c r="Q49" s="1162">
        <f t="shared" si="10"/>
        <v>0</v>
      </c>
      <c r="R49" s="1162">
        <v>0</v>
      </c>
      <c r="S49" s="1162">
        <v>0</v>
      </c>
      <c r="T49" s="1162">
        <v>0</v>
      </c>
      <c r="U49" s="1162">
        <v>0</v>
      </c>
      <c r="V49" s="1162">
        <v>0</v>
      </c>
      <c r="W49" s="1162">
        <f t="shared" si="11"/>
        <v>0</v>
      </c>
      <c r="X49" s="1135">
        <f t="shared" si="12"/>
        <v>3427500</v>
      </c>
      <c r="Y49" s="1448">
        <v>3427500</v>
      </c>
      <c r="Z49" s="1448">
        <f t="shared" si="7"/>
        <v>0</v>
      </c>
    </row>
    <row r="50" spans="1:26" ht="31.5" hidden="1" x14ac:dyDescent="0.25">
      <c r="A50" s="1224">
        <v>2210499</v>
      </c>
      <c r="B50" s="1453" t="s">
        <v>58</v>
      </c>
      <c r="C50" s="1232">
        <v>0</v>
      </c>
      <c r="D50" s="1232"/>
      <c r="E50" s="1232"/>
      <c r="F50" s="1232"/>
      <c r="G50" s="1232">
        <f t="shared" si="8"/>
        <v>0</v>
      </c>
      <c r="H50" s="1232">
        <v>0</v>
      </c>
      <c r="I50" s="1232">
        <v>0</v>
      </c>
      <c r="J50" s="1232">
        <v>0</v>
      </c>
      <c r="K50" s="1232">
        <v>0</v>
      </c>
      <c r="L50" s="1232">
        <v>0</v>
      </c>
      <c r="M50" s="1162">
        <f t="shared" si="9"/>
        <v>0</v>
      </c>
      <c r="N50" s="1162">
        <v>0</v>
      </c>
      <c r="O50" s="1162">
        <v>0</v>
      </c>
      <c r="P50" s="1162">
        <v>0</v>
      </c>
      <c r="Q50" s="1162">
        <f t="shared" si="10"/>
        <v>0</v>
      </c>
      <c r="R50" s="1162">
        <v>0</v>
      </c>
      <c r="S50" s="1162">
        <v>0</v>
      </c>
      <c r="T50" s="1162">
        <v>0</v>
      </c>
      <c r="U50" s="1162">
        <v>0</v>
      </c>
      <c r="V50" s="1162">
        <v>0</v>
      </c>
      <c r="W50" s="1162">
        <f t="shared" si="11"/>
        <v>0</v>
      </c>
      <c r="X50" s="1135">
        <f t="shared" si="12"/>
        <v>0</v>
      </c>
      <c r="Y50" s="1448">
        <v>0</v>
      </c>
      <c r="Z50" s="1448">
        <f t="shared" si="7"/>
        <v>0</v>
      </c>
    </row>
    <row r="51" spans="1:26" ht="31.5" x14ac:dyDescent="0.25">
      <c r="A51" s="1224">
        <v>2210502</v>
      </c>
      <c r="B51" s="1453" t="s">
        <v>213</v>
      </c>
      <c r="C51" s="1232">
        <v>3200000</v>
      </c>
      <c r="D51" s="1232">
        <v>1500000</v>
      </c>
      <c r="E51" s="1232"/>
      <c r="F51" s="1232"/>
      <c r="G51" s="1232">
        <f t="shared" si="8"/>
        <v>1500000</v>
      </c>
      <c r="H51" s="1232">
        <v>0</v>
      </c>
      <c r="I51" s="1232">
        <v>0</v>
      </c>
      <c r="J51" s="1232">
        <v>0</v>
      </c>
      <c r="K51" s="1232">
        <v>0</v>
      </c>
      <c r="L51" s="1232">
        <v>0</v>
      </c>
      <c r="M51" s="1162">
        <f t="shared" si="9"/>
        <v>0</v>
      </c>
      <c r="N51" s="1162">
        <v>1200000</v>
      </c>
      <c r="O51" s="1162">
        <v>0</v>
      </c>
      <c r="P51" s="1162">
        <v>0</v>
      </c>
      <c r="Q51" s="1162">
        <f t="shared" si="10"/>
        <v>1200000</v>
      </c>
      <c r="R51" s="1162">
        <v>0</v>
      </c>
      <c r="S51" s="1162">
        <v>0</v>
      </c>
      <c r="T51" s="1162">
        <v>0</v>
      </c>
      <c r="U51" s="1162">
        <v>0</v>
      </c>
      <c r="V51" s="1162">
        <v>0</v>
      </c>
      <c r="W51" s="1162">
        <f t="shared" si="11"/>
        <v>0</v>
      </c>
      <c r="X51" s="1135">
        <f t="shared" si="12"/>
        <v>2700000</v>
      </c>
      <c r="Y51" s="1448">
        <v>2700000</v>
      </c>
      <c r="Z51" s="1448">
        <f t="shared" si="7"/>
        <v>0</v>
      </c>
    </row>
    <row r="52" spans="1:26" ht="31.5" hidden="1" x14ac:dyDescent="0.25">
      <c r="A52" s="1224">
        <v>2210503</v>
      </c>
      <c r="B52" s="1453" t="s">
        <v>60</v>
      </c>
      <c r="C52" s="1232">
        <v>200000</v>
      </c>
      <c r="D52" s="1232"/>
      <c r="E52" s="1232"/>
      <c r="F52" s="1232"/>
      <c r="G52" s="1232">
        <f t="shared" si="8"/>
        <v>0</v>
      </c>
      <c r="H52" s="1232">
        <v>0</v>
      </c>
      <c r="I52" s="1232">
        <v>0</v>
      </c>
      <c r="J52" s="1232">
        <v>0</v>
      </c>
      <c r="K52" s="1232">
        <v>0</v>
      </c>
      <c r="L52" s="1232">
        <v>0</v>
      </c>
      <c r="M52" s="1162">
        <f t="shared" si="9"/>
        <v>0</v>
      </c>
      <c r="N52" s="1162">
        <v>0</v>
      </c>
      <c r="O52" s="1162">
        <v>0</v>
      </c>
      <c r="P52" s="1162">
        <v>0</v>
      </c>
      <c r="Q52" s="1162">
        <f t="shared" si="10"/>
        <v>0</v>
      </c>
      <c r="R52" s="1162">
        <v>0</v>
      </c>
      <c r="S52" s="1162">
        <v>0</v>
      </c>
      <c r="T52" s="1162">
        <v>0</v>
      </c>
      <c r="U52" s="1162">
        <v>0</v>
      </c>
      <c r="V52" s="1162">
        <v>0</v>
      </c>
      <c r="W52" s="1162">
        <f t="shared" si="11"/>
        <v>0</v>
      </c>
      <c r="X52" s="1135">
        <f t="shared" si="12"/>
        <v>0</v>
      </c>
      <c r="Y52" s="1448">
        <v>0</v>
      </c>
      <c r="Z52" s="1448">
        <f t="shared" si="7"/>
        <v>0</v>
      </c>
    </row>
    <row r="53" spans="1:26" ht="31.5" x14ac:dyDescent="0.25">
      <c r="A53" s="1224">
        <v>2210504</v>
      </c>
      <c r="B53" s="1453" t="s">
        <v>61</v>
      </c>
      <c r="C53" s="1232">
        <v>1200000</v>
      </c>
      <c r="D53" s="1232">
        <v>1770400</v>
      </c>
      <c r="E53" s="1232"/>
      <c r="F53" s="1232"/>
      <c r="G53" s="1232">
        <f t="shared" si="8"/>
        <v>1770400</v>
      </c>
      <c r="H53" s="1232">
        <v>200000</v>
      </c>
      <c r="I53" s="1232">
        <v>0</v>
      </c>
      <c r="J53" s="1232">
        <v>0</v>
      </c>
      <c r="K53" s="1232">
        <v>0</v>
      </c>
      <c r="L53" s="1232">
        <v>2000000</v>
      </c>
      <c r="M53" s="1162">
        <f t="shared" si="9"/>
        <v>2200000</v>
      </c>
      <c r="N53" s="1162">
        <v>0</v>
      </c>
      <c r="O53" s="1162">
        <v>0</v>
      </c>
      <c r="P53" s="1162">
        <v>0</v>
      </c>
      <c r="Q53" s="1162">
        <f t="shared" si="10"/>
        <v>0</v>
      </c>
      <c r="R53" s="1162">
        <v>0</v>
      </c>
      <c r="S53" s="1162">
        <v>0</v>
      </c>
      <c r="T53" s="1162">
        <v>0</v>
      </c>
      <c r="U53" s="1162">
        <v>0</v>
      </c>
      <c r="V53" s="1162">
        <v>0</v>
      </c>
      <c r="W53" s="1162">
        <f t="shared" si="11"/>
        <v>0</v>
      </c>
      <c r="X53" s="1135">
        <f t="shared" si="12"/>
        <v>3970400</v>
      </c>
      <c r="Y53" s="1448">
        <v>3970400</v>
      </c>
      <c r="Z53" s="1448">
        <f t="shared" si="7"/>
        <v>0</v>
      </c>
    </row>
    <row r="54" spans="1:26" ht="15.75" x14ac:dyDescent="0.25">
      <c r="A54" s="1224">
        <v>2210505</v>
      </c>
      <c r="B54" s="1453" t="s">
        <v>62</v>
      </c>
      <c r="C54" s="1232">
        <v>500000</v>
      </c>
      <c r="D54" s="1232">
        <v>1500000</v>
      </c>
      <c r="E54" s="1232"/>
      <c r="F54" s="1232"/>
      <c r="G54" s="1232">
        <f t="shared" si="8"/>
        <v>1500000</v>
      </c>
      <c r="H54" s="1232">
        <v>0</v>
      </c>
      <c r="I54" s="1232">
        <v>0</v>
      </c>
      <c r="J54" s="1232">
        <v>0</v>
      </c>
      <c r="K54" s="1232">
        <v>0</v>
      </c>
      <c r="L54" s="1232">
        <v>0</v>
      </c>
      <c r="M54" s="1162">
        <f t="shared" si="9"/>
        <v>0</v>
      </c>
      <c r="N54" s="1162">
        <v>0</v>
      </c>
      <c r="O54" s="1162">
        <v>0</v>
      </c>
      <c r="P54" s="1162">
        <v>0</v>
      </c>
      <c r="Q54" s="1162">
        <f t="shared" si="10"/>
        <v>0</v>
      </c>
      <c r="R54" s="1162">
        <v>0</v>
      </c>
      <c r="S54" s="1162">
        <v>0</v>
      </c>
      <c r="T54" s="1162">
        <v>0</v>
      </c>
      <c r="U54" s="1162">
        <v>0</v>
      </c>
      <c r="V54" s="1162">
        <v>0</v>
      </c>
      <c r="W54" s="1162">
        <f t="shared" si="11"/>
        <v>0</v>
      </c>
      <c r="X54" s="1135">
        <f t="shared" si="12"/>
        <v>1500000</v>
      </c>
      <c r="Y54" s="1448">
        <v>1500000</v>
      </c>
      <c r="Z54" s="1448">
        <f t="shared" si="7"/>
        <v>0</v>
      </c>
    </row>
    <row r="55" spans="1:26" ht="15.75" x14ac:dyDescent="0.25">
      <c r="A55" s="1224">
        <v>2210599</v>
      </c>
      <c r="B55" s="1453" t="s">
        <v>63</v>
      </c>
      <c r="C55" s="1232">
        <v>200000</v>
      </c>
      <c r="D55" s="1232"/>
      <c r="E55" s="1232"/>
      <c r="F55" s="1232"/>
      <c r="G55" s="1232">
        <f t="shared" si="8"/>
        <v>0</v>
      </c>
      <c r="H55" s="1232">
        <v>0</v>
      </c>
      <c r="I55" s="1232">
        <v>0</v>
      </c>
      <c r="J55" s="1232">
        <v>0</v>
      </c>
      <c r="K55" s="1232">
        <v>0</v>
      </c>
      <c r="L55" s="1232">
        <v>200000</v>
      </c>
      <c r="M55" s="1162">
        <f t="shared" si="9"/>
        <v>200000</v>
      </c>
      <c r="N55" s="1162">
        <v>0</v>
      </c>
      <c r="O55" s="1162">
        <v>0</v>
      </c>
      <c r="P55" s="1162">
        <v>0</v>
      </c>
      <c r="Q55" s="1162">
        <f t="shared" si="10"/>
        <v>0</v>
      </c>
      <c r="R55" s="1162">
        <v>0</v>
      </c>
      <c r="S55" s="1162">
        <v>0</v>
      </c>
      <c r="T55" s="1162">
        <v>0</v>
      </c>
      <c r="U55" s="1162">
        <v>0</v>
      </c>
      <c r="V55" s="1162">
        <v>0</v>
      </c>
      <c r="W55" s="1162">
        <f t="shared" si="11"/>
        <v>0</v>
      </c>
      <c r="X55" s="1135">
        <f t="shared" si="12"/>
        <v>200000</v>
      </c>
      <c r="Y55" s="1448">
        <v>200000</v>
      </c>
      <c r="Z55" s="1448">
        <f t="shared" si="7"/>
        <v>0</v>
      </c>
    </row>
    <row r="56" spans="1:26" ht="31.5" hidden="1" x14ac:dyDescent="0.25">
      <c r="A56" s="1224">
        <v>2210602</v>
      </c>
      <c r="B56" s="1453" t="s">
        <v>64</v>
      </c>
      <c r="C56" s="1232">
        <v>0</v>
      </c>
      <c r="D56" s="1232"/>
      <c r="E56" s="1232"/>
      <c r="F56" s="1232"/>
      <c r="G56" s="1232">
        <f t="shared" si="8"/>
        <v>0</v>
      </c>
      <c r="H56" s="1232">
        <v>0</v>
      </c>
      <c r="I56" s="1232">
        <v>0</v>
      </c>
      <c r="J56" s="1232">
        <v>0</v>
      </c>
      <c r="K56" s="1232">
        <v>0</v>
      </c>
      <c r="L56" s="1232">
        <v>0</v>
      </c>
      <c r="M56" s="1162">
        <f t="shared" si="9"/>
        <v>0</v>
      </c>
      <c r="N56" s="1162">
        <v>0</v>
      </c>
      <c r="O56" s="1162">
        <v>0</v>
      </c>
      <c r="P56" s="1162">
        <v>0</v>
      </c>
      <c r="Q56" s="1162">
        <f t="shared" si="10"/>
        <v>0</v>
      </c>
      <c r="R56" s="1162">
        <v>0</v>
      </c>
      <c r="S56" s="1162">
        <v>0</v>
      </c>
      <c r="T56" s="1162">
        <v>0</v>
      </c>
      <c r="U56" s="1162">
        <v>0</v>
      </c>
      <c r="V56" s="1162">
        <v>0</v>
      </c>
      <c r="W56" s="1162">
        <f t="shared" si="11"/>
        <v>0</v>
      </c>
      <c r="X56" s="1135">
        <f t="shared" si="12"/>
        <v>0</v>
      </c>
      <c r="Y56" s="1448">
        <v>0</v>
      </c>
      <c r="Z56" s="1448">
        <f t="shared" si="7"/>
        <v>0</v>
      </c>
    </row>
    <row r="57" spans="1:26" ht="31.5" hidden="1" x14ac:dyDescent="0.25">
      <c r="A57" s="1224">
        <v>2210603</v>
      </c>
      <c r="B57" s="1453" t="s">
        <v>65</v>
      </c>
      <c r="C57" s="1232">
        <v>0</v>
      </c>
      <c r="D57" s="1232"/>
      <c r="E57" s="1232"/>
      <c r="F57" s="1232"/>
      <c r="G57" s="1232">
        <f t="shared" si="8"/>
        <v>0</v>
      </c>
      <c r="H57" s="1232">
        <v>0</v>
      </c>
      <c r="I57" s="1232">
        <v>0</v>
      </c>
      <c r="J57" s="1232">
        <v>0</v>
      </c>
      <c r="K57" s="1232">
        <v>0</v>
      </c>
      <c r="L57" s="1232">
        <v>0</v>
      </c>
      <c r="M57" s="1162">
        <f t="shared" si="9"/>
        <v>0</v>
      </c>
      <c r="N57" s="1162">
        <v>0</v>
      </c>
      <c r="O57" s="1162">
        <v>0</v>
      </c>
      <c r="P57" s="1162">
        <v>0</v>
      </c>
      <c r="Q57" s="1162">
        <f t="shared" si="10"/>
        <v>0</v>
      </c>
      <c r="R57" s="1162">
        <v>0</v>
      </c>
      <c r="S57" s="1162">
        <v>0</v>
      </c>
      <c r="T57" s="1162">
        <v>0</v>
      </c>
      <c r="U57" s="1162">
        <v>0</v>
      </c>
      <c r="V57" s="1162">
        <v>0</v>
      </c>
      <c r="W57" s="1162">
        <f t="shared" si="11"/>
        <v>0</v>
      </c>
      <c r="X57" s="1135">
        <f t="shared" si="12"/>
        <v>0</v>
      </c>
      <c r="Y57" s="1448">
        <v>0</v>
      </c>
      <c r="Z57" s="1448">
        <f t="shared" si="7"/>
        <v>0</v>
      </c>
    </row>
    <row r="58" spans="1:26" ht="15.75" hidden="1" x14ac:dyDescent="0.25">
      <c r="A58" s="1224">
        <v>2210604</v>
      </c>
      <c r="B58" s="1460" t="s">
        <v>66</v>
      </c>
      <c r="C58" s="1232">
        <v>0</v>
      </c>
      <c r="D58" s="1232"/>
      <c r="E58" s="1232"/>
      <c r="F58" s="1232"/>
      <c r="G58" s="1232">
        <f t="shared" si="8"/>
        <v>0</v>
      </c>
      <c r="H58" s="1232">
        <v>0</v>
      </c>
      <c r="I58" s="1232">
        <v>0</v>
      </c>
      <c r="J58" s="1232">
        <v>0</v>
      </c>
      <c r="K58" s="1232">
        <v>0</v>
      </c>
      <c r="L58" s="1232">
        <v>0</v>
      </c>
      <c r="M58" s="1162">
        <f t="shared" si="9"/>
        <v>0</v>
      </c>
      <c r="N58" s="1162">
        <v>0</v>
      </c>
      <c r="O58" s="1162">
        <v>0</v>
      </c>
      <c r="P58" s="1162">
        <v>0</v>
      </c>
      <c r="Q58" s="1162">
        <f t="shared" si="10"/>
        <v>0</v>
      </c>
      <c r="R58" s="1162">
        <v>0</v>
      </c>
      <c r="S58" s="1162">
        <v>0</v>
      </c>
      <c r="T58" s="1162">
        <v>0</v>
      </c>
      <c r="U58" s="1162">
        <v>0</v>
      </c>
      <c r="V58" s="1162">
        <v>0</v>
      </c>
      <c r="W58" s="1162">
        <f t="shared" si="11"/>
        <v>0</v>
      </c>
      <c r="X58" s="1135">
        <f t="shared" si="12"/>
        <v>0</v>
      </c>
      <c r="Y58" s="1448">
        <v>0</v>
      </c>
      <c r="Z58" s="1448">
        <f t="shared" si="7"/>
        <v>0</v>
      </c>
    </row>
    <row r="59" spans="1:26" ht="31.5" hidden="1" x14ac:dyDescent="0.25">
      <c r="A59" s="1224">
        <v>2210606</v>
      </c>
      <c r="B59" s="1453" t="s">
        <v>67</v>
      </c>
      <c r="C59" s="1232">
        <v>0</v>
      </c>
      <c r="D59" s="1232"/>
      <c r="E59" s="1232"/>
      <c r="F59" s="1232"/>
      <c r="G59" s="1232">
        <f t="shared" si="8"/>
        <v>0</v>
      </c>
      <c r="H59" s="1232">
        <v>0</v>
      </c>
      <c r="I59" s="1232">
        <v>0</v>
      </c>
      <c r="J59" s="1232">
        <v>0</v>
      </c>
      <c r="K59" s="1232">
        <v>0</v>
      </c>
      <c r="L59" s="1232">
        <v>0</v>
      </c>
      <c r="M59" s="1162">
        <f t="shared" si="9"/>
        <v>0</v>
      </c>
      <c r="N59" s="1162">
        <v>0</v>
      </c>
      <c r="O59" s="1162">
        <v>0</v>
      </c>
      <c r="P59" s="1162">
        <v>0</v>
      </c>
      <c r="Q59" s="1162">
        <f t="shared" si="10"/>
        <v>0</v>
      </c>
      <c r="R59" s="1162">
        <v>0</v>
      </c>
      <c r="S59" s="1162">
        <v>0</v>
      </c>
      <c r="T59" s="1162">
        <v>0</v>
      </c>
      <c r="U59" s="1162">
        <v>0</v>
      </c>
      <c r="V59" s="1162">
        <v>0</v>
      </c>
      <c r="W59" s="1162">
        <f t="shared" si="11"/>
        <v>0</v>
      </c>
      <c r="X59" s="1135">
        <f t="shared" si="12"/>
        <v>0</v>
      </c>
      <c r="Y59" s="1448">
        <v>0</v>
      </c>
      <c r="Z59" s="1448">
        <f t="shared" si="7"/>
        <v>0</v>
      </c>
    </row>
    <row r="60" spans="1:26" ht="31.5" x14ac:dyDescent="0.25">
      <c r="A60" s="1224">
        <v>2210701</v>
      </c>
      <c r="B60" s="1453" t="s">
        <v>68</v>
      </c>
      <c r="C60" s="1232">
        <v>500000</v>
      </c>
      <c r="D60" s="1232">
        <v>300000</v>
      </c>
      <c r="E60" s="1232"/>
      <c r="F60" s="1232"/>
      <c r="G60" s="1232">
        <f t="shared" si="8"/>
        <v>300000</v>
      </c>
      <c r="H60" s="1232">
        <v>0</v>
      </c>
      <c r="I60" s="1232">
        <v>0</v>
      </c>
      <c r="J60" s="1232">
        <v>0</v>
      </c>
      <c r="K60" s="1232">
        <v>0</v>
      </c>
      <c r="L60" s="1232">
        <v>0</v>
      </c>
      <c r="M60" s="1162">
        <f t="shared" si="9"/>
        <v>0</v>
      </c>
      <c r="N60" s="1162">
        <v>0</v>
      </c>
      <c r="O60" s="1162">
        <v>0</v>
      </c>
      <c r="P60" s="1162">
        <v>0</v>
      </c>
      <c r="Q60" s="1162">
        <f t="shared" si="10"/>
        <v>0</v>
      </c>
      <c r="R60" s="1162">
        <v>0</v>
      </c>
      <c r="S60" s="1162">
        <v>0</v>
      </c>
      <c r="T60" s="1162">
        <v>0</v>
      </c>
      <c r="U60" s="1162">
        <v>0</v>
      </c>
      <c r="V60" s="1162">
        <v>0</v>
      </c>
      <c r="W60" s="1162">
        <f t="shared" si="11"/>
        <v>0</v>
      </c>
      <c r="X60" s="1135">
        <f t="shared" si="12"/>
        <v>300000</v>
      </c>
      <c r="Y60" s="1448">
        <v>300000</v>
      </c>
      <c r="Z60" s="1448">
        <f t="shared" si="7"/>
        <v>0</v>
      </c>
    </row>
    <row r="61" spans="1:26" ht="31.5" hidden="1" x14ac:dyDescent="0.25">
      <c r="A61" s="1224">
        <v>2210702</v>
      </c>
      <c r="B61" s="1453" t="s">
        <v>69</v>
      </c>
      <c r="C61" s="1232">
        <v>0</v>
      </c>
      <c r="D61" s="1232"/>
      <c r="E61" s="1232"/>
      <c r="F61" s="1232"/>
      <c r="G61" s="1232">
        <f t="shared" si="8"/>
        <v>0</v>
      </c>
      <c r="H61" s="1232">
        <v>0</v>
      </c>
      <c r="I61" s="1232">
        <v>0</v>
      </c>
      <c r="J61" s="1232">
        <v>0</v>
      </c>
      <c r="K61" s="1232">
        <v>0</v>
      </c>
      <c r="L61" s="1232">
        <v>0</v>
      </c>
      <c r="M61" s="1162">
        <f t="shared" si="9"/>
        <v>0</v>
      </c>
      <c r="N61" s="1162">
        <v>0</v>
      </c>
      <c r="O61" s="1162">
        <v>0</v>
      </c>
      <c r="P61" s="1162">
        <v>0</v>
      </c>
      <c r="Q61" s="1162">
        <f t="shared" si="10"/>
        <v>0</v>
      </c>
      <c r="R61" s="1162">
        <v>0</v>
      </c>
      <c r="S61" s="1162">
        <v>0</v>
      </c>
      <c r="T61" s="1162">
        <v>0</v>
      </c>
      <c r="U61" s="1162">
        <v>0</v>
      </c>
      <c r="V61" s="1162">
        <v>0</v>
      </c>
      <c r="W61" s="1162">
        <f t="shared" si="11"/>
        <v>0</v>
      </c>
      <c r="X61" s="1135">
        <f t="shared" si="12"/>
        <v>0</v>
      </c>
      <c r="Y61" s="1448">
        <v>0</v>
      </c>
      <c r="Z61" s="1448">
        <f t="shared" si="7"/>
        <v>0</v>
      </c>
    </row>
    <row r="62" spans="1:26" ht="31.5" x14ac:dyDescent="0.25">
      <c r="A62" s="1224">
        <v>2210703</v>
      </c>
      <c r="B62" s="1453" t="s">
        <v>70</v>
      </c>
      <c r="C62" s="1232">
        <v>700000</v>
      </c>
      <c r="D62" s="1232"/>
      <c r="E62" s="1232"/>
      <c r="F62" s="1232"/>
      <c r="G62" s="1232">
        <f t="shared" si="8"/>
        <v>0</v>
      </c>
      <c r="H62" s="1232">
        <v>200000</v>
      </c>
      <c r="I62" s="1232">
        <v>0</v>
      </c>
      <c r="J62" s="1232">
        <v>0</v>
      </c>
      <c r="K62" s="1232">
        <v>0</v>
      </c>
      <c r="L62" s="1232">
        <v>0</v>
      </c>
      <c r="M62" s="1162">
        <f t="shared" si="9"/>
        <v>200000</v>
      </c>
      <c r="N62" s="1162">
        <v>0</v>
      </c>
      <c r="O62" s="1162">
        <v>0</v>
      </c>
      <c r="P62" s="1162">
        <v>0</v>
      </c>
      <c r="Q62" s="1162">
        <f t="shared" si="10"/>
        <v>0</v>
      </c>
      <c r="R62" s="1162">
        <v>0</v>
      </c>
      <c r="S62" s="1162">
        <v>0</v>
      </c>
      <c r="T62" s="1162">
        <v>0</v>
      </c>
      <c r="U62" s="1162">
        <v>200000</v>
      </c>
      <c r="V62" s="1162">
        <v>0</v>
      </c>
      <c r="W62" s="1162">
        <f t="shared" si="11"/>
        <v>200000</v>
      </c>
      <c r="X62" s="1135">
        <f t="shared" si="12"/>
        <v>400000</v>
      </c>
      <c r="Y62" s="1448">
        <v>400000</v>
      </c>
      <c r="Z62" s="1448">
        <f t="shared" si="7"/>
        <v>0</v>
      </c>
    </row>
    <row r="63" spans="1:26" ht="31.5" hidden="1" x14ac:dyDescent="0.25">
      <c r="A63" s="1224">
        <v>2210714</v>
      </c>
      <c r="B63" s="1453" t="s">
        <v>71</v>
      </c>
      <c r="C63" s="1232">
        <v>300000</v>
      </c>
      <c r="D63" s="1232"/>
      <c r="E63" s="1232"/>
      <c r="F63" s="1232"/>
      <c r="G63" s="1232">
        <f t="shared" si="8"/>
        <v>0</v>
      </c>
      <c r="H63" s="1232">
        <v>0</v>
      </c>
      <c r="I63" s="1232">
        <v>0</v>
      </c>
      <c r="J63" s="1232">
        <v>0</v>
      </c>
      <c r="K63" s="1232">
        <v>0</v>
      </c>
      <c r="L63" s="1232">
        <v>0</v>
      </c>
      <c r="M63" s="1162">
        <f t="shared" si="9"/>
        <v>0</v>
      </c>
      <c r="N63" s="1162">
        <v>0</v>
      </c>
      <c r="O63" s="1162">
        <v>0</v>
      </c>
      <c r="P63" s="1162">
        <v>0</v>
      </c>
      <c r="Q63" s="1162">
        <f t="shared" si="10"/>
        <v>0</v>
      </c>
      <c r="R63" s="1162">
        <v>0</v>
      </c>
      <c r="S63" s="1162">
        <v>0</v>
      </c>
      <c r="T63" s="1162">
        <v>0</v>
      </c>
      <c r="U63" s="1162">
        <v>0</v>
      </c>
      <c r="V63" s="1162">
        <v>0</v>
      </c>
      <c r="W63" s="1162">
        <f t="shared" si="11"/>
        <v>0</v>
      </c>
      <c r="X63" s="1135">
        <f t="shared" si="12"/>
        <v>0</v>
      </c>
      <c r="Y63" s="1448">
        <v>0</v>
      </c>
      <c r="Z63" s="1448">
        <f t="shared" si="7"/>
        <v>0</v>
      </c>
    </row>
    <row r="64" spans="1:26" s="1448" customFormat="1" ht="31.5" x14ac:dyDescent="0.25">
      <c r="A64" s="1524">
        <v>2210799</v>
      </c>
      <c r="B64" s="1451" t="s">
        <v>697</v>
      </c>
      <c r="C64" s="1232">
        <v>2800000</v>
      </c>
      <c r="D64" s="1232"/>
      <c r="E64" s="1232"/>
      <c r="F64" s="1232"/>
      <c r="G64" s="1232">
        <f t="shared" si="8"/>
        <v>0</v>
      </c>
      <c r="H64" s="1232">
        <v>3000000</v>
      </c>
      <c r="I64" s="1232">
        <v>1000000</v>
      </c>
      <c r="J64" s="1232">
        <v>0</v>
      </c>
      <c r="K64" s="1232">
        <v>100000</v>
      </c>
      <c r="L64" s="1232">
        <v>100000</v>
      </c>
      <c r="M64" s="1162">
        <f t="shared" si="9"/>
        <v>4200000</v>
      </c>
      <c r="N64" s="1162">
        <v>100000</v>
      </c>
      <c r="O64" s="1162">
        <v>0</v>
      </c>
      <c r="P64" s="1162">
        <v>100000</v>
      </c>
      <c r="Q64" s="1162">
        <f t="shared" si="10"/>
        <v>200000</v>
      </c>
      <c r="R64" s="1162">
        <v>100000</v>
      </c>
      <c r="S64" s="1162">
        <v>100000</v>
      </c>
      <c r="T64" s="1162">
        <v>0</v>
      </c>
      <c r="U64" s="1162">
        <v>0</v>
      </c>
      <c r="V64" s="1162">
        <v>100000</v>
      </c>
      <c r="W64" s="1162">
        <f t="shared" si="11"/>
        <v>300000</v>
      </c>
      <c r="X64" s="1135">
        <f t="shared" si="12"/>
        <v>4700000</v>
      </c>
      <c r="Y64" s="1448">
        <v>4700000</v>
      </c>
      <c r="Z64" s="1448">
        <f t="shared" si="7"/>
        <v>0</v>
      </c>
    </row>
    <row r="65" spans="1:26" ht="47.25" x14ac:dyDescent="0.25">
      <c r="A65" s="1224">
        <v>2210801</v>
      </c>
      <c r="B65" s="1453" t="s">
        <v>73</v>
      </c>
      <c r="C65" s="1232">
        <v>1100000</v>
      </c>
      <c r="D65" s="1232">
        <v>300000</v>
      </c>
      <c r="E65" s="1232"/>
      <c r="F65" s="1232"/>
      <c r="G65" s="1232">
        <f t="shared" si="8"/>
        <v>300000</v>
      </c>
      <c r="H65" s="1232">
        <v>0</v>
      </c>
      <c r="I65" s="1232">
        <v>0</v>
      </c>
      <c r="J65" s="1232">
        <v>0</v>
      </c>
      <c r="K65" s="1232">
        <v>0</v>
      </c>
      <c r="L65" s="1232">
        <v>0</v>
      </c>
      <c r="M65" s="1162">
        <f t="shared" si="9"/>
        <v>0</v>
      </c>
      <c r="N65" s="1162">
        <v>0</v>
      </c>
      <c r="O65" s="1162">
        <v>0</v>
      </c>
      <c r="P65" s="1162">
        <v>0</v>
      </c>
      <c r="Q65" s="1162">
        <f t="shared" si="10"/>
        <v>0</v>
      </c>
      <c r="R65" s="1162">
        <v>0</v>
      </c>
      <c r="S65" s="1162">
        <v>0</v>
      </c>
      <c r="T65" s="1162">
        <v>0</v>
      </c>
      <c r="U65" s="1162">
        <v>0</v>
      </c>
      <c r="V65" s="1162">
        <v>0</v>
      </c>
      <c r="W65" s="1162">
        <f t="shared" si="11"/>
        <v>0</v>
      </c>
      <c r="X65" s="1135">
        <f t="shared" si="12"/>
        <v>300000</v>
      </c>
      <c r="Y65" s="1448">
        <v>300000</v>
      </c>
      <c r="Z65" s="1448">
        <f t="shared" si="7"/>
        <v>0</v>
      </c>
    </row>
    <row r="66" spans="1:26" ht="47.25" x14ac:dyDescent="0.25">
      <c r="A66" s="1224">
        <v>2210802</v>
      </c>
      <c r="B66" s="1453" t="s">
        <v>74</v>
      </c>
      <c r="C66" s="1232">
        <v>4000000</v>
      </c>
      <c r="D66" s="1232"/>
      <c r="E66" s="1232"/>
      <c r="F66" s="1232"/>
      <c r="G66" s="1232">
        <f t="shared" si="8"/>
        <v>0</v>
      </c>
      <c r="H66" s="1232">
        <v>0</v>
      </c>
      <c r="I66" s="1232">
        <v>0</v>
      </c>
      <c r="J66" s="1232">
        <v>1162000</v>
      </c>
      <c r="K66" s="1232">
        <v>0</v>
      </c>
      <c r="L66" s="1232">
        <v>0</v>
      </c>
      <c r="M66" s="1162">
        <f t="shared" si="9"/>
        <v>1162000</v>
      </c>
      <c r="N66" s="1162">
        <v>0</v>
      </c>
      <c r="O66" s="1162">
        <v>0</v>
      </c>
      <c r="P66" s="1162">
        <v>0</v>
      </c>
      <c r="Q66" s="1162">
        <f t="shared" si="10"/>
        <v>0</v>
      </c>
      <c r="R66" s="1162">
        <v>0</v>
      </c>
      <c r="S66" s="1162">
        <v>0</v>
      </c>
      <c r="T66" s="1162">
        <v>0</v>
      </c>
      <c r="U66" s="1162">
        <v>0</v>
      </c>
      <c r="V66" s="1162">
        <v>0</v>
      </c>
      <c r="W66" s="1162">
        <f t="shared" si="11"/>
        <v>0</v>
      </c>
      <c r="X66" s="1135">
        <f t="shared" si="12"/>
        <v>1162000</v>
      </c>
      <c r="Y66" s="1448">
        <v>1162000</v>
      </c>
      <c r="Z66" s="1448">
        <f t="shared" si="7"/>
        <v>0</v>
      </c>
    </row>
    <row r="67" spans="1:26" ht="31.5" hidden="1" x14ac:dyDescent="0.25">
      <c r="A67" s="1224">
        <v>2210805</v>
      </c>
      <c r="B67" s="1453" t="s">
        <v>214</v>
      </c>
      <c r="C67" s="1232">
        <v>1000000</v>
      </c>
      <c r="D67" s="1232"/>
      <c r="E67" s="1232"/>
      <c r="F67" s="1232"/>
      <c r="G67" s="1232">
        <f t="shared" si="8"/>
        <v>0</v>
      </c>
      <c r="H67" s="1232">
        <v>0</v>
      </c>
      <c r="I67" s="1232">
        <v>0</v>
      </c>
      <c r="J67" s="1232">
        <v>0</v>
      </c>
      <c r="K67" s="1232">
        <v>0</v>
      </c>
      <c r="L67" s="1232">
        <v>0</v>
      </c>
      <c r="M67" s="1162">
        <f t="shared" si="9"/>
        <v>0</v>
      </c>
      <c r="N67" s="1162">
        <v>0</v>
      </c>
      <c r="O67" s="1162">
        <v>0</v>
      </c>
      <c r="P67" s="1162">
        <v>0</v>
      </c>
      <c r="Q67" s="1162">
        <f t="shared" si="10"/>
        <v>0</v>
      </c>
      <c r="R67" s="1162">
        <v>0</v>
      </c>
      <c r="S67" s="1162">
        <v>0</v>
      </c>
      <c r="T67" s="1162">
        <v>0</v>
      </c>
      <c r="U67" s="1162">
        <v>0</v>
      </c>
      <c r="V67" s="1162">
        <v>0</v>
      </c>
      <c r="W67" s="1162">
        <f t="shared" si="11"/>
        <v>0</v>
      </c>
      <c r="X67" s="1135">
        <f t="shared" si="12"/>
        <v>0</v>
      </c>
      <c r="Y67" s="1448">
        <v>0</v>
      </c>
      <c r="Z67" s="1448">
        <f t="shared" si="7"/>
        <v>0</v>
      </c>
    </row>
    <row r="68" spans="1:26" ht="15.75" hidden="1" x14ac:dyDescent="0.25">
      <c r="A68" s="1224">
        <v>2210809</v>
      </c>
      <c r="B68" s="1460" t="s">
        <v>76</v>
      </c>
      <c r="C68" s="1232">
        <v>0</v>
      </c>
      <c r="D68" s="1232"/>
      <c r="E68" s="1232"/>
      <c r="F68" s="1232"/>
      <c r="G68" s="1232">
        <f t="shared" si="8"/>
        <v>0</v>
      </c>
      <c r="H68" s="1232">
        <v>0</v>
      </c>
      <c r="I68" s="1232">
        <v>0</v>
      </c>
      <c r="J68" s="1232">
        <v>0</v>
      </c>
      <c r="K68" s="1232">
        <v>0</v>
      </c>
      <c r="L68" s="1232">
        <v>0</v>
      </c>
      <c r="M68" s="1162">
        <f t="shared" si="9"/>
        <v>0</v>
      </c>
      <c r="N68" s="1162">
        <v>0</v>
      </c>
      <c r="O68" s="1162">
        <v>0</v>
      </c>
      <c r="P68" s="1162">
        <v>0</v>
      </c>
      <c r="Q68" s="1162">
        <f t="shared" si="10"/>
        <v>0</v>
      </c>
      <c r="R68" s="1162">
        <v>0</v>
      </c>
      <c r="S68" s="1162">
        <v>0</v>
      </c>
      <c r="T68" s="1162">
        <v>0</v>
      </c>
      <c r="U68" s="1162">
        <v>0</v>
      </c>
      <c r="V68" s="1162">
        <v>0</v>
      </c>
      <c r="W68" s="1162">
        <f t="shared" si="11"/>
        <v>0</v>
      </c>
      <c r="X68" s="1135">
        <f t="shared" si="12"/>
        <v>0</v>
      </c>
      <c r="Y68" s="1448">
        <v>0</v>
      </c>
      <c r="Z68" s="1448">
        <f t="shared" si="7"/>
        <v>0</v>
      </c>
    </row>
    <row r="69" spans="1:26" ht="15.75" x14ac:dyDescent="0.25">
      <c r="A69" s="1224">
        <v>2210904</v>
      </c>
      <c r="B69" s="1460" t="s">
        <v>77</v>
      </c>
      <c r="C69" s="1232">
        <v>3000000</v>
      </c>
      <c r="D69" s="1232">
        <v>1600000</v>
      </c>
      <c r="E69" s="1232"/>
      <c r="F69" s="1232"/>
      <c r="G69" s="1232">
        <f t="shared" si="8"/>
        <v>1600000</v>
      </c>
      <c r="H69" s="1232">
        <v>0</v>
      </c>
      <c r="I69" s="1232">
        <v>0</v>
      </c>
      <c r="J69" s="1232">
        <v>0</v>
      </c>
      <c r="K69" s="1232">
        <v>0</v>
      </c>
      <c r="L69" s="1232">
        <v>0</v>
      </c>
      <c r="M69" s="1162">
        <f t="shared" si="9"/>
        <v>0</v>
      </c>
      <c r="N69" s="1162">
        <v>0</v>
      </c>
      <c r="O69" s="1162">
        <v>0</v>
      </c>
      <c r="P69" s="1162">
        <v>0</v>
      </c>
      <c r="Q69" s="1162">
        <f t="shared" si="10"/>
        <v>0</v>
      </c>
      <c r="R69" s="1162">
        <v>0</v>
      </c>
      <c r="S69" s="1162">
        <v>0</v>
      </c>
      <c r="T69" s="1162">
        <v>0</v>
      </c>
      <c r="U69" s="1162">
        <v>0</v>
      </c>
      <c r="V69" s="1162">
        <v>0</v>
      </c>
      <c r="W69" s="1162">
        <f t="shared" si="11"/>
        <v>0</v>
      </c>
      <c r="X69" s="1135">
        <f t="shared" si="12"/>
        <v>1600000</v>
      </c>
      <c r="Y69" s="1448">
        <v>1600000</v>
      </c>
      <c r="Z69" s="1448">
        <f t="shared" si="7"/>
        <v>0</v>
      </c>
    </row>
    <row r="70" spans="1:26" ht="15.75" x14ac:dyDescent="0.25">
      <c r="A70" s="1224">
        <v>2210910</v>
      </c>
      <c r="B70" s="1460" t="s">
        <v>78</v>
      </c>
      <c r="C70" s="1232">
        <v>9140000</v>
      </c>
      <c r="D70" s="1232"/>
      <c r="E70" s="1232"/>
      <c r="F70" s="1232"/>
      <c r="G70" s="1232">
        <f t="shared" si="8"/>
        <v>0</v>
      </c>
      <c r="H70" s="1232">
        <v>0</v>
      </c>
      <c r="I70" s="1232">
        <v>0</v>
      </c>
      <c r="J70" s="1232">
        <v>5000000</v>
      </c>
      <c r="K70" s="1232">
        <v>0</v>
      </c>
      <c r="L70" s="1232">
        <v>0</v>
      </c>
      <c r="M70" s="1162">
        <f t="shared" si="9"/>
        <v>5000000</v>
      </c>
      <c r="N70" s="1162">
        <v>0</v>
      </c>
      <c r="O70" s="1162">
        <v>0</v>
      </c>
      <c r="P70" s="1162">
        <v>0</v>
      </c>
      <c r="Q70" s="1162">
        <f t="shared" si="10"/>
        <v>0</v>
      </c>
      <c r="R70" s="1162">
        <v>0</v>
      </c>
      <c r="S70" s="1162">
        <v>0</v>
      </c>
      <c r="T70" s="1162">
        <v>0</v>
      </c>
      <c r="U70" s="1162">
        <v>0</v>
      </c>
      <c r="V70" s="1162">
        <v>0</v>
      </c>
      <c r="W70" s="1162">
        <f t="shared" si="11"/>
        <v>0</v>
      </c>
      <c r="X70" s="1135">
        <f t="shared" si="12"/>
        <v>5000000</v>
      </c>
      <c r="Y70" s="1448">
        <v>5000000</v>
      </c>
      <c r="Z70" s="1448">
        <f t="shared" si="7"/>
        <v>0</v>
      </c>
    </row>
    <row r="71" spans="1:26" ht="31.5" x14ac:dyDescent="0.25">
      <c r="A71" s="1224">
        <v>2211001</v>
      </c>
      <c r="B71" s="1453" t="s">
        <v>1114</v>
      </c>
      <c r="C71" s="1232">
        <v>80844784</v>
      </c>
      <c r="D71" s="1232"/>
      <c r="E71" s="1232"/>
      <c r="F71" s="1232">
        <v>5540000</v>
      </c>
      <c r="G71" s="1232">
        <f t="shared" si="8"/>
        <v>5540000</v>
      </c>
      <c r="H71" s="1232">
        <v>0</v>
      </c>
      <c r="I71" s="1232">
        <v>0</v>
      </c>
      <c r="J71" s="1232">
        <v>0</v>
      </c>
      <c r="K71" s="1232">
        <v>0</v>
      </c>
      <c r="L71" s="1232">
        <v>0</v>
      </c>
      <c r="M71" s="1162">
        <f t="shared" si="9"/>
        <v>0</v>
      </c>
      <c r="N71" s="1162">
        <v>65000000</v>
      </c>
      <c r="O71" s="1162">
        <v>0</v>
      </c>
      <c r="P71" s="1162">
        <v>0</v>
      </c>
      <c r="Q71" s="1162">
        <f t="shared" si="10"/>
        <v>65000000</v>
      </c>
      <c r="R71" s="1162">
        <v>0</v>
      </c>
      <c r="S71" s="1162">
        <v>0</v>
      </c>
      <c r="T71" s="1162">
        <v>0</v>
      </c>
      <c r="U71" s="1162">
        <v>5000000</v>
      </c>
      <c r="V71" s="1162">
        <v>0</v>
      </c>
      <c r="W71" s="1162">
        <f t="shared" si="11"/>
        <v>5000000</v>
      </c>
      <c r="X71" s="1135">
        <f t="shared" si="12"/>
        <v>75540000</v>
      </c>
      <c r="Y71" s="1448">
        <v>75540000</v>
      </c>
      <c r="Z71" s="1448">
        <f t="shared" si="7"/>
        <v>0</v>
      </c>
    </row>
    <row r="72" spans="1:26" ht="47.25" x14ac:dyDescent="0.25">
      <c r="A72" s="1224">
        <v>2211002</v>
      </c>
      <c r="B72" s="1453" t="s">
        <v>1113</v>
      </c>
      <c r="C72" s="1232">
        <v>61925000</v>
      </c>
      <c r="D72" s="1232"/>
      <c r="E72" s="1232"/>
      <c r="F72" s="1232"/>
      <c r="G72" s="1232">
        <f t="shared" si="8"/>
        <v>0</v>
      </c>
      <c r="H72" s="1232">
        <v>0</v>
      </c>
      <c r="I72" s="1232">
        <v>0</v>
      </c>
      <c r="J72" s="1232">
        <v>0</v>
      </c>
      <c r="K72" s="1232">
        <v>0</v>
      </c>
      <c r="L72" s="1232">
        <v>0</v>
      </c>
      <c r="M72" s="1162">
        <f t="shared" si="9"/>
        <v>0</v>
      </c>
      <c r="N72" s="1162">
        <v>25000000</v>
      </c>
      <c r="O72" s="1162">
        <v>0</v>
      </c>
      <c r="P72" s="1162">
        <v>0</v>
      </c>
      <c r="Q72" s="1162">
        <f t="shared" si="10"/>
        <v>25000000</v>
      </c>
      <c r="R72" s="1162">
        <v>0</v>
      </c>
      <c r="S72" s="1162">
        <v>0</v>
      </c>
      <c r="T72" s="1162">
        <v>0</v>
      </c>
      <c r="U72" s="1162">
        <v>0</v>
      </c>
      <c r="V72" s="1162">
        <v>0</v>
      </c>
      <c r="W72" s="1162">
        <f t="shared" si="11"/>
        <v>0</v>
      </c>
      <c r="X72" s="1135">
        <f t="shared" si="12"/>
        <v>25000000</v>
      </c>
      <c r="Y72" s="1448">
        <v>25000000</v>
      </c>
      <c r="Z72" s="1448">
        <f t="shared" si="7"/>
        <v>0</v>
      </c>
    </row>
    <row r="73" spans="1:26" ht="31.5" hidden="1" x14ac:dyDescent="0.25">
      <c r="A73" s="1224">
        <v>2211003</v>
      </c>
      <c r="B73" s="1453" t="s">
        <v>81</v>
      </c>
      <c r="C73" s="1232">
        <v>0</v>
      </c>
      <c r="D73" s="1232"/>
      <c r="E73" s="1232"/>
      <c r="F73" s="1232"/>
      <c r="G73" s="1232">
        <f t="shared" si="8"/>
        <v>0</v>
      </c>
      <c r="H73" s="1232">
        <v>0</v>
      </c>
      <c r="I73" s="1232">
        <v>0</v>
      </c>
      <c r="J73" s="1232">
        <v>0</v>
      </c>
      <c r="K73" s="1232">
        <v>0</v>
      </c>
      <c r="L73" s="1232">
        <v>0</v>
      </c>
      <c r="M73" s="1162">
        <f t="shared" si="9"/>
        <v>0</v>
      </c>
      <c r="N73" s="1162">
        <v>0</v>
      </c>
      <c r="O73" s="1162">
        <v>0</v>
      </c>
      <c r="P73" s="1162">
        <v>0</v>
      </c>
      <c r="Q73" s="1162">
        <f t="shared" si="10"/>
        <v>0</v>
      </c>
      <c r="R73" s="1162">
        <v>0</v>
      </c>
      <c r="S73" s="1162">
        <v>0</v>
      </c>
      <c r="T73" s="1162">
        <v>0</v>
      </c>
      <c r="U73" s="1162">
        <v>0</v>
      </c>
      <c r="V73" s="1162">
        <v>0</v>
      </c>
      <c r="W73" s="1162">
        <f t="shared" si="11"/>
        <v>0</v>
      </c>
      <c r="X73" s="1135">
        <f t="shared" si="12"/>
        <v>0</v>
      </c>
      <c r="Y73" s="1448">
        <v>0</v>
      </c>
      <c r="Z73" s="1448">
        <f t="shared" si="7"/>
        <v>0</v>
      </c>
    </row>
    <row r="74" spans="1:26" ht="31.5" x14ac:dyDescent="0.25">
      <c r="A74" s="1224">
        <v>2211004</v>
      </c>
      <c r="B74" s="1453" t="s">
        <v>82</v>
      </c>
      <c r="C74" s="1232">
        <v>1000000</v>
      </c>
      <c r="D74" s="1232">
        <v>1000000</v>
      </c>
      <c r="E74" s="1232"/>
      <c r="F74" s="1232"/>
      <c r="G74" s="1232">
        <f t="shared" si="8"/>
        <v>1000000</v>
      </c>
      <c r="H74" s="1232">
        <v>0</v>
      </c>
      <c r="I74" s="1232">
        <v>0</v>
      </c>
      <c r="J74" s="1232">
        <v>0</v>
      </c>
      <c r="K74" s="1232">
        <v>0</v>
      </c>
      <c r="L74" s="1232">
        <v>0</v>
      </c>
      <c r="M74" s="1162">
        <f t="shared" si="9"/>
        <v>0</v>
      </c>
      <c r="N74" s="1162">
        <v>0</v>
      </c>
      <c r="O74" s="1162">
        <v>0</v>
      </c>
      <c r="P74" s="1162">
        <v>0</v>
      </c>
      <c r="Q74" s="1162">
        <f t="shared" si="10"/>
        <v>0</v>
      </c>
      <c r="R74" s="1162">
        <v>0</v>
      </c>
      <c r="S74" s="1162">
        <v>0</v>
      </c>
      <c r="T74" s="1162">
        <v>0</v>
      </c>
      <c r="U74" s="1162">
        <v>0</v>
      </c>
      <c r="V74" s="1162">
        <v>0</v>
      </c>
      <c r="W74" s="1162">
        <f t="shared" si="11"/>
        <v>0</v>
      </c>
      <c r="X74" s="1135">
        <f t="shared" si="12"/>
        <v>1000000</v>
      </c>
      <c r="Y74" s="1448">
        <v>1000000</v>
      </c>
      <c r="Z74" s="1448">
        <f t="shared" si="7"/>
        <v>0</v>
      </c>
    </row>
    <row r="75" spans="1:26" ht="15.75" x14ac:dyDescent="0.25">
      <c r="A75" s="1224">
        <v>2211005</v>
      </c>
      <c r="B75" s="1453" t="s">
        <v>83</v>
      </c>
      <c r="C75" s="1232">
        <v>2500000</v>
      </c>
      <c r="D75" s="1232"/>
      <c r="E75" s="1232"/>
      <c r="F75" s="1232"/>
      <c r="G75" s="1232">
        <f t="shared" si="8"/>
        <v>0</v>
      </c>
      <c r="H75" s="1232">
        <v>0</v>
      </c>
      <c r="I75" s="1232">
        <v>0</v>
      </c>
      <c r="J75" s="1232">
        <v>0</v>
      </c>
      <c r="K75" s="1232">
        <v>0</v>
      </c>
      <c r="L75" s="1232">
        <v>0</v>
      </c>
      <c r="M75" s="1162">
        <f t="shared" si="9"/>
        <v>0</v>
      </c>
      <c r="N75" s="1162">
        <v>2500000</v>
      </c>
      <c r="O75" s="1162">
        <v>0</v>
      </c>
      <c r="P75" s="1162">
        <v>0</v>
      </c>
      <c r="Q75" s="1162">
        <f t="shared" si="10"/>
        <v>2500000</v>
      </c>
      <c r="R75" s="1162">
        <v>0</v>
      </c>
      <c r="S75" s="1162">
        <v>0</v>
      </c>
      <c r="T75" s="1162">
        <v>0</v>
      </c>
      <c r="U75" s="1162">
        <v>0</v>
      </c>
      <c r="V75" s="1162">
        <v>0</v>
      </c>
      <c r="W75" s="1162">
        <f t="shared" si="11"/>
        <v>0</v>
      </c>
      <c r="X75" s="1135">
        <f t="shared" si="12"/>
        <v>2500000</v>
      </c>
      <c r="Y75" s="1448">
        <v>2500000</v>
      </c>
      <c r="Z75" s="1448">
        <f t="shared" si="7"/>
        <v>0</v>
      </c>
    </row>
    <row r="76" spans="1:26" ht="15.75" hidden="1" x14ac:dyDescent="0.25">
      <c r="A76" s="1224">
        <v>2211001</v>
      </c>
      <c r="B76" s="1453" t="s">
        <v>445</v>
      </c>
      <c r="C76" s="1232">
        <v>0</v>
      </c>
      <c r="D76" s="1232"/>
      <c r="E76" s="1232"/>
      <c r="F76" s="1232"/>
      <c r="G76" s="1232">
        <f t="shared" si="8"/>
        <v>0</v>
      </c>
      <c r="H76" s="1232">
        <v>0</v>
      </c>
      <c r="I76" s="1232">
        <v>0</v>
      </c>
      <c r="J76" s="1232">
        <v>0</v>
      </c>
      <c r="K76" s="1232">
        <v>0</v>
      </c>
      <c r="L76" s="1232">
        <v>0</v>
      </c>
      <c r="M76" s="1162">
        <f t="shared" si="9"/>
        <v>0</v>
      </c>
      <c r="N76" s="1162">
        <v>0</v>
      </c>
      <c r="O76" s="1162">
        <v>0</v>
      </c>
      <c r="P76" s="1162">
        <v>0</v>
      </c>
      <c r="Q76" s="1162">
        <f t="shared" si="10"/>
        <v>0</v>
      </c>
      <c r="R76" s="1162">
        <v>0</v>
      </c>
      <c r="S76" s="1162">
        <v>0</v>
      </c>
      <c r="T76" s="1162">
        <v>0</v>
      </c>
      <c r="U76" s="1162">
        <v>0</v>
      </c>
      <c r="V76" s="1162">
        <v>0</v>
      </c>
      <c r="W76" s="1162">
        <f t="shared" si="11"/>
        <v>0</v>
      </c>
      <c r="X76" s="1135">
        <f t="shared" si="12"/>
        <v>0</v>
      </c>
      <c r="Y76" s="1448">
        <v>0</v>
      </c>
      <c r="Z76" s="1448">
        <f t="shared" si="7"/>
        <v>0</v>
      </c>
    </row>
    <row r="77" spans="1:26" ht="31.5" hidden="1" x14ac:dyDescent="0.25">
      <c r="A77" s="1224">
        <v>2211007</v>
      </c>
      <c r="B77" s="1453" t="s">
        <v>85</v>
      </c>
      <c r="C77" s="1232">
        <v>0</v>
      </c>
      <c r="D77" s="1232"/>
      <c r="E77" s="1232"/>
      <c r="F77" s="1232"/>
      <c r="G77" s="1232">
        <f t="shared" si="8"/>
        <v>0</v>
      </c>
      <c r="H77" s="1232">
        <v>0</v>
      </c>
      <c r="I77" s="1232">
        <v>0</v>
      </c>
      <c r="J77" s="1232">
        <v>0</v>
      </c>
      <c r="K77" s="1232">
        <v>0</v>
      </c>
      <c r="L77" s="1232">
        <v>0</v>
      </c>
      <c r="M77" s="1162">
        <f t="shared" si="9"/>
        <v>0</v>
      </c>
      <c r="N77" s="1162">
        <v>0</v>
      </c>
      <c r="O77" s="1162">
        <v>0</v>
      </c>
      <c r="P77" s="1162">
        <v>0</v>
      </c>
      <c r="Q77" s="1162">
        <f t="shared" si="10"/>
        <v>0</v>
      </c>
      <c r="R77" s="1162">
        <v>0</v>
      </c>
      <c r="S77" s="1162">
        <v>0</v>
      </c>
      <c r="T77" s="1162">
        <v>0</v>
      </c>
      <c r="U77" s="1162">
        <v>0</v>
      </c>
      <c r="V77" s="1162">
        <v>0</v>
      </c>
      <c r="W77" s="1162">
        <f t="shared" si="11"/>
        <v>0</v>
      </c>
      <c r="X77" s="1135">
        <f t="shared" si="12"/>
        <v>0</v>
      </c>
      <c r="Y77" s="1448">
        <v>0</v>
      </c>
      <c r="Z77" s="1448">
        <f t="shared" si="7"/>
        <v>0</v>
      </c>
    </row>
    <row r="78" spans="1:26" ht="31.5" x14ac:dyDescent="0.25">
      <c r="A78" s="1224">
        <v>2211008</v>
      </c>
      <c r="B78" s="1453" t="s">
        <v>86</v>
      </c>
      <c r="C78" s="1232">
        <v>14000000</v>
      </c>
      <c r="D78" s="1232"/>
      <c r="E78" s="1232"/>
      <c r="F78" s="1232"/>
      <c r="G78" s="1232">
        <f t="shared" si="8"/>
        <v>0</v>
      </c>
      <c r="H78" s="1232">
        <v>0</v>
      </c>
      <c r="I78" s="1232">
        <v>0</v>
      </c>
      <c r="J78" s="1232">
        <v>0</v>
      </c>
      <c r="K78" s="1232">
        <v>0</v>
      </c>
      <c r="L78" s="1232">
        <v>0</v>
      </c>
      <c r="M78" s="1162">
        <f t="shared" si="9"/>
        <v>0</v>
      </c>
      <c r="N78" s="1162">
        <v>3000000</v>
      </c>
      <c r="O78" s="1162">
        <v>0</v>
      </c>
      <c r="P78" s="1162">
        <v>0</v>
      </c>
      <c r="Q78" s="1162">
        <f t="shared" si="10"/>
        <v>3000000</v>
      </c>
      <c r="R78" s="1162">
        <v>0</v>
      </c>
      <c r="S78" s="1162">
        <v>0</v>
      </c>
      <c r="T78" s="1162">
        <v>1000000</v>
      </c>
      <c r="U78" s="1162">
        <v>1000000</v>
      </c>
      <c r="V78" s="1162">
        <v>0</v>
      </c>
      <c r="W78" s="1162">
        <f t="shared" si="11"/>
        <v>2000000</v>
      </c>
      <c r="X78" s="1135">
        <f t="shared" si="12"/>
        <v>5000000</v>
      </c>
      <c r="Y78" s="1448">
        <v>5000000</v>
      </c>
      <c r="Z78" s="1448">
        <f t="shared" si="7"/>
        <v>0</v>
      </c>
    </row>
    <row r="79" spans="1:26" ht="15.75" x14ac:dyDescent="0.25">
      <c r="A79" s="1224">
        <v>2211009</v>
      </c>
      <c r="B79" s="1453" t="s">
        <v>87</v>
      </c>
      <c r="C79" s="1232">
        <v>0</v>
      </c>
      <c r="D79" s="1232"/>
      <c r="E79" s="1232"/>
      <c r="F79" s="1232"/>
      <c r="G79" s="1232">
        <f t="shared" si="8"/>
        <v>0</v>
      </c>
      <c r="H79" s="1232">
        <v>0</v>
      </c>
      <c r="I79" s="1232">
        <v>0</v>
      </c>
      <c r="J79" s="1232">
        <v>0</v>
      </c>
      <c r="K79" s="1232">
        <v>0</v>
      </c>
      <c r="L79" s="1232">
        <v>0</v>
      </c>
      <c r="M79" s="1162">
        <f t="shared" si="9"/>
        <v>0</v>
      </c>
      <c r="N79" s="1162">
        <v>0</v>
      </c>
      <c r="O79" s="1162">
        <v>0</v>
      </c>
      <c r="P79" s="1162">
        <v>0</v>
      </c>
      <c r="Q79" s="1162">
        <f t="shared" si="10"/>
        <v>0</v>
      </c>
      <c r="R79" s="1162">
        <v>0</v>
      </c>
      <c r="S79" s="1162">
        <v>0</v>
      </c>
      <c r="T79" s="1162">
        <v>0</v>
      </c>
      <c r="U79" s="1162">
        <v>0</v>
      </c>
      <c r="V79" s="1162">
        <v>0</v>
      </c>
      <c r="W79" s="1162">
        <f t="shared" si="11"/>
        <v>0</v>
      </c>
      <c r="X79" s="1135">
        <f t="shared" si="12"/>
        <v>0</v>
      </c>
      <c r="Y79" s="1448">
        <v>0</v>
      </c>
      <c r="Z79" s="1448">
        <f t="shared" si="7"/>
        <v>0</v>
      </c>
    </row>
    <row r="80" spans="1:26" ht="15.75" x14ac:dyDescent="0.25">
      <c r="A80" s="1224">
        <v>2211015</v>
      </c>
      <c r="B80" s="1460" t="s">
        <v>88</v>
      </c>
      <c r="C80" s="1232">
        <v>10962500</v>
      </c>
      <c r="D80" s="1232"/>
      <c r="E80" s="1232"/>
      <c r="F80" s="1232">
        <v>2500000</v>
      </c>
      <c r="G80" s="1232">
        <f t="shared" si="8"/>
        <v>2500000</v>
      </c>
      <c r="H80" s="1232">
        <v>0</v>
      </c>
      <c r="I80" s="1232">
        <v>0</v>
      </c>
      <c r="J80" s="1232">
        <v>0</v>
      </c>
      <c r="K80" s="1232">
        <v>0</v>
      </c>
      <c r="L80" s="1232">
        <v>0</v>
      </c>
      <c r="M80" s="1162">
        <f t="shared" si="9"/>
        <v>0</v>
      </c>
      <c r="N80" s="1162">
        <v>5000000</v>
      </c>
      <c r="O80" s="1162">
        <v>0</v>
      </c>
      <c r="P80" s="1162">
        <v>0</v>
      </c>
      <c r="Q80" s="1162">
        <f t="shared" si="10"/>
        <v>5000000</v>
      </c>
      <c r="R80" s="1162">
        <v>0</v>
      </c>
      <c r="S80" s="1162">
        <v>0</v>
      </c>
      <c r="T80" s="1162">
        <v>0</v>
      </c>
      <c r="U80" s="1162">
        <v>3500000</v>
      </c>
      <c r="V80" s="1162">
        <v>0</v>
      </c>
      <c r="W80" s="1162">
        <f t="shared" si="11"/>
        <v>3500000</v>
      </c>
      <c r="X80" s="1135">
        <f t="shared" si="12"/>
        <v>11000000</v>
      </c>
      <c r="Y80" s="1448">
        <v>11000000</v>
      </c>
      <c r="Z80" s="1448">
        <f t="shared" si="7"/>
        <v>0</v>
      </c>
    </row>
    <row r="81" spans="1:26" ht="31.5" x14ac:dyDescent="0.25">
      <c r="A81" s="1224">
        <v>2211016</v>
      </c>
      <c r="B81" s="1453" t="s">
        <v>89</v>
      </c>
      <c r="C81" s="1232">
        <v>0</v>
      </c>
      <c r="D81" s="1232"/>
      <c r="E81" s="1232"/>
      <c r="F81" s="1232"/>
      <c r="G81" s="1232">
        <f t="shared" si="8"/>
        <v>0</v>
      </c>
      <c r="H81" s="1232">
        <v>5000000</v>
      </c>
      <c r="I81" s="1232">
        <v>0</v>
      </c>
      <c r="J81" s="1232">
        <v>0</v>
      </c>
      <c r="K81" s="1232">
        <v>0</v>
      </c>
      <c r="L81" s="1232">
        <v>0</v>
      </c>
      <c r="M81" s="1162">
        <f t="shared" si="9"/>
        <v>5000000</v>
      </c>
      <c r="N81" s="1162">
        <v>0</v>
      </c>
      <c r="O81" s="1162">
        <v>0</v>
      </c>
      <c r="P81" s="1162">
        <v>0</v>
      </c>
      <c r="Q81" s="1162">
        <f t="shared" si="10"/>
        <v>0</v>
      </c>
      <c r="R81" s="1162">
        <v>0</v>
      </c>
      <c r="S81" s="1162">
        <v>0</v>
      </c>
      <c r="T81" s="1162">
        <v>0</v>
      </c>
      <c r="U81" s="1162">
        <v>0</v>
      </c>
      <c r="V81" s="1162">
        <v>0</v>
      </c>
      <c r="W81" s="1162">
        <f t="shared" si="11"/>
        <v>0</v>
      </c>
      <c r="X81" s="1135">
        <f t="shared" si="12"/>
        <v>5000000</v>
      </c>
      <c r="Y81" s="1448">
        <v>5000000</v>
      </c>
      <c r="Z81" s="1448">
        <f t="shared" si="7"/>
        <v>0</v>
      </c>
    </row>
    <row r="82" spans="1:26" ht="31.5" x14ac:dyDescent="0.25">
      <c r="A82" s="1224">
        <v>2211019</v>
      </c>
      <c r="B82" s="1453" t="s">
        <v>90</v>
      </c>
      <c r="C82" s="1232">
        <v>1500000</v>
      </c>
      <c r="D82" s="1232"/>
      <c r="E82" s="1232"/>
      <c r="F82" s="1232"/>
      <c r="G82" s="1232">
        <f t="shared" si="8"/>
        <v>0</v>
      </c>
      <c r="H82" s="1232">
        <v>0</v>
      </c>
      <c r="I82" s="1232">
        <v>0</v>
      </c>
      <c r="J82" s="1232">
        <v>0</v>
      </c>
      <c r="K82" s="1232">
        <v>0</v>
      </c>
      <c r="L82" s="1232">
        <v>0</v>
      </c>
      <c r="M82" s="1162">
        <f t="shared" si="9"/>
        <v>0</v>
      </c>
      <c r="N82" s="1162">
        <v>500000</v>
      </c>
      <c r="O82" s="1162">
        <v>0</v>
      </c>
      <c r="P82" s="1162">
        <v>0</v>
      </c>
      <c r="Q82" s="1162">
        <f t="shared" si="10"/>
        <v>500000</v>
      </c>
      <c r="R82" s="1162">
        <v>0</v>
      </c>
      <c r="S82" s="1162">
        <v>0</v>
      </c>
      <c r="T82" s="1162">
        <v>0</v>
      </c>
      <c r="U82" s="1162">
        <v>500000</v>
      </c>
      <c r="V82" s="1162">
        <v>0</v>
      </c>
      <c r="W82" s="1162">
        <f t="shared" si="11"/>
        <v>500000</v>
      </c>
      <c r="X82" s="1135">
        <f t="shared" si="12"/>
        <v>1000000</v>
      </c>
      <c r="Y82" s="1448">
        <v>1000000</v>
      </c>
      <c r="Z82" s="1448">
        <f t="shared" si="7"/>
        <v>0</v>
      </c>
    </row>
    <row r="83" spans="1:26" ht="15.75" x14ac:dyDescent="0.25">
      <c r="A83" s="1224">
        <v>2211021</v>
      </c>
      <c r="B83" s="1453" t="s">
        <v>91</v>
      </c>
      <c r="C83" s="1232">
        <v>4500000</v>
      </c>
      <c r="D83" s="1232"/>
      <c r="E83" s="1232"/>
      <c r="F83" s="1232"/>
      <c r="G83" s="1232">
        <f t="shared" si="8"/>
        <v>0</v>
      </c>
      <c r="H83" s="1232">
        <v>0</v>
      </c>
      <c r="I83" s="1232">
        <v>0</v>
      </c>
      <c r="J83" s="1232">
        <v>0</v>
      </c>
      <c r="K83" s="1232">
        <v>0</v>
      </c>
      <c r="L83" s="1232">
        <v>0</v>
      </c>
      <c r="M83" s="1162">
        <f t="shared" si="9"/>
        <v>0</v>
      </c>
      <c r="N83" s="1162">
        <v>8000000</v>
      </c>
      <c r="O83" s="1162">
        <v>0</v>
      </c>
      <c r="P83" s="1162">
        <v>0</v>
      </c>
      <c r="Q83" s="1162">
        <f t="shared" si="10"/>
        <v>8000000</v>
      </c>
      <c r="R83" s="1162">
        <v>0</v>
      </c>
      <c r="S83" s="1162">
        <v>1000000</v>
      </c>
      <c r="T83" s="1162">
        <v>0</v>
      </c>
      <c r="U83" s="1162">
        <v>500000</v>
      </c>
      <c r="V83" s="1162">
        <v>0</v>
      </c>
      <c r="W83" s="1162">
        <f t="shared" si="11"/>
        <v>1500000</v>
      </c>
      <c r="X83" s="1135">
        <f t="shared" si="12"/>
        <v>9500000</v>
      </c>
      <c r="Y83" s="1448">
        <v>9500000</v>
      </c>
      <c r="Z83" s="1448">
        <f t="shared" si="7"/>
        <v>0</v>
      </c>
    </row>
    <row r="84" spans="1:26" ht="15.75" x14ac:dyDescent="0.25">
      <c r="A84" s="1224">
        <v>2211023</v>
      </c>
      <c r="B84" s="1460" t="s">
        <v>92</v>
      </c>
      <c r="C84" s="1232">
        <v>0</v>
      </c>
      <c r="D84" s="1232"/>
      <c r="E84" s="1232"/>
      <c r="F84" s="1232"/>
      <c r="G84" s="1232">
        <f t="shared" si="8"/>
        <v>0</v>
      </c>
      <c r="H84" s="1232">
        <v>0</v>
      </c>
      <c r="I84" s="1232">
        <v>0</v>
      </c>
      <c r="J84" s="1232">
        <v>0</v>
      </c>
      <c r="K84" s="1232">
        <v>0</v>
      </c>
      <c r="L84" s="1232">
        <v>0</v>
      </c>
      <c r="M84" s="1162">
        <f t="shared" si="9"/>
        <v>0</v>
      </c>
      <c r="N84" s="1162">
        <v>0</v>
      </c>
      <c r="O84" s="1162">
        <v>0</v>
      </c>
      <c r="P84" s="1162">
        <v>0</v>
      </c>
      <c r="Q84" s="1162">
        <f t="shared" si="10"/>
        <v>0</v>
      </c>
      <c r="R84" s="1162">
        <v>0</v>
      </c>
      <c r="S84" s="1162">
        <v>0</v>
      </c>
      <c r="T84" s="1162">
        <v>0</v>
      </c>
      <c r="U84" s="1162">
        <v>0</v>
      </c>
      <c r="V84" s="1162">
        <v>0</v>
      </c>
      <c r="W84" s="1162">
        <f t="shared" si="11"/>
        <v>0</v>
      </c>
      <c r="X84" s="1135">
        <f t="shared" si="12"/>
        <v>0</v>
      </c>
      <c r="Y84" s="1448">
        <v>0</v>
      </c>
      <c r="Z84" s="1448">
        <f t="shared" si="7"/>
        <v>0</v>
      </c>
    </row>
    <row r="85" spans="1:26" ht="15.75" x14ac:dyDescent="0.25">
      <c r="A85" s="1224">
        <v>2211026</v>
      </c>
      <c r="B85" s="1453" t="s">
        <v>93</v>
      </c>
      <c r="C85" s="1232">
        <v>4000000</v>
      </c>
      <c r="D85" s="1232"/>
      <c r="E85" s="1232"/>
      <c r="F85" s="1232"/>
      <c r="G85" s="1232">
        <f t="shared" si="8"/>
        <v>0</v>
      </c>
      <c r="H85" s="1232">
        <v>0</v>
      </c>
      <c r="I85" s="1232">
        <v>0</v>
      </c>
      <c r="J85" s="1232">
        <v>0</v>
      </c>
      <c r="K85" s="1232">
        <v>0</v>
      </c>
      <c r="L85" s="1232">
        <v>0</v>
      </c>
      <c r="M85" s="1162">
        <f t="shared" si="9"/>
        <v>0</v>
      </c>
      <c r="N85" s="1162">
        <v>0</v>
      </c>
      <c r="O85" s="1162">
        <v>0</v>
      </c>
      <c r="P85" s="1162">
        <v>0</v>
      </c>
      <c r="Q85" s="1162">
        <f t="shared" si="10"/>
        <v>0</v>
      </c>
      <c r="R85" s="1162">
        <v>760000</v>
      </c>
      <c r="S85" s="1162">
        <v>0</v>
      </c>
      <c r="T85" s="1162">
        <v>0</v>
      </c>
      <c r="U85" s="1162">
        <v>0</v>
      </c>
      <c r="V85" s="1162">
        <v>0</v>
      </c>
      <c r="W85" s="1162">
        <f t="shared" si="11"/>
        <v>760000</v>
      </c>
      <c r="X85" s="1135">
        <f t="shared" si="12"/>
        <v>760000</v>
      </c>
      <c r="Y85" s="1448">
        <v>760000</v>
      </c>
      <c r="Z85" s="1448">
        <f t="shared" si="7"/>
        <v>0</v>
      </c>
    </row>
    <row r="86" spans="1:26" ht="15.75" hidden="1" x14ac:dyDescent="0.25">
      <c r="A86" s="1224">
        <v>2211028</v>
      </c>
      <c r="B86" s="1453" t="s">
        <v>94</v>
      </c>
      <c r="C86" s="1232">
        <v>2500000</v>
      </c>
      <c r="D86" s="1232"/>
      <c r="E86" s="1232"/>
      <c r="F86" s="1232"/>
      <c r="G86" s="1232">
        <f t="shared" si="8"/>
        <v>0</v>
      </c>
      <c r="H86" s="1232">
        <v>0</v>
      </c>
      <c r="I86" s="1232">
        <v>0</v>
      </c>
      <c r="J86" s="1232">
        <v>0</v>
      </c>
      <c r="K86" s="1232">
        <v>0</v>
      </c>
      <c r="L86" s="1232">
        <v>0</v>
      </c>
      <c r="M86" s="1162">
        <f t="shared" si="9"/>
        <v>0</v>
      </c>
      <c r="N86" s="1162">
        <v>0</v>
      </c>
      <c r="O86" s="1162">
        <v>0</v>
      </c>
      <c r="P86" s="1162">
        <v>0</v>
      </c>
      <c r="Q86" s="1162">
        <f t="shared" si="10"/>
        <v>0</v>
      </c>
      <c r="R86" s="1162">
        <v>0</v>
      </c>
      <c r="S86" s="1162">
        <v>0</v>
      </c>
      <c r="T86" s="1162">
        <v>0</v>
      </c>
      <c r="U86" s="1162">
        <v>0</v>
      </c>
      <c r="V86" s="1162">
        <v>0</v>
      </c>
      <c r="W86" s="1162">
        <f t="shared" si="11"/>
        <v>0</v>
      </c>
      <c r="X86" s="1135">
        <f t="shared" si="12"/>
        <v>0</v>
      </c>
      <c r="Y86" s="1448">
        <v>0</v>
      </c>
      <c r="Z86" s="1448">
        <f t="shared" si="7"/>
        <v>0</v>
      </c>
    </row>
    <row r="87" spans="1:26" ht="15.75" x14ac:dyDescent="0.25">
      <c r="A87" s="1224">
        <v>2211029</v>
      </c>
      <c r="B87" s="1460" t="s">
        <v>95</v>
      </c>
      <c r="C87" s="1232">
        <v>1905284</v>
      </c>
      <c r="D87" s="1232"/>
      <c r="E87" s="1232"/>
      <c r="F87" s="1232"/>
      <c r="G87" s="1232">
        <f t="shared" si="8"/>
        <v>0</v>
      </c>
      <c r="H87" s="1232">
        <v>500000</v>
      </c>
      <c r="I87" s="1232">
        <v>0</v>
      </c>
      <c r="J87" s="1232">
        <v>0</v>
      </c>
      <c r="K87" s="1232">
        <v>0</v>
      </c>
      <c r="L87" s="1232">
        <v>905284</v>
      </c>
      <c r="M87" s="1162">
        <f t="shared" si="9"/>
        <v>1405284</v>
      </c>
      <c r="N87" s="1162">
        <v>500000</v>
      </c>
      <c r="O87" s="1162">
        <v>0</v>
      </c>
      <c r="P87" s="1162">
        <v>0</v>
      </c>
      <c r="Q87" s="1162">
        <f t="shared" si="10"/>
        <v>500000</v>
      </c>
      <c r="R87" s="1162">
        <v>0</v>
      </c>
      <c r="S87" s="1162">
        <v>0</v>
      </c>
      <c r="T87" s="1162">
        <v>0</v>
      </c>
      <c r="U87" s="1162">
        <v>0</v>
      </c>
      <c r="V87" s="1162">
        <v>0</v>
      </c>
      <c r="W87" s="1162">
        <f t="shared" si="11"/>
        <v>0</v>
      </c>
      <c r="X87" s="1135">
        <f t="shared" si="12"/>
        <v>1905284</v>
      </c>
      <c r="Y87" s="1448">
        <v>1905284</v>
      </c>
      <c r="Z87" s="1448">
        <f t="shared" si="7"/>
        <v>0</v>
      </c>
    </row>
    <row r="88" spans="1:26" ht="47.25" x14ac:dyDescent="0.25">
      <c r="A88" s="1224">
        <v>2211101</v>
      </c>
      <c r="B88" s="1453" t="s">
        <v>96</v>
      </c>
      <c r="C88" s="1232">
        <v>2300000</v>
      </c>
      <c r="D88" s="1232"/>
      <c r="E88" s="1232"/>
      <c r="F88" s="1232">
        <v>500000</v>
      </c>
      <c r="G88" s="1232">
        <f t="shared" si="8"/>
        <v>500000</v>
      </c>
      <c r="H88" s="1232">
        <v>0</v>
      </c>
      <c r="I88" s="1232">
        <v>0</v>
      </c>
      <c r="J88" s="1232">
        <v>0</v>
      </c>
      <c r="K88" s="1232">
        <v>0</v>
      </c>
      <c r="L88" s="1232">
        <v>0</v>
      </c>
      <c r="M88" s="1162">
        <f t="shared" si="9"/>
        <v>0</v>
      </c>
      <c r="N88" s="1162">
        <v>0</v>
      </c>
      <c r="O88" s="1162">
        <v>0</v>
      </c>
      <c r="P88" s="1162">
        <v>0</v>
      </c>
      <c r="Q88" s="1162">
        <f t="shared" si="10"/>
        <v>0</v>
      </c>
      <c r="R88" s="1162">
        <v>0</v>
      </c>
      <c r="S88" s="1162">
        <v>0</v>
      </c>
      <c r="T88" s="1162">
        <v>0</v>
      </c>
      <c r="U88" s="1162">
        <v>0</v>
      </c>
      <c r="V88" s="1162">
        <v>0</v>
      </c>
      <c r="W88" s="1162">
        <f t="shared" si="11"/>
        <v>0</v>
      </c>
      <c r="X88" s="1135">
        <f t="shared" si="12"/>
        <v>500000</v>
      </c>
      <c r="Y88" s="1448">
        <v>500000</v>
      </c>
      <c r="Z88" s="1448">
        <f t="shared" si="7"/>
        <v>0</v>
      </c>
    </row>
    <row r="89" spans="1:26" ht="31.5" hidden="1" x14ac:dyDescent="0.25">
      <c r="A89" s="1224">
        <v>2211102</v>
      </c>
      <c r="B89" s="1453" t="s">
        <v>97</v>
      </c>
      <c r="C89" s="1232">
        <v>500000</v>
      </c>
      <c r="D89" s="1232">
        <v>0</v>
      </c>
      <c r="E89" s="1232"/>
      <c r="F89" s="1232"/>
      <c r="G89" s="1232">
        <f t="shared" si="8"/>
        <v>0</v>
      </c>
      <c r="H89" s="1232">
        <v>0</v>
      </c>
      <c r="I89" s="1232">
        <v>0</v>
      </c>
      <c r="J89" s="1232">
        <v>0</v>
      </c>
      <c r="K89" s="1232">
        <v>0</v>
      </c>
      <c r="L89" s="1232">
        <v>0</v>
      </c>
      <c r="M89" s="1162">
        <f t="shared" si="9"/>
        <v>0</v>
      </c>
      <c r="N89" s="1162">
        <v>0</v>
      </c>
      <c r="O89" s="1162">
        <v>0</v>
      </c>
      <c r="P89" s="1162">
        <v>0</v>
      </c>
      <c r="Q89" s="1162">
        <f t="shared" si="10"/>
        <v>0</v>
      </c>
      <c r="R89" s="1162">
        <v>0</v>
      </c>
      <c r="S89" s="1162">
        <v>0</v>
      </c>
      <c r="T89" s="1162">
        <v>0</v>
      </c>
      <c r="U89" s="1162">
        <v>0</v>
      </c>
      <c r="V89" s="1162">
        <v>0</v>
      </c>
      <c r="W89" s="1162">
        <f t="shared" si="11"/>
        <v>0</v>
      </c>
      <c r="X89" s="1135">
        <f t="shared" si="12"/>
        <v>0</v>
      </c>
      <c r="Y89" s="1448">
        <v>1000000</v>
      </c>
      <c r="Z89" s="1448">
        <f t="shared" si="7"/>
        <v>-1000000</v>
      </c>
    </row>
    <row r="90" spans="1:26" ht="31.5" x14ac:dyDescent="0.25">
      <c r="A90" s="1224">
        <v>2211103</v>
      </c>
      <c r="B90" s="1453" t="s">
        <v>98</v>
      </c>
      <c r="C90" s="1232">
        <v>2500000</v>
      </c>
      <c r="D90" s="1232">
        <v>1027000</v>
      </c>
      <c r="E90" s="1232"/>
      <c r="F90" s="1232">
        <v>1500000</v>
      </c>
      <c r="G90" s="1232">
        <f t="shared" si="8"/>
        <v>2527000</v>
      </c>
      <c r="H90" s="1232">
        <v>0</v>
      </c>
      <c r="I90" s="1232">
        <v>0</v>
      </c>
      <c r="J90" s="1232">
        <v>0</v>
      </c>
      <c r="K90" s="1232">
        <v>0</v>
      </c>
      <c r="L90" s="1232">
        <v>0</v>
      </c>
      <c r="M90" s="1162">
        <f t="shared" si="9"/>
        <v>0</v>
      </c>
      <c r="N90" s="1162">
        <v>500000</v>
      </c>
      <c r="O90" s="1162">
        <v>0</v>
      </c>
      <c r="P90" s="1162">
        <v>0</v>
      </c>
      <c r="Q90" s="1162">
        <f t="shared" si="10"/>
        <v>500000</v>
      </c>
      <c r="R90" s="1162">
        <v>0</v>
      </c>
      <c r="S90" s="1162">
        <v>0</v>
      </c>
      <c r="T90" s="1162">
        <v>0</v>
      </c>
      <c r="U90" s="1162">
        <v>0</v>
      </c>
      <c r="V90" s="1162">
        <v>0</v>
      </c>
      <c r="W90" s="1162">
        <f t="shared" si="11"/>
        <v>0</v>
      </c>
      <c r="X90" s="1135">
        <f t="shared" si="12"/>
        <v>3027000</v>
      </c>
      <c r="Y90" s="1448">
        <v>3027000</v>
      </c>
      <c r="Z90" s="1448">
        <f t="shared" ref="Z90:Z122" si="13">SUM(X90-Y90)</f>
        <v>0</v>
      </c>
    </row>
    <row r="91" spans="1:26" ht="15.75" hidden="1" x14ac:dyDescent="0.25">
      <c r="A91" s="1224">
        <v>2211199</v>
      </c>
      <c r="B91" s="1453" t="s">
        <v>188</v>
      </c>
      <c r="C91" s="1232">
        <v>0</v>
      </c>
      <c r="D91" s="1232"/>
      <c r="E91" s="1232"/>
      <c r="F91" s="1232"/>
      <c r="G91" s="1232">
        <f t="shared" ref="G91:G121" si="14">SUM(D91:F91)</f>
        <v>0</v>
      </c>
      <c r="H91" s="1232">
        <v>0</v>
      </c>
      <c r="I91" s="1232">
        <v>0</v>
      </c>
      <c r="J91" s="1232">
        <v>0</v>
      </c>
      <c r="K91" s="1232">
        <v>0</v>
      </c>
      <c r="L91" s="1232">
        <v>0</v>
      </c>
      <c r="M91" s="1162">
        <f t="shared" ref="M91:M121" si="15">SUM(H91:L91)</f>
        <v>0</v>
      </c>
      <c r="N91" s="1162">
        <v>0</v>
      </c>
      <c r="O91" s="1162">
        <v>0</v>
      </c>
      <c r="P91" s="1162">
        <v>0</v>
      </c>
      <c r="Q91" s="1162">
        <f t="shared" ref="Q91:Q121" si="16">SUM(N91:P91)</f>
        <v>0</v>
      </c>
      <c r="R91" s="1162">
        <v>0</v>
      </c>
      <c r="S91" s="1162">
        <v>0</v>
      </c>
      <c r="T91" s="1162">
        <v>0</v>
      </c>
      <c r="U91" s="1162">
        <v>0</v>
      </c>
      <c r="V91" s="1162">
        <v>0</v>
      </c>
      <c r="W91" s="1162">
        <f t="shared" ref="W91:W121" si="17">SUM(R91:V91)</f>
        <v>0</v>
      </c>
      <c r="X91" s="1135">
        <f t="shared" ref="X91:X121" si="18">SUM(W91+Q91+M91+G91)</f>
        <v>0</v>
      </c>
      <c r="Y91" s="1448">
        <v>0</v>
      </c>
      <c r="Z91" s="1448">
        <f t="shared" si="13"/>
        <v>0</v>
      </c>
    </row>
    <row r="92" spans="1:26" ht="31.5" x14ac:dyDescent="0.25">
      <c r="A92" s="1224">
        <v>2211201</v>
      </c>
      <c r="B92" s="1453" t="s">
        <v>100</v>
      </c>
      <c r="C92" s="1232">
        <v>8884000</v>
      </c>
      <c r="D92" s="1232">
        <v>5373000</v>
      </c>
      <c r="E92" s="1232"/>
      <c r="F92" s="1232"/>
      <c r="G92" s="1232">
        <f t="shared" si="14"/>
        <v>5373000</v>
      </c>
      <c r="H92" s="1232">
        <v>0</v>
      </c>
      <c r="I92" s="1232">
        <v>0</v>
      </c>
      <c r="J92" s="1232">
        <v>0</v>
      </c>
      <c r="K92" s="1232">
        <v>250000</v>
      </c>
      <c r="L92" s="1232">
        <v>250000</v>
      </c>
      <c r="M92" s="1162">
        <f t="shared" si="15"/>
        <v>500000</v>
      </c>
      <c r="N92" s="1162">
        <v>0</v>
      </c>
      <c r="O92" s="1162">
        <v>0</v>
      </c>
      <c r="P92" s="1162">
        <v>0</v>
      </c>
      <c r="Q92" s="1162">
        <f t="shared" si="16"/>
        <v>0</v>
      </c>
      <c r="R92" s="1162">
        <v>0</v>
      </c>
      <c r="S92" s="1162">
        <v>0</v>
      </c>
      <c r="T92" s="1162">
        <v>0</v>
      </c>
      <c r="U92" s="1162">
        <v>0</v>
      </c>
      <c r="V92" s="1162">
        <v>0</v>
      </c>
      <c r="W92" s="1162">
        <f t="shared" si="17"/>
        <v>0</v>
      </c>
      <c r="X92" s="1135">
        <f t="shared" si="18"/>
        <v>5873000</v>
      </c>
      <c r="Y92" s="1448">
        <v>5873000</v>
      </c>
      <c r="Z92" s="1448">
        <f t="shared" si="13"/>
        <v>0</v>
      </c>
    </row>
    <row r="93" spans="1:26" ht="31.5" x14ac:dyDescent="0.25">
      <c r="A93" s="1224">
        <v>2211204</v>
      </c>
      <c r="B93" s="1453" t="s">
        <v>102</v>
      </c>
      <c r="C93" s="1232">
        <v>2500000</v>
      </c>
      <c r="D93" s="1232"/>
      <c r="E93" s="1232"/>
      <c r="F93" s="1232">
        <v>1000000</v>
      </c>
      <c r="G93" s="1232">
        <f t="shared" si="14"/>
        <v>1000000</v>
      </c>
      <c r="H93" s="1232">
        <v>0</v>
      </c>
      <c r="I93" s="1232">
        <v>0</v>
      </c>
      <c r="J93" s="1232">
        <v>0</v>
      </c>
      <c r="K93" s="1232">
        <v>0</v>
      </c>
      <c r="L93" s="1232">
        <v>0</v>
      </c>
      <c r="M93" s="1162">
        <f t="shared" si="15"/>
        <v>0</v>
      </c>
      <c r="N93" s="1162">
        <v>1500000</v>
      </c>
      <c r="O93" s="1162">
        <v>0</v>
      </c>
      <c r="P93" s="1162">
        <v>0</v>
      </c>
      <c r="Q93" s="1162">
        <f t="shared" si="16"/>
        <v>1500000</v>
      </c>
      <c r="R93" s="1162">
        <v>0</v>
      </c>
      <c r="S93" s="1162">
        <v>0</v>
      </c>
      <c r="T93" s="1162">
        <v>0</v>
      </c>
      <c r="U93" s="1162">
        <v>0</v>
      </c>
      <c r="V93" s="1162">
        <v>0</v>
      </c>
      <c r="W93" s="1162">
        <f t="shared" si="17"/>
        <v>0</v>
      </c>
      <c r="X93" s="1135">
        <f t="shared" si="18"/>
        <v>2500000</v>
      </c>
      <c r="Y93" s="1448">
        <v>2500000</v>
      </c>
      <c r="Z93" s="1448">
        <f t="shared" si="13"/>
        <v>0</v>
      </c>
    </row>
    <row r="94" spans="1:26" ht="31.5" x14ac:dyDescent="0.25">
      <c r="A94" s="1224">
        <v>2211301</v>
      </c>
      <c r="B94" s="1453" t="s">
        <v>103</v>
      </c>
      <c r="C94" s="1232">
        <v>150000</v>
      </c>
      <c r="D94" s="1232">
        <v>50000</v>
      </c>
      <c r="E94" s="1232"/>
      <c r="F94" s="1232">
        <v>100000</v>
      </c>
      <c r="G94" s="1232">
        <f t="shared" si="14"/>
        <v>150000</v>
      </c>
      <c r="H94" s="1232">
        <v>0</v>
      </c>
      <c r="I94" s="1232">
        <v>0</v>
      </c>
      <c r="J94" s="1232">
        <v>0</v>
      </c>
      <c r="K94" s="1232">
        <v>0</v>
      </c>
      <c r="L94" s="1232">
        <v>0</v>
      </c>
      <c r="M94" s="1162">
        <f t="shared" si="15"/>
        <v>0</v>
      </c>
      <c r="N94" s="1162">
        <v>0</v>
      </c>
      <c r="O94" s="1162">
        <v>0</v>
      </c>
      <c r="P94" s="1162">
        <v>0</v>
      </c>
      <c r="Q94" s="1162">
        <f t="shared" si="16"/>
        <v>0</v>
      </c>
      <c r="R94" s="1162">
        <v>0</v>
      </c>
      <c r="S94" s="1162">
        <v>0</v>
      </c>
      <c r="T94" s="1162">
        <v>0</v>
      </c>
      <c r="U94" s="1162">
        <v>0</v>
      </c>
      <c r="V94" s="1162">
        <v>0</v>
      </c>
      <c r="W94" s="1162">
        <f t="shared" si="17"/>
        <v>0</v>
      </c>
      <c r="X94" s="1135">
        <f t="shared" si="18"/>
        <v>150000</v>
      </c>
      <c r="Y94" s="1448">
        <v>150000</v>
      </c>
      <c r="Z94" s="1448">
        <f t="shared" si="13"/>
        <v>0</v>
      </c>
    </row>
    <row r="95" spans="1:26" ht="31.5" hidden="1" x14ac:dyDescent="0.25">
      <c r="A95" s="1224">
        <v>2211305</v>
      </c>
      <c r="B95" s="1453" t="s">
        <v>104</v>
      </c>
      <c r="C95" s="1232">
        <v>0</v>
      </c>
      <c r="D95" s="1232"/>
      <c r="E95" s="1232"/>
      <c r="F95" s="1232"/>
      <c r="G95" s="1232">
        <f t="shared" si="14"/>
        <v>0</v>
      </c>
      <c r="H95" s="1232">
        <v>0</v>
      </c>
      <c r="I95" s="1232">
        <v>0</v>
      </c>
      <c r="J95" s="1232">
        <v>0</v>
      </c>
      <c r="K95" s="1232">
        <v>0</v>
      </c>
      <c r="L95" s="1232">
        <v>0</v>
      </c>
      <c r="M95" s="1162">
        <f t="shared" si="15"/>
        <v>0</v>
      </c>
      <c r="N95" s="1162">
        <v>0</v>
      </c>
      <c r="O95" s="1162">
        <v>0</v>
      </c>
      <c r="P95" s="1162">
        <v>0</v>
      </c>
      <c r="Q95" s="1162">
        <f t="shared" si="16"/>
        <v>0</v>
      </c>
      <c r="R95" s="1162">
        <v>0</v>
      </c>
      <c r="S95" s="1162">
        <v>0</v>
      </c>
      <c r="T95" s="1162">
        <v>0</v>
      </c>
      <c r="U95" s="1162">
        <v>0</v>
      </c>
      <c r="V95" s="1162">
        <v>0</v>
      </c>
      <c r="W95" s="1162">
        <f t="shared" si="17"/>
        <v>0</v>
      </c>
      <c r="X95" s="1135">
        <f t="shared" si="18"/>
        <v>0</v>
      </c>
      <c r="Y95" s="1448">
        <v>0</v>
      </c>
      <c r="Z95" s="1448">
        <f t="shared" si="13"/>
        <v>0</v>
      </c>
    </row>
    <row r="96" spans="1:26" ht="47.25" x14ac:dyDescent="0.25">
      <c r="A96" s="1205">
        <v>2640599</v>
      </c>
      <c r="B96" s="1041" t="s">
        <v>736</v>
      </c>
      <c r="C96" s="1232">
        <v>24989690</v>
      </c>
      <c r="D96" s="1232"/>
      <c r="E96" s="1232"/>
      <c r="F96" s="1232">
        <v>13312500</v>
      </c>
      <c r="G96" s="1232">
        <f t="shared" si="14"/>
        <v>13312500</v>
      </c>
      <c r="H96" s="1232">
        <v>0</v>
      </c>
      <c r="I96" s="1232">
        <v>0</v>
      </c>
      <c r="J96" s="1232">
        <v>0</v>
      </c>
      <c r="K96" s="1232">
        <v>0</v>
      </c>
      <c r="L96" s="1232">
        <v>0</v>
      </c>
      <c r="M96" s="1162">
        <f t="shared" si="15"/>
        <v>0</v>
      </c>
      <c r="N96" s="1162">
        <v>0</v>
      </c>
      <c r="O96" s="1162">
        <v>0</v>
      </c>
      <c r="P96" s="1162">
        <v>0</v>
      </c>
      <c r="Q96" s="1162">
        <f t="shared" si="16"/>
        <v>0</v>
      </c>
      <c r="R96" s="1162">
        <v>0</v>
      </c>
      <c r="S96" s="1162">
        <v>0</v>
      </c>
      <c r="T96" s="1162">
        <v>0</v>
      </c>
      <c r="U96" s="1162">
        <v>0</v>
      </c>
      <c r="V96" s="1162">
        <v>0</v>
      </c>
      <c r="W96" s="1162">
        <f t="shared" si="17"/>
        <v>0</v>
      </c>
      <c r="X96" s="1135">
        <f t="shared" si="18"/>
        <v>13312500</v>
      </c>
      <c r="Y96" s="1448">
        <v>13312500</v>
      </c>
      <c r="Z96" s="1448">
        <f t="shared" si="13"/>
        <v>0</v>
      </c>
    </row>
    <row r="97" spans="1:29" ht="31.5" x14ac:dyDescent="0.25">
      <c r="A97" s="1205">
        <v>2640599</v>
      </c>
      <c r="B97" s="1041" t="s">
        <v>924</v>
      </c>
      <c r="C97" s="1232"/>
      <c r="D97" s="1232"/>
      <c r="E97" s="1232"/>
      <c r="F97" s="1232">
        <v>12657201</v>
      </c>
      <c r="G97" s="1232">
        <f t="shared" si="14"/>
        <v>12657201</v>
      </c>
      <c r="H97" s="1232">
        <v>0</v>
      </c>
      <c r="I97" s="1232">
        <v>0</v>
      </c>
      <c r="J97" s="1232">
        <v>0</v>
      </c>
      <c r="K97" s="1232">
        <v>0</v>
      </c>
      <c r="L97" s="1232">
        <v>0</v>
      </c>
      <c r="M97" s="1162">
        <f t="shared" si="15"/>
        <v>0</v>
      </c>
      <c r="N97" s="1162"/>
      <c r="O97" s="1162"/>
      <c r="P97" s="1162"/>
      <c r="Q97" s="1162">
        <f t="shared" si="16"/>
        <v>0</v>
      </c>
      <c r="R97" s="1162"/>
      <c r="S97" s="1162"/>
      <c r="T97" s="1162"/>
      <c r="U97" s="1162"/>
      <c r="V97" s="1162"/>
      <c r="W97" s="1162">
        <f t="shared" si="17"/>
        <v>0</v>
      </c>
      <c r="X97" s="1135">
        <f t="shared" si="18"/>
        <v>12657201</v>
      </c>
      <c r="Y97" s="1448">
        <v>12657201</v>
      </c>
      <c r="Z97" s="1448">
        <f t="shared" si="13"/>
        <v>0</v>
      </c>
    </row>
    <row r="98" spans="1:29" ht="31.5" hidden="1" x14ac:dyDescent="0.25">
      <c r="A98" s="1224">
        <v>2211308</v>
      </c>
      <c r="B98" s="1453" t="s">
        <v>106</v>
      </c>
      <c r="C98" s="1232">
        <v>0</v>
      </c>
      <c r="D98" s="1232"/>
      <c r="E98" s="1232"/>
      <c r="F98" s="1232"/>
      <c r="G98" s="1232">
        <f t="shared" si="14"/>
        <v>0</v>
      </c>
      <c r="H98" s="1232">
        <v>0</v>
      </c>
      <c r="I98" s="1232">
        <v>0</v>
      </c>
      <c r="J98" s="1232">
        <v>0</v>
      </c>
      <c r="K98" s="1232">
        <v>0</v>
      </c>
      <c r="L98" s="1232">
        <v>0</v>
      </c>
      <c r="M98" s="1162">
        <f t="shared" si="15"/>
        <v>0</v>
      </c>
      <c r="N98" s="1162">
        <v>0</v>
      </c>
      <c r="O98" s="1162">
        <v>0</v>
      </c>
      <c r="P98" s="1162">
        <v>0</v>
      </c>
      <c r="Q98" s="1162">
        <f t="shared" si="16"/>
        <v>0</v>
      </c>
      <c r="R98" s="1162">
        <v>0</v>
      </c>
      <c r="S98" s="1162">
        <v>0</v>
      </c>
      <c r="T98" s="1162">
        <v>0</v>
      </c>
      <c r="U98" s="1162">
        <v>0</v>
      </c>
      <c r="V98" s="1162">
        <v>0</v>
      </c>
      <c r="W98" s="1162">
        <f t="shared" si="17"/>
        <v>0</v>
      </c>
      <c r="X98" s="1135">
        <f t="shared" si="18"/>
        <v>0</v>
      </c>
      <c r="Y98" s="1448">
        <v>0</v>
      </c>
      <c r="Z98" s="1448">
        <f t="shared" si="13"/>
        <v>0</v>
      </c>
    </row>
    <row r="99" spans="1:29" ht="31.5" x14ac:dyDescent="0.25">
      <c r="A99" s="1224">
        <v>2211310</v>
      </c>
      <c r="B99" s="1453" t="s">
        <v>107</v>
      </c>
      <c r="C99" s="1232">
        <v>0</v>
      </c>
      <c r="D99" s="1232">
        <v>3399998</v>
      </c>
      <c r="E99" s="1232"/>
      <c r="F99" s="1232"/>
      <c r="G99" s="1232">
        <f t="shared" si="14"/>
        <v>3399998</v>
      </c>
      <c r="H99" s="1232">
        <v>750000</v>
      </c>
      <c r="I99" s="1232">
        <v>0</v>
      </c>
      <c r="J99" s="1232">
        <v>0</v>
      </c>
      <c r="K99" s="1232">
        <v>0</v>
      </c>
      <c r="L99" s="1232">
        <v>0</v>
      </c>
      <c r="M99" s="1162">
        <f t="shared" si="15"/>
        <v>750000</v>
      </c>
      <c r="N99" s="1162">
        <v>0</v>
      </c>
      <c r="O99" s="1162">
        <v>0</v>
      </c>
      <c r="P99" s="1162">
        <v>0</v>
      </c>
      <c r="Q99" s="1162">
        <f t="shared" si="16"/>
        <v>0</v>
      </c>
      <c r="R99" s="1162">
        <v>0</v>
      </c>
      <c r="S99" s="1162">
        <v>0</v>
      </c>
      <c r="T99" s="1162">
        <v>0</v>
      </c>
      <c r="U99" s="1162">
        <v>0</v>
      </c>
      <c r="V99" s="1162">
        <v>0</v>
      </c>
      <c r="W99" s="1162">
        <f t="shared" si="17"/>
        <v>0</v>
      </c>
      <c r="X99" s="1135">
        <f t="shared" si="18"/>
        <v>4149998</v>
      </c>
      <c r="Y99" s="1448">
        <v>750000</v>
      </c>
      <c r="Z99" s="1448">
        <f t="shared" si="13"/>
        <v>3399998</v>
      </c>
    </row>
    <row r="100" spans="1:29" ht="15.75" hidden="1" x14ac:dyDescent="0.25">
      <c r="A100" s="1224">
        <v>2211320</v>
      </c>
      <c r="B100" s="1453" t="s">
        <v>108</v>
      </c>
      <c r="C100" s="1232">
        <v>0</v>
      </c>
      <c r="D100" s="1232"/>
      <c r="E100" s="1232"/>
      <c r="F100" s="1232"/>
      <c r="G100" s="1232">
        <f t="shared" si="14"/>
        <v>0</v>
      </c>
      <c r="H100" s="1232">
        <v>0</v>
      </c>
      <c r="I100" s="1232">
        <v>0</v>
      </c>
      <c r="J100" s="1232">
        <v>0</v>
      </c>
      <c r="K100" s="1232">
        <v>0</v>
      </c>
      <c r="L100" s="1232">
        <v>0</v>
      </c>
      <c r="M100" s="1162">
        <f t="shared" si="15"/>
        <v>0</v>
      </c>
      <c r="N100" s="1162">
        <v>0</v>
      </c>
      <c r="O100" s="1162">
        <v>0</v>
      </c>
      <c r="P100" s="1162">
        <v>0</v>
      </c>
      <c r="Q100" s="1162">
        <f t="shared" si="16"/>
        <v>0</v>
      </c>
      <c r="R100" s="1162">
        <v>0</v>
      </c>
      <c r="S100" s="1162">
        <v>0</v>
      </c>
      <c r="T100" s="1162">
        <v>0</v>
      </c>
      <c r="U100" s="1162">
        <v>0</v>
      </c>
      <c r="V100" s="1162">
        <v>0</v>
      </c>
      <c r="W100" s="1162">
        <f t="shared" si="17"/>
        <v>0</v>
      </c>
      <c r="X100" s="1135">
        <f t="shared" si="18"/>
        <v>0</v>
      </c>
      <c r="Y100" s="1448">
        <v>0</v>
      </c>
      <c r="Z100" s="1448">
        <f t="shared" si="13"/>
        <v>0</v>
      </c>
      <c r="AB100" s="1448">
        <f>SUM(Z100-AA100)</f>
        <v>0</v>
      </c>
    </row>
    <row r="101" spans="1:29" ht="31.5" x14ac:dyDescent="0.25">
      <c r="A101" s="1469">
        <v>2990105</v>
      </c>
      <c r="B101" s="1451" t="s">
        <v>1324</v>
      </c>
      <c r="C101" s="1232">
        <v>0</v>
      </c>
      <c r="D101" s="1232"/>
      <c r="E101" s="1232"/>
      <c r="F101" s="1232"/>
      <c r="G101" s="1232">
        <f t="shared" si="14"/>
        <v>0</v>
      </c>
      <c r="H101" s="1232">
        <v>0</v>
      </c>
      <c r="I101" s="1232">
        <v>0</v>
      </c>
      <c r="J101" s="1232">
        <v>0</v>
      </c>
      <c r="K101" s="1232">
        <v>0</v>
      </c>
      <c r="L101" s="1232">
        <v>2500000</v>
      </c>
      <c r="M101" s="1162">
        <f t="shared" si="15"/>
        <v>2500000</v>
      </c>
      <c r="N101" s="1162">
        <v>0</v>
      </c>
      <c r="O101" s="1162">
        <v>0</v>
      </c>
      <c r="P101" s="1162">
        <v>0</v>
      </c>
      <c r="Q101" s="1162">
        <f t="shared" si="16"/>
        <v>0</v>
      </c>
      <c r="R101" s="1162">
        <v>0</v>
      </c>
      <c r="S101" s="1162">
        <v>0</v>
      </c>
      <c r="T101" s="1162">
        <v>0</v>
      </c>
      <c r="U101" s="1162">
        <v>0</v>
      </c>
      <c r="V101" s="1162">
        <v>0</v>
      </c>
      <c r="W101" s="1162">
        <f t="shared" si="17"/>
        <v>0</v>
      </c>
      <c r="X101" s="1135">
        <f t="shared" si="18"/>
        <v>2500000</v>
      </c>
      <c r="Y101" s="1448">
        <v>2500000</v>
      </c>
      <c r="Z101" s="1448">
        <f t="shared" si="13"/>
        <v>0</v>
      </c>
    </row>
    <row r="102" spans="1:29" ht="15.75" x14ac:dyDescent="0.25">
      <c r="A102" s="1224">
        <v>2211329</v>
      </c>
      <c r="B102" s="1453" t="s">
        <v>215</v>
      </c>
      <c r="C102" s="1232">
        <v>1780250</v>
      </c>
      <c r="D102" s="1232"/>
      <c r="E102" s="1232"/>
      <c r="F102" s="1232"/>
      <c r="G102" s="1232">
        <f t="shared" si="14"/>
        <v>0</v>
      </c>
      <c r="H102" s="1232">
        <v>0</v>
      </c>
      <c r="I102" s="1232">
        <v>0</v>
      </c>
      <c r="J102" s="1232">
        <v>0</v>
      </c>
      <c r="K102" s="1232">
        <v>0</v>
      </c>
      <c r="L102" s="1232">
        <v>0</v>
      </c>
      <c r="M102" s="1162">
        <f t="shared" si="15"/>
        <v>0</v>
      </c>
      <c r="N102" s="1162">
        <v>0</v>
      </c>
      <c r="O102" s="1162">
        <v>0</v>
      </c>
      <c r="P102" s="1162">
        <v>0</v>
      </c>
      <c r="Q102" s="1162">
        <f t="shared" si="16"/>
        <v>0</v>
      </c>
      <c r="R102" s="1162">
        <v>0</v>
      </c>
      <c r="S102" s="1162">
        <v>100000</v>
      </c>
      <c r="T102" s="1162">
        <v>0</v>
      </c>
      <c r="U102" s="1162">
        <v>200000</v>
      </c>
      <c r="V102" s="1162">
        <v>200000</v>
      </c>
      <c r="W102" s="1162">
        <f t="shared" si="17"/>
        <v>500000</v>
      </c>
      <c r="X102" s="1135">
        <f t="shared" si="18"/>
        <v>500000</v>
      </c>
      <c r="Y102" s="1448">
        <v>1900000</v>
      </c>
      <c r="Z102" s="1448">
        <f t="shared" si="13"/>
        <v>-1400000</v>
      </c>
      <c r="AC102" s="1448">
        <v>-10000000</v>
      </c>
    </row>
    <row r="103" spans="1:29" ht="15.75" hidden="1" x14ac:dyDescent="0.25">
      <c r="A103" s="1224">
        <v>2211332</v>
      </c>
      <c r="B103" s="1453" t="s">
        <v>111</v>
      </c>
      <c r="C103" s="1232">
        <v>239591</v>
      </c>
      <c r="D103" s="1232"/>
      <c r="E103" s="1232"/>
      <c r="F103" s="1232"/>
      <c r="G103" s="1232">
        <f t="shared" si="14"/>
        <v>0</v>
      </c>
      <c r="H103" s="1232">
        <v>0</v>
      </c>
      <c r="I103" s="1232">
        <v>0</v>
      </c>
      <c r="J103" s="1232">
        <v>0</v>
      </c>
      <c r="K103" s="1232">
        <v>0</v>
      </c>
      <c r="L103" s="1232">
        <v>0</v>
      </c>
      <c r="M103" s="1162">
        <f t="shared" si="15"/>
        <v>0</v>
      </c>
      <c r="N103" s="1162">
        <v>0</v>
      </c>
      <c r="O103" s="1162">
        <v>0</v>
      </c>
      <c r="P103" s="1162">
        <v>0</v>
      </c>
      <c r="Q103" s="1162">
        <f t="shared" si="16"/>
        <v>0</v>
      </c>
      <c r="R103" s="1162">
        <v>0</v>
      </c>
      <c r="S103" s="1162">
        <v>0</v>
      </c>
      <c r="T103" s="1162">
        <v>0</v>
      </c>
      <c r="U103" s="1162">
        <v>0</v>
      </c>
      <c r="V103" s="1162">
        <v>0</v>
      </c>
      <c r="W103" s="1162">
        <f t="shared" si="17"/>
        <v>0</v>
      </c>
      <c r="X103" s="1135">
        <f t="shared" si="18"/>
        <v>0</v>
      </c>
      <c r="Y103" s="1448">
        <v>0</v>
      </c>
      <c r="Z103" s="1448">
        <f t="shared" si="13"/>
        <v>0</v>
      </c>
      <c r="AC103" s="1448">
        <v>1105000</v>
      </c>
    </row>
    <row r="104" spans="1:29" ht="15.75" hidden="1" x14ac:dyDescent="0.25">
      <c r="A104" s="1224">
        <v>2640201</v>
      </c>
      <c r="B104" s="1453" t="s">
        <v>1318</v>
      </c>
      <c r="C104" s="1232">
        <v>500000</v>
      </c>
      <c r="D104" s="1232"/>
      <c r="E104" s="1232"/>
      <c r="F104" s="1232"/>
      <c r="G104" s="1232">
        <f t="shared" si="14"/>
        <v>0</v>
      </c>
      <c r="H104" s="1232">
        <v>0</v>
      </c>
      <c r="I104" s="1232">
        <v>0</v>
      </c>
      <c r="J104" s="1232">
        <v>0</v>
      </c>
      <c r="K104" s="1232">
        <v>0</v>
      </c>
      <c r="L104" s="1232">
        <v>0</v>
      </c>
      <c r="M104" s="1162">
        <f t="shared" si="15"/>
        <v>0</v>
      </c>
      <c r="N104" s="1162">
        <v>0</v>
      </c>
      <c r="O104" s="1162">
        <v>0</v>
      </c>
      <c r="P104" s="1162">
        <v>0</v>
      </c>
      <c r="Q104" s="1162">
        <f t="shared" si="16"/>
        <v>0</v>
      </c>
      <c r="R104" s="1162">
        <v>0</v>
      </c>
      <c r="S104" s="1162">
        <v>0</v>
      </c>
      <c r="T104" s="1162">
        <v>0</v>
      </c>
      <c r="U104" s="1162">
        <v>0</v>
      </c>
      <c r="V104" s="1162">
        <v>0</v>
      </c>
      <c r="W104" s="1162">
        <f t="shared" si="17"/>
        <v>0</v>
      </c>
      <c r="X104" s="1135">
        <f t="shared" si="18"/>
        <v>0</v>
      </c>
      <c r="Y104" s="1448">
        <v>0</v>
      </c>
      <c r="Z104" s="1448">
        <f t="shared" si="13"/>
        <v>0</v>
      </c>
      <c r="AC104" s="1448">
        <v>295000</v>
      </c>
    </row>
    <row r="105" spans="1:29" ht="15.75" hidden="1" x14ac:dyDescent="0.25">
      <c r="A105" s="1224">
        <v>2640402</v>
      </c>
      <c r="B105" s="1453" t="s">
        <v>113</v>
      </c>
      <c r="C105" s="1232">
        <v>0</v>
      </c>
      <c r="D105" s="1232"/>
      <c r="E105" s="1232"/>
      <c r="F105" s="1232"/>
      <c r="G105" s="1232">
        <f t="shared" si="14"/>
        <v>0</v>
      </c>
      <c r="H105" s="1232">
        <v>0</v>
      </c>
      <c r="I105" s="1232">
        <v>0</v>
      </c>
      <c r="J105" s="1232">
        <v>0</v>
      </c>
      <c r="K105" s="1232">
        <v>0</v>
      </c>
      <c r="L105" s="1232">
        <v>0</v>
      </c>
      <c r="M105" s="1162">
        <f t="shared" si="15"/>
        <v>0</v>
      </c>
      <c r="N105" s="1162">
        <v>0</v>
      </c>
      <c r="O105" s="1162">
        <v>0</v>
      </c>
      <c r="P105" s="1162">
        <v>0</v>
      </c>
      <c r="Q105" s="1162">
        <f t="shared" si="16"/>
        <v>0</v>
      </c>
      <c r="R105" s="1162">
        <v>0</v>
      </c>
      <c r="S105" s="1162">
        <v>0</v>
      </c>
      <c r="T105" s="1162">
        <v>0</v>
      </c>
      <c r="U105" s="1162">
        <v>0</v>
      </c>
      <c r="V105" s="1162">
        <v>0</v>
      </c>
      <c r="W105" s="1162">
        <f t="shared" si="17"/>
        <v>0</v>
      </c>
      <c r="X105" s="1135">
        <f t="shared" si="18"/>
        <v>0</v>
      </c>
      <c r="Y105" s="1470">
        <v>0</v>
      </c>
      <c r="Z105" s="1448">
        <f t="shared" si="13"/>
        <v>0</v>
      </c>
      <c r="AC105" s="1448">
        <v>4927500</v>
      </c>
    </row>
    <row r="106" spans="1:29" ht="15.75" hidden="1" x14ac:dyDescent="0.25">
      <c r="A106" s="1224">
        <v>2640403</v>
      </c>
      <c r="B106" s="1453" t="s">
        <v>114</v>
      </c>
      <c r="C106" s="1232">
        <v>0</v>
      </c>
      <c r="D106" s="1232"/>
      <c r="E106" s="1232"/>
      <c r="F106" s="1232"/>
      <c r="G106" s="1232">
        <f t="shared" si="14"/>
        <v>0</v>
      </c>
      <c r="H106" s="1232">
        <v>0</v>
      </c>
      <c r="I106" s="1232">
        <v>0</v>
      </c>
      <c r="J106" s="1232">
        <v>0</v>
      </c>
      <c r="K106" s="1232">
        <v>0</v>
      </c>
      <c r="L106" s="1232">
        <v>0</v>
      </c>
      <c r="M106" s="1162">
        <f t="shared" si="15"/>
        <v>0</v>
      </c>
      <c r="N106" s="1162">
        <v>0</v>
      </c>
      <c r="O106" s="1162">
        <v>0</v>
      </c>
      <c r="P106" s="1162">
        <v>0</v>
      </c>
      <c r="Q106" s="1162">
        <f t="shared" si="16"/>
        <v>0</v>
      </c>
      <c r="R106" s="1162">
        <v>0</v>
      </c>
      <c r="S106" s="1162">
        <v>0</v>
      </c>
      <c r="T106" s="1162">
        <v>0</v>
      </c>
      <c r="U106" s="1162">
        <v>0</v>
      </c>
      <c r="V106" s="1162">
        <v>0</v>
      </c>
      <c r="W106" s="1162">
        <f t="shared" si="17"/>
        <v>0</v>
      </c>
      <c r="X106" s="1135">
        <f t="shared" si="18"/>
        <v>0</v>
      </c>
      <c r="Y106" s="1448">
        <v>0</v>
      </c>
      <c r="Z106" s="1448">
        <f t="shared" si="13"/>
        <v>0</v>
      </c>
      <c r="AC106" s="1448">
        <v>900000</v>
      </c>
    </row>
    <row r="107" spans="1:29" ht="31.5" x14ac:dyDescent="0.25">
      <c r="A107" s="1224">
        <v>2640599</v>
      </c>
      <c r="B107" s="1453" t="s">
        <v>699</v>
      </c>
      <c r="C107" s="1232">
        <v>19370571</v>
      </c>
      <c r="D107" s="1232"/>
      <c r="E107" s="1232"/>
      <c r="F107" s="1232">
        <v>15545510</v>
      </c>
      <c r="G107" s="1232">
        <f t="shared" si="14"/>
        <v>15545510</v>
      </c>
      <c r="H107" s="1232">
        <v>0</v>
      </c>
      <c r="I107" s="1232">
        <v>0</v>
      </c>
      <c r="J107" s="1232">
        <v>0</v>
      </c>
      <c r="K107" s="1232">
        <v>0</v>
      </c>
      <c r="L107" s="1232">
        <v>0</v>
      </c>
      <c r="M107" s="1162">
        <f t="shared" si="15"/>
        <v>0</v>
      </c>
      <c r="N107" s="1162">
        <v>0</v>
      </c>
      <c r="O107" s="1162">
        <v>0</v>
      </c>
      <c r="P107" s="1162">
        <v>0</v>
      </c>
      <c r="Q107" s="1162">
        <f t="shared" si="16"/>
        <v>0</v>
      </c>
      <c r="R107" s="1162">
        <v>0</v>
      </c>
      <c r="S107" s="1162">
        <v>0</v>
      </c>
      <c r="T107" s="1162">
        <v>0</v>
      </c>
      <c r="U107" s="1162">
        <v>0</v>
      </c>
      <c r="V107" s="1162">
        <v>0</v>
      </c>
      <c r="W107" s="1162">
        <f t="shared" si="17"/>
        <v>0</v>
      </c>
      <c r="X107" s="1135">
        <f t="shared" si="18"/>
        <v>15545510</v>
      </c>
      <c r="Y107" s="1448">
        <v>15545510</v>
      </c>
      <c r="Z107" s="1448">
        <f t="shared" si="13"/>
        <v>0</v>
      </c>
      <c r="AC107" s="1448">
        <v>1162000</v>
      </c>
    </row>
    <row r="108" spans="1:29" ht="31.5" hidden="1" x14ac:dyDescent="0.25">
      <c r="A108" s="1224">
        <v>2649999</v>
      </c>
      <c r="B108" s="1453" t="s">
        <v>116</v>
      </c>
      <c r="C108" s="1232">
        <v>0</v>
      </c>
      <c r="D108" s="1232"/>
      <c r="E108" s="1232"/>
      <c r="F108" s="1232"/>
      <c r="G108" s="1232">
        <f t="shared" si="14"/>
        <v>0</v>
      </c>
      <c r="H108" s="1232">
        <v>0</v>
      </c>
      <c r="I108" s="1232">
        <v>0</v>
      </c>
      <c r="J108" s="1232">
        <v>0</v>
      </c>
      <c r="K108" s="1232">
        <v>0</v>
      </c>
      <c r="L108" s="1232">
        <v>0</v>
      </c>
      <c r="M108" s="1162">
        <f t="shared" si="15"/>
        <v>0</v>
      </c>
      <c r="N108" s="1162">
        <v>0</v>
      </c>
      <c r="O108" s="1162">
        <v>0</v>
      </c>
      <c r="P108" s="1162">
        <v>0</v>
      </c>
      <c r="Q108" s="1162">
        <f t="shared" si="16"/>
        <v>0</v>
      </c>
      <c r="R108" s="1162">
        <v>0</v>
      </c>
      <c r="S108" s="1162">
        <v>0</v>
      </c>
      <c r="T108" s="1162">
        <v>0</v>
      </c>
      <c r="U108" s="1162">
        <v>0</v>
      </c>
      <c r="V108" s="1162">
        <v>0</v>
      </c>
      <c r="W108" s="1162">
        <f t="shared" si="17"/>
        <v>0</v>
      </c>
      <c r="X108" s="1135">
        <f t="shared" si="18"/>
        <v>0</v>
      </c>
      <c r="Y108" s="1448">
        <v>0</v>
      </c>
      <c r="Z108" s="1448">
        <f t="shared" si="13"/>
        <v>0</v>
      </c>
      <c r="AC108" s="1448">
        <v>500000</v>
      </c>
    </row>
    <row r="109" spans="1:29" ht="15.75" hidden="1" x14ac:dyDescent="0.25">
      <c r="A109" s="1224">
        <v>2710102</v>
      </c>
      <c r="B109" s="1460" t="s">
        <v>117</v>
      </c>
      <c r="C109" s="1232">
        <v>0</v>
      </c>
      <c r="D109" s="1232"/>
      <c r="E109" s="1232"/>
      <c r="F109" s="1232"/>
      <c r="G109" s="1232">
        <f t="shared" si="14"/>
        <v>0</v>
      </c>
      <c r="H109" s="1232">
        <v>0</v>
      </c>
      <c r="I109" s="1232">
        <v>0</v>
      </c>
      <c r="J109" s="1232">
        <v>0</v>
      </c>
      <c r="K109" s="1232">
        <v>0</v>
      </c>
      <c r="L109" s="1232">
        <v>0</v>
      </c>
      <c r="M109" s="1162">
        <f t="shared" si="15"/>
        <v>0</v>
      </c>
      <c r="N109" s="1162">
        <v>0</v>
      </c>
      <c r="O109" s="1162">
        <v>0</v>
      </c>
      <c r="P109" s="1162">
        <v>0</v>
      </c>
      <c r="Q109" s="1162">
        <f t="shared" si="16"/>
        <v>0</v>
      </c>
      <c r="R109" s="1162">
        <v>0</v>
      </c>
      <c r="S109" s="1162">
        <v>0</v>
      </c>
      <c r="T109" s="1162">
        <v>0</v>
      </c>
      <c r="U109" s="1162">
        <v>0</v>
      </c>
      <c r="V109" s="1162">
        <v>0</v>
      </c>
      <c r="W109" s="1162">
        <f t="shared" si="17"/>
        <v>0</v>
      </c>
      <c r="X109" s="1135">
        <f t="shared" si="18"/>
        <v>0</v>
      </c>
      <c r="Y109" s="1448">
        <v>0</v>
      </c>
      <c r="Z109" s="1448">
        <f t="shared" si="13"/>
        <v>0</v>
      </c>
      <c r="AC109" s="1448">
        <v>373000</v>
      </c>
    </row>
    <row r="110" spans="1:29" ht="31.5" x14ac:dyDescent="0.25">
      <c r="A110" s="1471">
        <v>4130299</v>
      </c>
      <c r="B110" s="1455" t="s">
        <v>1115</v>
      </c>
      <c r="C110" s="1232">
        <v>0</v>
      </c>
      <c r="D110" s="1232">
        <v>33592616</v>
      </c>
      <c r="E110" s="1232"/>
      <c r="F110" s="1232"/>
      <c r="G110" s="1232">
        <f t="shared" si="14"/>
        <v>33592616</v>
      </c>
      <c r="H110" s="1232">
        <v>0</v>
      </c>
      <c r="I110" s="1232">
        <v>0</v>
      </c>
      <c r="J110" s="1232">
        <v>0</v>
      </c>
      <c r="K110" s="1232">
        <v>0</v>
      </c>
      <c r="L110" s="1232">
        <v>0</v>
      </c>
      <c r="M110" s="1162">
        <f t="shared" si="15"/>
        <v>0</v>
      </c>
      <c r="N110" s="1162">
        <v>0</v>
      </c>
      <c r="O110" s="1162">
        <v>0</v>
      </c>
      <c r="P110" s="1162">
        <v>0</v>
      </c>
      <c r="Q110" s="1162">
        <f t="shared" si="16"/>
        <v>0</v>
      </c>
      <c r="R110" s="1162">
        <v>0</v>
      </c>
      <c r="S110" s="1162">
        <v>0</v>
      </c>
      <c r="T110" s="1162">
        <v>0</v>
      </c>
      <c r="U110" s="1162">
        <v>0</v>
      </c>
      <c r="V110" s="1162">
        <v>0</v>
      </c>
      <c r="W110" s="1162">
        <f t="shared" si="17"/>
        <v>0</v>
      </c>
      <c r="X110" s="1135">
        <f t="shared" si="18"/>
        <v>33592616</v>
      </c>
      <c r="Y110" s="1448">
        <v>33592616</v>
      </c>
      <c r="Z110" s="1448">
        <f t="shared" si="13"/>
        <v>0</v>
      </c>
      <c r="AC110" s="1448">
        <v>500000</v>
      </c>
    </row>
    <row r="111" spans="1:29" ht="31.5" x14ac:dyDescent="0.25">
      <c r="A111" s="1224">
        <v>3111001</v>
      </c>
      <c r="B111" s="1453" t="s">
        <v>216</v>
      </c>
      <c r="C111" s="1232">
        <v>500000</v>
      </c>
      <c r="D111" s="1232">
        <v>2</v>
      </c>
      <c r="E111" s="1232"/>
      <c r="F111" s="1232"/>
      <c r="G111" s="1232">
        <f t="shared" si="14"/>
        <v>2</v>
      </c>
      <c r="H111" s="1232">
        <v>0</v>
      </c>
      <c r="I111" s="1232">
        <v>0</v>
      </c>
      <c r="J111" s="1232">
        <v>0</v>
      </c>
      <c r="K111" s="1232">
        <v>0</v>
      </c>
      <c r="L111" s="1232">
        <v>0</v>
      </c>
      <c r="M111" s="1162">
        <f t="shared" si="15"/>
        <v>0</v>
      </c>
      <c r="N111" s="1162">
        <v>0</v>
      </c>
      <c r="O111" s="1162">
        <v>0</v>
      </c>
      <c r="P111" s="1162">
        <v>0</v>
      </c>
      <c r="Q111" s="1162">
        <f t="shared" si="16"/>
        <v>0</v>
      </c>
      <c r="R111" s="1162">
        <v>0</v>
      </c>
      <c r="S111" s="1162">
        <v>0</v>
      </c>
      <c r="T111" s="1162">
        <v>0</v>
      </c>
      <c r="U111" s="1162">
        <v>0</v>
      </c>
      <c r="V111" s="1162">
        <v>0</v>
      </c>
      <c r="W111" s="1162">
        <f t="shared" si="17"/>
        <v>0</v>
      </c>
      <c r="X111" s="1135">
        <f t="shared" si="18"/>
        <v>2</v>
      </c>
      <c r="Y111" s="1448">
        <v>500000</v>
      </c>
      <c r="Z111" s="1448">
        <f t="shared" si="13"/>
        <v>-499998</v>
      </c>
      <c r="AC111" s="1448">
        <v>90000</v>
      </c>
    </row>
    <row r="112" spans="1:29" ht="31.5" x14ac:dyDescent="0.25">
      <c r="A112" s="1224">
        <v>3111002</v>
      </c>
      <c r="B112" s="1453" t="s">
        <v>120</v>
      </c>
      <c r="C112" s="1232">
        <v>500000</v>
      </c>
      <c r="D112" s="1232">
        <v>800000</v>
      </c>
      <c r="E112" s="1232"/>
      <c r="F112" s="1232"/>
      <c r="G112" s="1232">
        <f t="shared" si="14"/>
        <v>800000</v>
      </c>
      <c r="H112" s="1232">
        <v>0</v>
      </c>
      <c r="I112" s="1232">
        <v>0</v>
      </c>
      <c r="J112" s="1232">
        <v>0</v>
      </c>
      <c r="K112" s="1232">
        <v>0</v>
      </c>
      <c r="L112" s="1232">
        <v>0</v>
      </c>
      <c r="M112" s="1162">
        <f t="shared" si="15"/>
        <v>0</v>
      </c>
      <c r="N112" s="1162">
        <v>0</v>
      </c>
      <c r="O112" s="1162">
        <v>0</v>
      </c>
      <c r="P112" s="1162">
        <v>0</v>
      </c>
      <c r="Q112" s="1162">
        <f t="shared" si="16"/>
        <v>0</v>
      </c>
      <c r="R112" s="1162">
        <v>0</v>
      </c>
      <c r="S112" s="1162">
        <v>0</v>
      </c>
      <c r="T112" s="1162">
        <v>0</v>
      </c>
      <c r="U112" s="1162">
        <v>0</v>
      </c>
      <c r="V112" s="1162">
        <v>0</v>
      </c>
      <c r="W112" s="1162">
        <f t="shared" si="17"/>
        <v>0</v>
      </c>
      <c r="X112" s="1135">
        <f t="shared" si="18"/>
        <v>800000</v>
      </c>
      <c r="Y112" s="1448">
        <v>800000</v>
      </c>
      <c r="Z112" s="1448">
        <f t="shared" si="13"/>
        <v>0</v>
      </c>
      <c r="AC112" s="1448">
        <v>3027000</v>
      </c>
    </row>
    <row r="113" spans="1:29" ht="31.5" hidden="1" x14ac:dyDescent="0.25">
      <c r="A113" s="1224">
        <v>3111102</v>
      </c>
      <c r="B113" s="1453" t="s">
        <v>217</v>
      </c>
      <c r="C113" s="1232">
        <v>1800000</v>
      </c>
      <c r="D113" s="1232"/>
      <c r="E113" s="1232"/>
      <c r="F113" s="1232"/>
      <c r="G113" s="1232">
        <f t="shared" si="14"/>
        <v>0</v>
      </c>
      <c r="H113" s="1232">
        <v>0</v>
      </c>
      <c r="I113" s="1232">
        <v>0</v>
      </c>
      <c r="J113" s="1232">
        <v>0</v>
      </c>
      <c r="K113" s="1232">
        <v>0</v>
      </c>
      <c r="L113" s="1232">
        <v>0</v>
      </c>
      <c r="M113" s="1162">
        <f t="shared" si="15"/>
        <v>0</v>
      </c>
      <c r="N113" s="1162">
        <v>0</v>
      </c>
      <c r="O113" s="1162">
        <v>0</v>
      </c>
      <c r="P113" s="1162">
        <v>0</v>
      </c>
      <c r="Q113" s="1162">
        <f t="shared" si="16"/>
        <v>0</v>
      </c>
      <c r="R113" s="1162">
        <v>0</v>
      </c>
      <c r="S113" s="1162">
        <v>0</v>
      </c>
      <c r="T113" s="1162">
        <v>0</v>
      </c>
      <c r="U113" s="1162">
        <v>0</v>
      </c>
      <c r="V113" s="1162">
        <v>0</v>
      </c>
      <c r="W113" s="1162">
        <f t="shared" si="17"/>
        <v>0</v>
      </c>
      <c r="X113" s="1135">
        <f t="shared" si="18"/>
        <v>0</v>
      </c>
      <c r="Y113" s="1448">
        <v>0</v>
      </c>
      <c r="Z113" s="1448">
        <f t="shared" si="13"/>
        <v>0</v>
      </c>
      <c r="AC113" s="1448">
        <v>-6250000</v>
      </c>
    </row>
    <row r="114" spans="1:29" ht="31.5" x14ac:dyDescent="0.25">
      <c r="A114" s="1224">
        <v>3111107</v>
      </c>
      <c r="B114" s="1453" t="s">
        <v>218</v>
      </c>
      <c r="C114" s="1232">
        <v>15000000</v>
      </c>
      <c r="D114" s="1232"/>
      <c r="E114" s="1232"/>
      <c r="F114" s="1232"/>
      <c r="G114" s="1232">
        <f t="shared" si="14"/>
        <v>0</v>
      </c>
      <c r="H114" s="1232">
        <v>0</v>
      </c>
      <c r="I114" s="1232">
        <v>0</v>
      </c>
      <c r="J114" s="1232">
        <v>0</v>
      </c>
      <c r="K114" s="1232">
        <v>0</v>
      </c>
      <c r="L114" s="1232">
        <v>0</v>
      </c>
      <c r="M114" s="1162">
        <f t="shared" si="15"/>
        <v>0</v>
      </c>
      <c r="N114" s="1162">
        <v>5000000</v>
      </c>
      <c r="O114" s="1162">
        <v>0</v>
      </c>
      <c r="P114" s="1162">
        <v>0</v>
      </c>
      <c r="Q114" s="1162">
        <f t="shared" si="16"/>
        <v>5000000</v>
      </c>
      <c r="R114" s="1162">
        <v>0</v>
      </c>
      <c r="S114" s="1162">
        <v>0</v>
      </c>
      <c r="T114" s="1162">
        <v>0</v>
      </c>
      <c r="U114" s="1162">
        <v>0</v>
      </c>
      <c r="V114" s="1162">
        <v>0</v>
      </c>
      <c r="W114" s="1162">
        <f t="shared" si="17"/>
        <v>0</v>
      </c>
      <c r="X114" s="1135">
        <f t="shared" si="18"/>
        <v>5000000</v>
      </c>
      <c r="Y114" s="1448">
        <v>5000000</v>
      </c>
      <c r="Z114" s="1448">
        <f t="shared" si="13"/>
        <v>0</v>
      </c>
      <c r="AC114" s="1448">
        <v>6000000</v>
      </c>
    </row>
    <row r="115" spans="1:29" ht="15.75" x14ac:dyDescent="0.25">
      <c r="A115" s="1224">
        <v>3111112</v>
      </c>
      <c r="B115" s="1460" t="s">
        <v>123</v>
      </c>
      <c r="C115" s="1232">
        <v>200000</v>
      </c>
      <c r="D115" s="1232">
        <v>90000</v>
      </c>
      <c r="E115" s="1232"/>
      <c r="F115" s="1232"/>
      <c r="G115" s="1232">
        <f t="shared" si="14"/>
        <v>90000</v>
      </c>
      <c r="H115" s="1232">
        <v>0</v>
      </c>
      <c r="I115" s="1232">
        <v>0</v>
      </c>
      <c r="J115" s="1232">
        <v>0</v>
      </c>
      <c r="K115" s="1232">
        <v>0</v>
      </c>
      <c r="L115" s="1232">
        <v>0</v>
      </c>
      <c r="M115" s="1162">
        <f t="shared" si="15"/>
        <v>0</v>
      </c>
      <c r="N115" s="1162">
        <v>0</v>
      </c>
      <c r="O115" s="1162">
        <v>0</v>
      </c>
      <c r="P115" s="1162">
        <v>0</v>
      </c>
      <c r="Q115" s="1162">
        <f t="shared" si="16"/>
        <v>0</v>
      </c>
      <c r="R115" s="1162">
        <v>0</v>
      </c>
      <c r="S115" s="1162">
        <v>0</v>
      </c>
      <c r="T115" s="1162">
        <v>0</v>
      </c>
      <c r="U115" s="1162">
        <v>0</v>
      </c>
      <c r="V115" s="1162">
        <v>0</v>
      </c>
      <c r="W115" s="1162">
        <f t="shared" si="17"/>
        <v>0</v>
      </c>
      <c r="X115" s="1135">
        <f t="shared" si="18"/>
        <v>90000</v>
      </c>
      <c r="Y115" s="1448">
        <v>90000</v>
      </c>
      <c r="Z115" s="1448">
        <f t="shared" si="13"/>
        <v>0</v>
      </c>
      <c r="AC115" s="1448">
        <v>600000</v>
      </c>
    </row>
    <row r="116" spans="1:29" ht="15.75" hidden="1" x14ac:dyDescent="0.25">
      <c r="A116" s="1224">
        <v>3111305</v>
      </c>
      <c r="B116" s="1453" t="s">
        <v>124</v>
      </c>
      <c r="C116" s="1232">
        <v>0</v>
      </c>
      <c r="D116" s="1232"/>
      <c r="E116" s="1232"/>
      <c r="F116" s="1232"/>
      <c r="G116" s="1232">
        <f t="shared" si="14"/>
        <v>0</v>
      </c>
      <c r="H116" s="1232">
        <v>0</v>
      </c>
      <c r="I116" s="1232">
        <v>0</v>
      </c>
      <c r="J116" s="1232">
        <v>0</v>
      </c>
      <c r="K116" s="1232">
        <v>0</v>
      </c>
      <c r="L116" s="1232">
        <v>0</v>
      </c>
      <c r="M116" s="1162">
        <f t="shared" si="15"/>
        <v>0</v>
      </c>
      <c r="N116" s="1162">
        <v>0</v>
      </c>
      <c r="O116" s="1162">
        <v>0</v>
      </c>
      <c r="P116" s="1162">
        <v>0</v>
      </c>
      <c r="Q116" s="1162">
        <f t="shared" si="16"/>
        <v>0</v>
      </c>
      <c r="R116" s="1162">
        <v>0</v>
      </c>
      <c r="S116" s="1162">
        <v>0</v>
      </c>
      <c r="T116" s="1162">
        <v>0</v>
      </c>
      <c r="U116" s="1162">
        <v>0</v>
      </c>
      <c r="V116" s="1162">
        <v>0</v>
      </c>
      <c r="W116" s="1162">
        <f t="shared" si="17"/>
        <v>0</v>
      </c>
      <c r="X116" s="1135">
        <f t="shared" si="18"/>
        <v>0</v>
      </c>
      <c r="Y116" s="1448">
        <v>0</v>
      </c>
      <c r="Z116" s="1448">
        <f t="shared" si="13"/>
        <v>0</v>
      </c>
      <c r="AC116" s="1448">
        <v>1350000</v>
      </c>
    </row>
    <row r="117" spans="1:29" ht="31.5" x14ac:dyDescent="0.25">
      <c r="A117" s="1224">
        <v>3111401</v>
      </c>
      <c r="B117" s="1453" t="s">
        <v>125</v>
      </c>
      <c r="C117" s="1232">
        <v>240000</v>
      </c>
      <c r="D117" s="1232"/>
      <c r="E117" s="1232"/>
      <c r="F117" s="1232"/>
      <c r="G117" s="1232">
        <f t="shared" si="14"/>
        <v>0</v>
      </c>
      <c r="H117" s="1232">
        <v>500000</v>
      </c>
      <c r="I117" s="1232">
        <v>0</v>
      </c>
      <c r="J117" s="1232">
        <v>0</v>
      </c>
      <c r="K117" s="1232">
        <v>0</v>
      </c>
      <c r="L117" s="1232">
        <v>0</v>
      </c>
      <c r="M117" s="1162">
        <f t="shared" si="15"/>
        <v>500000</v>
      </c>
      <c r="N117" s="1162">
        <v>0</v>
      </c>
      <c r="O117" s="1162">
        <v>0</v>
      </c>
      <c r="P117" s="1162">
        <v>0</v>
      </c>
      <c r="Q117" s="1162">
        <f t="shared" si="16"/>
        <v>0</v>
      </c>
      <c r="R117" s="1162">
        <v>0</v>
      </c>
      <c r="S117" s="1162">
        <v>0</v>
      </c>
      <c r="T117" s="1162">
        <v>0</v>
      </c>
      <c r="U117" s="1162">
        <v>0</v>
      </c>
      <c r="V117" s="1162">
        <v>0</v>
      </c>
      <c r="W117" s="1162">
        <f t="shared" si="17"/>
        <v>0</v>
      </c>
      <c r="X117" s="1135">
        <f t="shared" si="18"/>
        <v>500000</v>
      </c>
      <c r="Y117" s="1448">
        <v>2500000</v>
      </c>
      <c r="Z117" s="1448">
        <f t="shared" si="13"/>
        <v>-2000000</v>
      </c>
      <c r="AC117" s="1448">
        <v>1844960</v>
      </c>
    </row>
    <row r="118" spans="1:29" ht="15.75" hidden="1" x14ac:dyDescent="0.25">
      <c r="A118" s="1224">
        <v>3111403</v>
      </c>
      <c r="B118" s="1460" t="s">
        <v>126</v>
      </c>
      <c r="C118" s="1232">
        <v>0</v>
      </c>
      <c r="D118" s="1232"/>
      <c r="E118" s="1232"/>
      <c r="F118" s="1232"/>
      <c r="G118" s="1232">
        <f t="shared" si="14"/>
        <v>0</v>
      </c>
      <c r="H118" s="1232">
        <v>0</v>
      </c>
      <c r="I118" s="1232">
        <v>0</v>
      </c>
      <c r="J118" s="1232">
        <v>0</v>
      </c>
      <c r="K118" s="1232">
        <v>0</v>
      </c>
      <c r="L118" s="1232">
        <v>0</v>
      </c>
      <c r="M118" s="1162">
        <f t="shared" si="15"/>
        <v>0</v>
      </c>
      <c r="N118" s="1162">
        <v>0</v>
      </c>
      <c r="O118" s="1162">
        <v>0</v>
      </c>
      <c r="P118" s="1162">
        <v>0</v>
      </c>
      <c r="Q118" s="1162">
        <f t="shared" si="16"/>
        <v>0</v>
      </c>
      <c r="R118" s="1162">
        <v>0</v>
      </c>
      <c r="S118" s="1162">
        <v>0</v>
      </c>
      <c r="T118" s="1162">
        <v>0</v>
      </c>
      <c r="U118" s="1162">
        <v>0</v>
      </c>
      <c r="V118" s="1162">
        <v>0</v>
      </c>
      <c r="W118" s="1162">
        <f t="shared" si="17"/>
        <v>0</v>
      </c>
      <c r="X118" s="1135">
        <f t="shared" si="18"/>
        <v>0</v>
      </c>
      <c r="Y118" s="1448">
        <v>0</v>
      </c>
      <c r="Z118" s="1448">
        <f t="shared" si="13"/>
        <v>0</v>
      </c>
      <c r="AC118" s="1448">
        <f>SUM(AC102:AC117)</f>
        <v>6424460</v>
      </c>
    </row>
    <row r="119" spans="1:29" ht="15.75" hidden="1" x14ac:dyDescent="0.25">
      <c r="A119" s="1224">
        <v>3111499</v>
      </c>
      <c r="B119" s="1453" t="s">
        <v>127</v>
      </c>
      <c r="C119" s="1232">
        <v>0</v>
      </c>
      <c r="D119" s="1232"/>
      <c r="E119" s="1232"/>
      <c r="F119" s="1232"/>
      <c r="G119" s="1232">
        <f t="shared" si="14"/>
        <v>0</v>
      </c>
      <c r="H119" s="1232">
        <v>0</v>
      </c>
      <c r="I119" s="1232">
        <v>0</v>
      </c>
      <c r="J119" s="1232">
        <v>0</v>
      </c>
      <c r="K119" s="1232">
        <v>0</v>
      </c>
      <c r="L119" s="1232">
        <v>0</v>
      </c>
      <c r="M119" s="1162">
        <f t="shared" si="15"/>
        <v>0</v>
      </c>
      <c r="N119" s="1162">
        <v>0</v>
      </c>
      <c r="O119" s="1162">
        <v>0</v>
      </c>
      <c r="P119" s="1162">
        <v>0</v>
      </c>
      <c r="Q119" s="1162">
        <f t="shared" si="16"/>
        <v>0</v>
      </c>
      <c r="R119" s="1162">
        <v>0</v>
      </c>
      <c r="S119" s="1162">
        <v>0</v>
      </c>
      <c r="T119" s="1162">
        <v>0</v>
      </c>
      <c r="U119" s="1162">
        <v>0</v>
      </c>
      <c r="V119" s="1162">
        <v>0</v>
      </c>
      <c r="W119" s="1162">
        <f t="shared" si="17"/>
        <v>0</v>
      </c>
      <c r="X119" s="1135">
        <f t="shared" si="18"/>
        <v>0</v>
      </c>
      <c r="Y119" s="1448">
        <v>0</v>
      </c>
      <c r="Z119" s="1448">
        <f t="shared" si="13"/>
        <v>0</v>
      </c>
      <c r="AC119" s="1448">
        <v>4500000</v>
      </c>
    </row>
    <row r="120" spans="1:29" ht="15.75" hidden="1" x14ac:dyDescent="0.25">
      <c r="A120" s="1224">
        <v>3110701</v>
      </c>
      <c r="B120" s="1453" t="s">
        <v>943</v>
      </c>
      <c r="C120" s="1232">
        <v>10000000</v>
      </c>
      <c r="D120" s="1232"/>
      <c r="E120" s="1232"/>
      <c r="F120" s="1232"/>
      <c r="G120" s="1232">
        <f t="shared" si="14"/>
        <v>0</v>
      </c>
      <c r="H120" s="1232">
        <v>0</v>
      </c>
      <c r="I120" s="1232">
        <v>0</v>
      </c>
      <c r="J120" s="1232">
        <v>0</v>
      </c>
      <c r="K120" s="1232">
        <v>0</v>
      </c>
      <c r="L120" s="1232">
        <v>0</v>
      </c>
      <c r="M120" s="1162">
        <f t="shared" si="15"/>
        <v>0</v>
      </c>
      <c r="N120" s="1162">
        <v>0</v>
      </c>
      <c r="O120" s="1162">
        <v>0</v>
      </c>
      <c r="P120" s="1162">
        <v>0</v>
      </c>
      <c r="Q120" s="1162">
        <f t="shared" si="16"/>
        <v>0</v>
      </c>
      <c r="R120" s="1162">
        <v>0</v>
      </c>
      <c r="S120" s="1162">
        <v>0</v>
      </c>
      <c r="T120" s="1162">
        <v>0</v>
      </c>
      <c r="U120" s="1162">
        <v>0</v>
      </c>
      <c r="V120" s="1162">
        <v>0</v>
      </c>
      <c r="W120" s="1162">
        <f t="shared" si="17"/>
        <v>0</v>
      </c>
      <c r="X120" s="1135">
        <f t="shared" si="18"/>
        <v>0</v>
      </c>
      <c r="Y120" s="1448">
        <v>0</v>
      </c>
      <c r="Z120" s="1448">
        <f t="shared" si="13"/>
        <v>0</v>
      </c>
      <c r="AC120" s="1448">
        <f>SUM(AC118-AC119)</f>
        <v>1924460</v>
      </c>
    </row>
    <row r="121" spans="1:29" ht="31.5" hidden="1" x14ac:dyDescent="0.25">
      <c r="A121" s="1224">
        <v>3110704</v>
      </c>
      <c r="B121" s="1453" t="s">
        <v>925</v>
      </c>
      <c r="C121" s="1232">
        <v>0</v>
      </c>
      <c r="D121" s="1232"/>
      <c r="E121" s="1232"/>
      <c r="F121" s="1232"/>
      <c r="G121" s="1232">
        <f t="shared" si="14"/>
        <v>0</v>
      </c>
      <c r="H121" s="1232">
        <v>0</v>
      </c>
      <c r="I121" s="1232">
        <v>0</v>
      </c>
      <c r="J121" s="1232">
        <v>0</v>
      </c>
      <c r="K121" s="1232">
        <v>0</v>
      </c>
      <c r="L121" s="1232">
        <v>0</v>
      </c>
      <c r="M121" s="1162">
        <f t="shared" si="15"/>
        <v>0</v>
      </c>
      <c r="N121" s="1162">
        <v>0</v>
      </c>
      <c r="O121" s="1162">
        <v>0</v>
      </c>
      <c r="P121" s="1162">
        <v>0</v>
      </c>
      <c r="Q121" s="1162">
        <f t="shared" si="16"/>
        <v>0</v>
      </c>
      <c r="R121" s="1162">
        <v>0</v>
      </c>
      <c r="S121" s="1162">
        <v>0</v>
      </c>
      <c r="T121" s="1162">
        <v>0</v>
      </c>
      <c r="U121" s="1162">
        <v>0</v>
      </c>
      <c r="V121" s="1162">
        <v>0</v>
      </c>
      <c r="W121" s="1162">
        <f t="shared" si="17"/>
        <v>0</v>
      </c>
      <c r="X121" s="1135">
        <f t="shared" si="18"/>
        <v>0</v>
      </c>
      <c r="Y121" s="1448">
        <v>0</v>
      </c>
      <c r="Z121" s="1448">
        <f t="shared" si="13"/>
        <v>0</v>
      </c>
    </row>
    <row r="122" spans="1:29" ht="15.75" x14ac:dyDescent="0.25">
      <c r="A122" s="1284"/>
      <c r="B122" s="1239" t="s">
        <v>130</v>
      </c>
      <c r="C122" s="1230">
        <f>SUM(C26:C121)</f>
        <v>365721670</v>
      </c>
      <c r="D122" s="1230">
        <f>SUM(D26:D121)</f>
        <v>66280516</v>
      </c>
      <c r="E122" s="1230">
        <f t="shared" ref="E122:X122" si="19">SUM(E26:E121)</f>
        <v>0</v>
      </c>
      <c r="F122" s="1230">
        <f t="shared" si="19"/>
        <v>56205211</v>
      </c>
      <c r="G122" s="1230">
        <f t="shared" si="19"/>
        <v>122485727</v>
      </c>
      <c r="H122" s="1230">
        <f t="shared" si="19"/>
        <v>10350000</v>
      </c>
      <c r="I122" s="1230">
        <f t="shared" si="19"/>
        <v>1140000</v>
      </c>
      <c r="J122" s="1230">
        <f t="shared" si="19"/>
        <v>6402000</v>
      </c>
      <c r="K122" s="1230">
        <f t="shared" si="19"/>
        <v>490000</v>
      </c>
      <c r="L122" s="1230">
        <f t="shared" si="19"/>
        <v>6095284</v>
      </c>
      <c r="M122" s="1230">
        <f t="shared" si="19"/>
        <v>24477284</v>
      </c>
      <c r="N122" s="1230">
        <f t="shared" si="19"/>
        <v>118100000</v>
      </c>
      <c r="O122" s="1230">
        <f t="shared" si="19"/>
        <v>140000</v>
      </c>
      <c r="P122" s="1230">
        <f t="shared" si="19"/>
        <v>240000</v>
      </c>
      <c r="Q122" s="1230">
        <f t="shared" si="19"/>
        <v>118480000</v>
      </c>
      <c r="R122" s="1230">
        <f t="shared" si="19"/>
        <v>1800000</v>
      </c>
      <c r="S122" s="1230">
        <f t="shared" si="19"/>
        <v>1340000</v>
      </c>
      <c r="T122" s="1230">
        <f t="shared" si="19"/>
        <v>1140000</v>
      </c>
      <c r="U122" s="1230">
        <f t="shared" si="19"/>
        <v>30940000</v>
      </c>
      <c r="V122" s="1230">
        <f t="shared" si="19"/>
        <v>440000</v>
      </c>
      <c r="W122" s="1230">
        <f t="shared" si="19"/>
        <v>35660000</v>
      </c>
      <c r="X122" s="1223">
        <f t="shared" si="19"/>
        <v>301103011</v>
      </c>
      <c r="Y122" s="1448">
        <v>302603011</v>
      </c>
      <c r="Z122" s="1448">
        <f t="shared" si="13"/>
        <v>-1500000</v>
      </c>
    </row>
    <row r="123" spans="1:29" ht="15.75" x14ac:dyDescent="0.25">
      <c r="A123" s="1224"/>
      <c r="B123" s="1225"/>
      <c r="C123" s="1226"/>
      <c r="D123" s="1226"/>
      <c r="E123" s="1233"/>
      <c r="F123" s="1232"/>
      <c r="G123" s="1467"/>
      <c r="H123" s="1225"/>
      <c r="I123" s="1225"/>
      <c r="J123" s="1225"/>
      <c r="K123" s="1225"/>
      <c r="L123" s="1225"/>
      <c r="M123" s="1225"/>
      <c r="N123" s="1225"/>
      <c r="O123" s="1225"/>
      <c r="P123" s="1225"/>
      <c r="Q123" s="1225"/>
      <c r="R123" s="1225"/>
      <c r="S123" s="1225"/>
      <c r="T123" s="1225"/>
      <c r="U123" s="1225"/>
      <c r="V123" s="1225"/>
      <c r="W123" s="1225"/>
      <c r="X123" s="1227"/>
    </row>
    <row r="124" spans="1:29" ht="15.75" x14ac:dyDescent="0.25">
      <c r="A124" s="1234" t="s">
        <v>131</v>
      </c>
      <c r="B124" s="1234"/>
      <c r="C124" s="1235"/>
      <c r="D124" s="1235"/>
      <c r="E124" s="1234"/>
      <c r="F124" s="1235"/>
      <c r="G124" s="1468"/>
      <c r="H124" s="1234"/>
      <c r="I124" s="1234"/>
      <c r="J124" s="1234"/>
      <c r="K124" s="1234"/>
      <c r="L124" s="1234"/>
      <c r="M124" s="1234"/>
      <c r="N124" s="1234"/>
      <c r="O124" s="1234"/>
      <c r="P124" s="1234"/>
      <c r="Q124" s="1234"/>
      <c r="R124" s="1234"/>
      <c r="S124" s="1234"/>
      <c r="T124" s="1234"/>
      <c r="U124" s="1234"/>
      <c r="V124" s="1234"/>
      <c r="W124" s="1234"/>
      <c r="X124" s="1236"/>
    </row>
    <row r="125" spans="1:29" ht="31.5" x14ac:dyDescent="0.25">
      <c r="A125" s="1224">
        <v>2220101</v>
      </c>
      <c r="B125" s="1453" t="s">
        <v>132</v>
      </c>
      <c r="C125" s="1232">
        <v>3000000</v>
      </c>
      <c r="D125" s="1232">
        <v>3000000</v>
      </c>
      <c r="E125" s="1232">
        <v>0</v>
      </c>
      <c r="F125" s="1232"/>
      <c r="G125" s="1232">
        <f>SUM(D125:F125)</f>
        <v>3000000</v>
      </c>
      <c r="H125" s="1232">
        <v>0</v>
      </c>
      <c r="I125" s="1232">
        <v>0</v>
      </c>
      <c r="J125" s="1232">
        <v>0</v>
      </c>
      <c r="K125" s="1232">
        <v>0</v>
      </c>
      <c r="L125" s="1232">
        <v>0</v>
      </c>
      <c r="M125" s="1162">
        <f>SUM(H125:L125)</f>
        <v>0</v>
      </c>
      <c r="N125" s="1162">
        <v>0</v>
      </c>
      <c r="O125" s="1162">
        <v>0</v>
      </c>
      <c r="P125" s="1162">
        <v>0</v>
      </c>
      <c r="Q125" s="1162">
        <f>SUM(N125:P125)</f>
        <v>0</v>
      </c>
      <c r="R125" s="1162">
        <v>0</v>
      </c>
      <c r="S125" s="1162">
        <v>0</v>
      </c>
      <c r="T125" s="1162">
        <v>0</v>
      </c>
      <c r="U125" s="1162">
        <v>0</v>
      </c>
      <c r="V125" s="1162">
        <v>0</v>
      </c>
      <c r="W125" s="1162">
        <f>SUM(R125:V125)</f>
        <v>0</v>
      </c>
      <c r="X125" s="1135">
        <f>SUM(W125+Q125+M125+G125)</f>
        <v>3000000</v>
      </c>
      <c r="Y125" s="1448">
        <v>3000000</v>
      </c>
      <c r="Z125" s="1448">
        <f t="shared" ref="Z125:Z186" si="20">SUM(X125-Y125)</f>
        <v>0</v>
      </c>
    </row>
    <row r="126" spans="1:29" ht="15.75" hidden="1" x14ac:dyDescent="0.25">
      <c r="A126" s="1224">
        <v>2220103</v>
      </c>
      <c r="B126" s="1453" t="s">
        <v>133</v>
      </c>
      <c r="C126" s="1232">
        <v>0</v>
      </c>
      <c r="D126" s="1232"/>
      <c r="E126" s="1232">
        <v>0</v>
      </c>
      <c r="F126" s="1232"/>
      <c r="G126" s="1232">
        <f t="shared" ref="G126:G135" si="21">SUM(D126:F126)</f>
        <v>0</v>
      </c>
      <c r="H126" s="1232">
        <v>0</v>
      </c>
      <c r="I126" s="1232">
        <v>0</v>
      </c>
      <c r="J126" s="1232">
        <v>0</v>
      </c>
      <c r="K126" s="1232">
        <v>0</v>
      </c>
      <c r="L126" s="1232">
        <v>0</v>
      </c>
      <c r="M126" s="1162">
        <f t="shared" ref="M126:M135" si="22">SUM(H126:L126)</f>
        <v>0</v>
      </c>
      <c r="N126" s="1162">
        <v>0</v>
      </c>
      <c r="O126" s="1162">
        <v>0</v>
      </c>
      <c r="P126" s="1162">
        <v>0</v>
      </c>
      <c r="Q126" s="1162">
        <f t="shared" ref="Q126:Q135" si="23">SUM(N126:P126)</f>
        <v>0</v>
      </c>
      <c r="R126" s="1162">
        <v>0</v>
      </c>
      <c r="S126" s="1162">
        <v>0</v>
      </c>
      <c r="T126" s="1162">
        <v>0</v>
      </c>
      <c r="U126" s="1162">
        <v>0</v>
      </c>
      <c r="V126" s="1162">
        <v>0</v>
      </c>
      <c r="W126" s="1162">
        <f t="shared" ref="W126:W135" si="24">SUM(R126:V126)</f>
        <v>0</v>
      </c>
      <c r="X126" s="1135">
        <f t="shared" ref="X126:X135" si="25">SUM(W126+Q126+M126+G126)</f>
        <v>0</v>
      </c>
      <c r="Y126" s="1448">
        <v>0</v>
      </c>
      <c r="Z126" s="1448">
        <f t="shared" si="20"/>
        <v>0</v>
      </c>
    </row>
    <row r="127" spans="1:29" ht="47.25" x14ac:dyDescent="0.25">
      <c r="A127" s="1224">
        <v>2220201</v>
      </c>
      <c r="B127" s="1453" t="s">
        <v>134</v>
      </c>
      <c r="C127" s="1232">
        <v>1500000</v>
      </c>
      <c r="D127" s="1232">
        <v>250000</v>
      </c>
      <c r="E127" s="1232">
        <v>0</v>
      </c>
      <c r="F127" s="1232"/>
      <c r="G127" s="1232">
        <f t="shared" si="21"/>
        <v>250000</v>
      </c>
      <c r="H127" s="1232">
        <v>0</v>
      </c>
      <c r="I127" s="1232">
        <v>0</v>
      </c>
      <c r="J127" s="1232">
        <v>0</v>
      </c>
      <c r="K127" s="1232">
        <v>0</v>
      </c>
      <c r="L127" s="1232">
        <v>0</v>
      </c>
      <c r="M127" s="1162">
        <f t="shared" si="22"/>
        <v>0</v>
      </c>
      <c r="N127" s="1162">
        <v>0</v>
      </c>
      <c r="O127" s="1162">
        <v>0</v>
      </c>
      <c r="P127" s="1162">
        <v>0</v>
      </c>
      <c r="Q127" s="1162">
        <f t="shared" si="23"/>
        <v>0</v>
      </c>
      <c r="R127" s="1162">
        <v>0</v>
      </c>
      <c r="S127" s="1162">
        <v>0</v>
      </c>
      <c r="T127" s="1162">
        <v>0</v>
      </c>
      <c r="U127" s="1162">
        <v>428276</v>
      </c>
      <c r="V127" s="1162">
        <v>0</v>
      </c>
      <c r="W127" s="1162">
        <f t="shared" si="24"/>
        <v>428276</v>
      </c>
      <c r="X127" s="1135">
        <f t="shared" si="25"/>
        <v>678276</v>
      </c>
      <c r="Y127" s="1448">
        <v>678276</v>
      </c>
      <c r="Z127" s="1448">
        <f t="shared" si="20"/>
        <v>0</v>
      </c>
    </row>
    <row r="128" spans="1:29" ht="31.5" x14ac:dyDescent="0.25">
      <c r="A128" s="1224">
        <v>2220202</v>
      </c>
      <c r="B128" s="1453" t="s">
        <v>135</v>
      </c>
      <c r="C128" s="1232">
        <v>250000</v>
      </c>
      <c r="D128" s="1232">
        <v>41000</v>
      </c>
      <c r="E128" s="1232">
        <v>0</v>
      </c>
      <c r="F128" s="1232"/>
      <c r="G128" s="1232">
        <f t="shared" si="21"/>
        <v>41000</v>
      </c>
      <c r="H128" s="1232">
        <v>0</v>
      </c>
      <c r="I128" s="1232">
        <v>0</v>
      </c>
      <c r="J128" s="1232">
        <v>0</v>
      </c>
      <c r="K128" s="1232">
        <v>0</v>
      </c>
      <c r="L128" s="1232">
        <v>0</v>
      </c>
      <c r="M128" s="1162">
        <f t="shared" si="22"/>
        <v>0</v>
      </c>
      <c r="N128" s="1162">
        <v>0</v>
      </c>
      <c r="O128" s="1162">
        <v>0</v>
      </c>
      <c r="P128" s="1162">
        <v>0</v>
      </c>
      <c r="Q128" s="1162">
        <f t="shared" si="23"/>
        <v>0</v>
      </c>
      <c r="R128" s="1162">
        <v>0</v>
      </c>
      <c r="S128" s="1162">
        <v>0</v>
      </c>
      <c r="T128" s="1162">
        <v>0</v>
      </c>
      <c r="U128" s="1162">
        <v>0</v>
      </c>
      <c r="V128" s="1162">
        <v>0</v>
      </c>
      <c r="W128" s="1162">
        <f t="shared" si="24"/>
        <v>0</v>
      </c>
      <c r="X128" s="1135">
        <f t="shared" si="25"/>
        <v>41000</v>
      </c>
      <c r="Y128" s="1448">
        <v>41000</v>
      </c>
      <c r="Z128" s="1448">
        <f t="shared" si="20"/>
        <v>0</v>
      </c>
    </row>
    <row r="129" spans="1:27" ht="31.5" hidden="1" x14ac:dyDescent="0.25">
      <c r="A129" s="1224">
        <v>2220203</v>
      </c>
      <c r="B129" s="1453" t="s">
        <v>136</v>
      </c>
      <c r="C129" s="1232">
        <v>2000000</v>
      </c>
      <c r="D129" s="1232"/>
      <c r="E129" s="1232">
        <v>0</v>
      </c>
      <c r="F129" s="1232"/>
      <c r="G129" s="1232">
        <f t="shared" si="21"/>
        <v>0</v>
      </c>
      <c r="H129" s="1232">
        <v>0</v>
      </c>
      <c r="I129" s="1232">
        <v>0</v>
      </c>
      <c r="J129" s="1232">
        <v>0</v>
      </c>
      <c r="K129" s="1232">
        <v>0</v>
      </c>
      <c r="L129" s="1232">
        <v>0</v>
      </c>
      <c r="M129" s="1162">
        <f t="shared" si="22"/>
        <v>0</v>
      </c>
      <c r="N129" s="1162">
        <v>0</v>
      </c>
      <c r="O129" s="1162">
        <v>0</v>
      </c>
      <c r="P129" s="1162">
        <v>0</v>
      </c>
      <c r="Q129" s="1162">
        <f t="shared" si="23"/>
        <v>0</v>
      </c>
      <c r="R129" s="1162">
        <v>0</v>
      </c>
      <c r="S129" s="1162">
        <v>0</v>
      </c>
      <c r="T129" s="1162">
        <v>0</v>
      </c>
      <c r="U129" s="1162">
        <v>0</v>
      </c>
      <c r="V129" s="1162">
        <v>0</v>
      </c>
      <c r="W129" s="1162">
        <f t="shared" si="24"/>
        <v>0</v>
      </c>
      <c r="X129" s="1135">
        <f t="shared" si="25"/>
        <v>0</v>
      </c>
      <c r="Y129" s="1448">
        <v>0</v>
      </c>
      <c r="Z129" s="1448">
        <f t="shared" si="20"/>
        <v>0</v>
      </c>
    </row>
    <row r="130" spans="1:27" ht="31.5" x14ac:dyDescent="0.25">
      <c r="A130" s="1224">
        <v>2220205</v>
      </c>
      <c r="B130" s="1453" t="s">
        <v>139</v>
      </c>
      <c r="C130" s="1232">
        <v>2500000</v>
      </c>
      <c r="D130" s="1232">
        <v>500000</v>
      </c>
      <c r="E130" s="1232">
        <v>250000</v>
      </c>
      <c r="F130" s="1232">
        <v>500000</v>
      </c>
      <c r="G130" s="1232">
        <f t="shared" si="21"/>
        <v>1250000</v>
      </c>
      <c r="H130" s="1232">
        <v>0</v>
      </c>
      <c r="I130" s="1232">
        <v>0</v>
      </c>
      <c r="J130" s="1232">
        <v>0</v>
      </c>
      <c r="K130" s="1232">
        <v>0</v>
      </c>
      <c r="L130" s="1232">
        <v>0</v>
      </c>
      <c r="M130" s="1162">
        <f t="shared" si="22"/>
        <v>0</v>
      </c>
      <c r="N130" s="1162">
        <v>0</v>
      </c>
      <c r="O130" s="1162">
        <v>0</v>
      </c>
      <c r="P130" s="1162">
        <v>0</v>
      </c>
      <c r="Q130" s="1162">
        <f t="shared" si="23"/>
        <v>0</v>
      </c>
      <c r="R130" s="1162">
        <v>0</v>
      </c>
      <c r="S130" s="1162">
        <v>0</v>
      </c>
      <c r="T130" s="1162">
        <v>0</v>
      </c>
      <c r="U130" s="1162">
        <v>0</v>
      </c>
      <c r="V130" s="1162">
        <v>0</v>
      </c>
      <c r="W130" s="1162">
        <f t="shared" si="24"/>
        <v>0</v>
      </c>
      <c r="X130" s="1135">
        <f t="shared" si="25"/>
        <v>1250000</v>
      </c>
      <c r="Y130" s="1448">
        <v>1250000</v>
      </c>
      <c r="Z130" s="1448">
        <f t="shared" si="20"/>
        <v>0</v>
      </c>
    </row>
    <row r="131" spans="1:27" ht="31.5" hidden="1" x14ac:dyDescent="0.25">
      <c r="A131" s="1224">
        <v>2220209</v>
      </c>
      <c r="B131" s="1453" t="s">
        <v>140</v>
      </c>
      <c r="C131" s="1232">
        <v>0</v>
      </c>
      <c r="D131" s="1232"/>
      <c r="E131" s="1232">
        <v>0</v>
      </c>
      <c r="F131" s="1232"/>
      <c r="G131" s="1232">
        <f t="shared" si="21"/>
        <v>0</v>
      </c>
      <c r="H131" s="1232">
        <v>0</v>
      </c>
      <c r="I131" s="1232">
        <v>0</v>
      </c>
      <c r="J131" s="1232">
        <v>0</v>
      </c>
      <c r="K131" s="1232">
        <v>0</v>
      </c>
      <c r="L131" s="1232">
        <v>0</v>
      </c>
      <c r="M131" s="1162">
        <f t="shared" si="22"/>
        <v>0</v>
      </c>
      <c r="N131" s="1162">
        <v>0</v>
      </c>
      <c r="O131" s="1162">
        <v>0</v>
      </c>
      <c r="P131" s="1162">
        <v>0</v>
      </c>
      <c r="Q131" s="1162">
        <f t="shared" si="23"/>
        <v>0</v>
      </c>
      <c r="R131" s="1162">
        <v>0</v>
      </c>
      <c r="S131" s="1162">
        <v>0</v>
      </c>
      <c r="T131" s="1162">
        <v>0</v>
      </c>
      <c r="U131" s="1162">
        <v>0</v>
      </c>
      <c r="V131" s="1162">
        <v>0</v>
      </c>
      <c r="W131" s="1162">
        <f t="shared" si="24"/>
        <v>0</v>
      </c>
      <c r="X131" s="1135">
        <f t="shared" si="25"/>
        <v>0</v>
      </c>
      <c r="Y131" s="1448">
        <v>0</v>
      </c>
      <c r="Z131" s="1448">
        <f t="shared" si="20"/>
        <v>0</v>
      </c>
    </row>
    <row r="132" spans="1:27" ht="31.5" hidden="1" x14ac:dyDescent="0.25">
      <c r="A132" s="1224">
        <v>2220210</v>
      </c>
      <c r="B132" s="1453" t="s">
        <v>141</v>
      </c>
      <c r="C132" s="1232">
        <v>1250000</v>
      </c>
      <c r="D132" s="1232">
        <v>0</v>
      </c>
      <c r="E132" s="1232">
        <v>0</v>
      </c>
      <c r="F132" s="1232"/>
      <c r="G132" s="1232">
        <f t="shared" si="21"/>
        <v>0</v>
      </c>
      <c r="H132" s="1232">
        <v>0</v>
      </c>
      <c r="I132" s="1232">
        <v>0</v>
      </c>
      <c r="J132" s="1232">
        <v>0</v>
      </c>
      <c r="K132" s="1232">
        <v>0</v>
      </c>
      <c r="L132" s="1232">
        <v>0</v>
      </c>
      <c r="M132" s="1162">
        <f t="shared" si="22"/>
        <v>0</v>
      </c>
      <c r="N132" s="1162">
        <v>0</v>
      </c>
      <c r="O132" s="1162">
        <v>0</v>
      </c>
      <c r="P132" s="1162">
        <v>0</v>
      </c>
      <c r="Q132" s="1162">
        <f t="shared" si="23"/>
        <v>0</v>
      </c>
      <c r="R132" s="1162">
        <v>0</v>
      </c>
      <c r="S132" s="1162">
        <v>0</v>
      </c>
      <c r="T132" s="1162">
        <v>0</v>
      </c>
      <c r="U132" s="1162">
        <v>0</v>
      </c>
      <c r="V132" s="1162">
        <v>0</v>
      </c>
      <c r="W132" s="1162">
        <f t="shared" si="24"/>
        <v>0</v>
      </c>
      <c r="X132" s="1135">
        <f t="shared" si="25"/>
        <v>0</v>
      </c>
      <c r="Y132" s="1448">
        <v>500000</v>
      </c>
      <c r="Z132" s="1448">
        <f t="shared" si="20"/>
        <v>-500000</v>
      </c>
    </row>
    <row r="133" spans="1:27" ht="31.5" hidden="1" x14ac:dyDescent="0.25">
      <c r="A133" s="1224">
        <v>2220299</v>
      </c>
      <c r="B133" s="1453" t="s">
        <v>142</v>
      </c>
      <c r="C133" s="1232">
        <v>0</v>
      </c>
      <c r="D133" s="1232"/>
      <c r="E133" s="1232">
        <v>0</v>
      </c>
      <c r="F133" s="1232"/>
      <c r="G133" s="1232">
        <f t="shared" si="21"/>
        <v>0</v>
      </c>
      <c r="H133" s="1232">
        <v>0</v>
      </c>
      <c r="I133" s="1232">
        <v>0</v>
      </c>
      <c r="J133" s="1232">
        <v>0</v>
      </c>
      <c r="K133" s="1232">
        <v>0</v>
      </c>
      <c r="L133" s="1232">
        <v>0</v>
      </c>
      <c r="M133" s="1162">
        <f t="shared" si="22"/>
        <v>0</v>
      </c>
      <c r="N133" s="1162">
        <v>0</v>
      </c>
      <c r="O133" s="1162">
        <v>0</v>
      </c>
      <c r="P133" s="1162">
        <v>0</v>
      </c>
      <c r="Q133" s="1162">
        <f t="shared" si="23"/>
        <v>0</v>
      </c>
      <c r="R133" s="1162">
        <v>0</v>
      </c>
      <c r="S133" s="1162">
        <v>0</v>
      </c>
      <c r="T133" s="1162">
        <v>0</v>
      </c>
      <c r="U133" s="1162">
        <v>0</v>
      </c>
      <c r="V133" s="1162">
        <v>0</v>
      </c>
      <c r="W133" s="1162">
        <f t="shared" si="24"/>
        <v>0</v>
      </c>
      <c r="X133" s="1135">
        <f t="shared" si="25"/>
        <v>0</v>
      </c>
      <c r="Y133" s="1448">
        <v>0</v>
      </c>
      <c r="Z133" s="1448">
        <f t="shared" si="20"/>
        <v>0</v>
      </c>
    </row>
    <row r="134" spans="1:27" ht="31.5" hidden="1" x14ac:dyDescent="0.25">
      <c r="A134" s="1224">
        <v>2220299</v>
      </c>
      <c r="B134" s="1453" t="s">
        <v>143</v>
      </c>
      <c r="C134" s="1232">
        <v>2500000</v>
      </c>
      <c r="D134" s="1232"/>
      <c r="E134" s="1232">
        <v>0</v>
      </c>
      <c r="F134" s="1232"/>
      <c r="G134" s="1232">
        <f t="shared" si="21"/>
        <v>0</v>
      </c>
      <c r="H134" s="1232">
        <v>0</v>
      </c>
      <c r="I134" s="1232">
        <v>0</v>
      </c>
      <c r="J134" s="1232">
        <v>0</v>
      </c>
      <c r="K134" s="1232">
        <v>0</v>
      </c>
      <c r="L134" s="1232">
        <v>0</v>
      </c>
      <c r="M134" s="1162">
        <f t="shared" si="22"/>
        <v>0</v>
      </c>
      <c r="N134" s="1162">
        <v>0</v>
      </c>
      <c r="O134" s="1162">
        <v>0</v>
      </c>
      <c r="P134" s="1162">
        <v>0</v>
      </c>
      <c r="Q134" s="1162">
        <f t="shared" si="23"/>
        <v>0</v>
      </c>
      <c r="R134" s="1162">
        <v>0</v>
      </c>
      <c r="S134" s="1162">
        <v>0</v>
      </c>
      <c r="T134" s="1162">
        <v>0</v>
      </c>
      <c r="U134" s="1162">
        <v>0</v>
      </c>
      <c r="V134" s="1162">
        <v>0</v>
      </c>
      <c r="W134" s="1162">
        <f t="shared" si="24"/>
        <v>0</v>
      </c>
      <c r="X134" s="1135">
        <f t="shared" si="25"/>
        <v>0</v>
      </c>
      <c r="Y134" s="1448">
        <v>0</v>
      </c>
      <c r="Z134" s="1448">
        <f t="shared" si="20"/>
        <v>0</v>
      </c>
    </row>
    <row r="135" spans="1:27" ht="15.75" hidden="1" x14ac:dyDescent="0.25">
      <c r="A135" s="1224">
        <v>2220299</v>
      </c>
      <c r="B135" s="1460" t="s">
        <v>144</v>
      </c>
      <c r="C135" s="1232">
        <v>0</v>
      </c>
      <c r="D135" s="1232"/>
      <c r="E135" s="1232"/>
      <c r="F135" s="1232"/>
      <c r="G135" s="1232">
        <f t="shared" si="21"/>
        <v>0</v>
      </c>
      <c r="H135" s="1232">
        <v>0</v>
      </c>
      <c r="I135" s="1232">
        <v>0</v>
      </c>
      <c r="J135" s="1232">
        <v>0</v>
      </c>
      <c r="K135" s="1232">
        <v>0</v>
      </c>
      <c r="L135" s="1232">
        <v>0</v>
      </c>
      <c r="M135" s="1162">
        <f t="shared" si="22"/>
        <v>0</v>
      </c>
      <c r="N135" s="1162">
        <v>0</v>
      </c>
      <c r="O135" s="1162">
        <v>0</v>
      </c>
      <c r="P135" s="1162">
        <v>0</v>
      </c>
      <c r="Q135" s="1162">
        <f t="shared" si="23"/>
        <v>0</v>
      </c>
      <c r="R135" s="1162">
        <v>0</v>
      </c>
      <c r="S135" s="1162">
        <v>0</v>
      </c>
      <c r="T135" s="1162">
        <v>0</v>
      </c>
      <c r="U135" s="1162">
        <v>0</v>
      </c>
      <c r="V135" s="1162">
        <v>0</v>
      </c>
      <c r="W135" s="1162">
        <f t="shared" si="24"/>
        <v>0</v>
      </c>
      <c r="X135" s="1135">
        <f t="shared" si="25"/>
        <v>0</v>
      </c>
      <c r="Y135" s="1448">
        <v>0</v>
      </c>
      <c r="Z135" s="1448">
        <f t="shared" si="20"/>
        <v>0</v>
      </c>
    </row>
    <row r="136" spans="1:27" ht="15.75" x14ac:dyDescent="0.25">
      <c r="A136" s="1284"/>
      <c r="B136" s="1238" t="s">
        <v>130</v>
      </c>
      <c r="C136" s="1230">
        <f>SUM(C125:C135)</f>
        <v>13000000</v>
      </c>
      <c r="D136" s="1230">
        <f>SUM(D125:D135)</f>
        <v>3791000</v>
      </c>
      <c r="E136" s="1230">
        <f t="shared" ref="E136:X136" si="26">SUM(E125:E135)</f>
        <v>250000</v>
      </c>
      <c r="F136" s="1230">
        <f t="shared" si="26"/>
        <v>500000</v>
      </c>
      <c r="G136" s="1230">
        <f t="shared" si="26"/>
        <v>4541000</v>
      </c>
      <c r="H136" s="1230">
        <f t="shared" si="26"/>
        <v>0</v>
      </c>
      <c r="I136" s="1230">
        <f t="shared" si="26"/>
        <v>0</v>
      </c>
      <c r="J136" s="1230">
        <f t="shared" si="26"/>
        <v>0</v>
      </c>
      <c r="K136" s="1230">
        <f t="shared" si="26"/>
        <v>0</v>
      </c>
      <c r="L136" s="1230">
        <f t="shared" si="26"/>
        <v>0</v>
      </c>
      <c r="M136" s="1230">
        <f t="shared" si="26"/>
        <v>0</v>
      </c>
      <c r="N136" s="1230">
        <f t="shared" si="26"/>
        <v>0</v>
      </c>
      <c r="O136" s="1230">
        <f t="shared" si="26"/>
        <v>0</v>
      </c>
      <c r="P136" s="1230">
        <f t="shared" si="26"/>
        <v>0</v>
      </c>
      <c r="Q136" s="1230">
        <f t="shared" si="26"/>
        <v>0</v>
      </c>
      <c r="R136" s="1230">
        <f t="shared" si="26"/>
        <v>0</v>
      </c>
      <c r="S136" s="1230">
        <f t="shared" si="26"/>
        <v>0</v>
      </c>
      <c r="T136" s="1230">
        <f t="shared" si="26"/>
        <v>0</v>
      </c>
      <c r="U136" s="1230">
        <f t="shared" si="26"/>
        <v>428276</v>
      </c>
      <c r="V136" s="1230">
        <f t="shared" si="26"/>
        <v>0</v>
      </c>
      <c r="W136" s="1230">
        <f t="shared" si="26"/>
        <v>428276</v>
      </c>
      <c r="X136" s="1223">
        <f t="shared" si="26"/>
        <v>4969276</v>
      </c>
      <c r="Y136" s="1448">
        <v>5469276</v>
      </c>
      <c r="Z136" s="1448">
        <f t="shared" si="20"/>
        <v>-500000</v>
      </c>
    </row>
    <row r="137" spans="1:27" ht="15.75" x14ac:dyDescent="0.25">
      <c r="A137" s="1461"/>
      <c r="B137" s="1462" t="s">
        <v>145</v>
      </c>
      <c r="C137" s="1463"/>
      <c r="D137" s="1463"/>
      <c r="E137" s="1463"/>
      <c r="F137" s="1463"/>
      <c r="G137" s="1463"/>
      <c r="H137" s="1463"/>
      <c r="I137" s="1462"/>
      <c r="J137" s="1463"/>
      <c r="K137" s="1462"/>
      <c r="L137" s="1462"/>
      <c r="M137" s="1462"/>
      <c r="N137" s="1462"/>
      <c r="O137" s="1462"/>
      <c r="P137" s="1462"/>
      <c r="Q137" s="1462"/>
      <c r="R137" s="1462"/>
      <c r="S137" s="1462"/>
      <c r="T137" s="1462"/>
      <c r="U137" s="1462"/>
      <c r="V137" s="1462"/>
      <c r="W137" s="1232">
        <f>SUM(R137:U137)</f>
        <v>0</v>
      </c>
      <c r="X137" s="1135">
        <f>G137+M137+Q137+W137</f>
        <v>0</v>
      </c>
      <c r="Y137" s="1448">
        <v>0</v>
      </c>
    </row>
    <row r="138" spans="1:27" ht="15.75" x14ac:dyDescent="0.25">
      <c r="A138" s="1472">
        <v>3110501</v>
      </c>
      <c r="B138" s="1453" t="s">
        <v>1020</v>
      </c>
      <c r="C138" s="1463"/>
      <c r="D138" s="1232">
        <v>131914894</v>
      </c>
      <c r="E138" s="1463"/>
      <c r="F138" s="1463"/>
      <c r="G138" s="1232">
        <f>SUM(D138:F138)</f>
        <v>131914894</v>
      </c>
      <c r="H138" s="1232"/>
      <c r="I138" s="1462"/>
      <c r="J138" s="1463"/>
      <c r="K138" s="1462"/>
      <c r="L138" s="1462"/>
      <c r="M138" s="1473">
        <f>SUM(H138:L138)</f>
        <v>0</v>
      </c>
      <c r="N138" s="1462"/>
      <c r="O138" s="1462"/>
      <c r="P138" s="1462"/>
      <c r="Q138" s="1162">
        <f>SUM(N138:P138)</f>
        <v>0</v>
      </c>
      <c r="R138" s="1462"/>
      <c r="S138" s="1462"/>
      <c r="T138" s="1462"/>
      <c r="U138" s="1462"/>
      <c r="V138" s="1462"/>
      <c r="W138" s="1232">
        <f>SUM(R138:V138)</f>
        <v>0</v>
      </c>
      <c r="X138" s="1135">
        <f>SUM(W138+Q138+M138+G138)</f>
        <v>131914894</v>
      </c>
      <c r="Y138" s="1448">
        <v>131914894</v>
      </c>
      <c r="Z138" s="1448">
        <f t="shared" si="20"/>
        <v>0</v>
      </c>
    </row>
    <row r="139" spans="1:27" ht="33" customHeight="1" x14ac:dyDescent="0.25">
      <c r="A139" s="1224">
        <v>3111299</v>
      </c>
      <c r="B139" s="1453" t="s">
        <v>728</v>
      </c>
      <c r="C139" s="1232">
        <v>65000000</v>
      </c>
      <c r="D139" s="1232"/>
      <c r="E139" s="1232">
        <v>0</v>
      </c>
      <c r="F139" s="1232">
        <v>0</v>
      </c>
      <c r="G139" s="1232">
        <f t="shared" ref="G139:G148" si="27">SUM(D139:F139)</f>
        <v>0</v>
      </c>
      <c r="H139" s="1232">
        <v>0</v>
      </c>
      <c r="I139" s="1463">
        <v>0</v>
      </c>
      <c r="J139" s="1463">
        <v>0</v>
      </c>
      <c r="K139" s="1463">
        <v>0</v>
      </c>
      <c r="L139" s="1463">
        <v>0</v>
      </c>
      <c r="M139" s="1473">
        <f t="shared" ref="M139:M148" si="28">SUM(H139:L139)</f>
        <v>0</v>
      </c>
      <c r="N139" s="1232">
        <v>20000000</v>
      </c>
      <c r="O139" s="1462">
        <v>0</v>
      </c>
      <c r="P139" s="1462">
        <v>0</v>
      </c>
      <c r="Q139" s="1162">
        <f>SUM(N139:P139)</f>
        <v>20000000</v>
      </c>
      <c r="R139" s="1462">
        <v>0</v>
      </c>
      <c r="S139" s="1462">
        <v>0</v>
      </c>
      <c r="T139" s="1462">
        <v>0</v>
      </c>
      <c r="U139" s="1462">
        <v>0</v>
      </c>
      <c r="V139" s="1462">
        <v>0</v>
      </c>
      <c r="W139" s="1232">
        <f>SUM(R139:V139)</f>
        <v>0</v>
      </c>
      <c r="X139" s="1135">
        <f>SUM(W139+Q139+M139+G139)</f>
        <v>20000000</v>
      </c>
      <c r="Y139" s="1448">
        <v>15000000</v>
      </c>
      <c r="Z139" s="1448">
        <f t="shared" si="20"/>
        <v>5000000</v>
      </c>
    </row>
    <row r="140" spans="1:27" ht="24" customHeight="1" x14ac:dyDescent="0.25">
      <c r="A140" s="1472">
        <v>3110501</v>
      </c>
      <c r="B140" s="1450" t="s">
        <v>1282</v>
      </c>
      <c r="C140" s="1232">
        <v>53500000</v>
      </c>
      <c r="D140" s="1232">
        <v>0</v>
      </c>
      <c r="E140" s="1232">
        <v>0</v>
      </c>
      <c r="F140" s="1232">
        <v>0</v>
      </c>
      <c r="G140" s="1232">
        <f t="shared" si="27"/>
        <v>0</v>
      </c>
      <c r="H140" s="1232">
        <v>0</v>
      </c>
      <c r="I140" s="1463">
        <v>0</v>
      </c>
      <c r="J140" s="1463">
        <v>0</v>
      </c>
      <c r="K140" s="1463">
        <v>0</v>
      </c>
      <c r="L140" s="1463">
        <v>0</v>
      </c>
      <c r="M140" s="1473">
        <f t="shared" si="28"/>
        <v>0</v>
      </c>
      <c r="N140" s="1232">
        <v>6000000</v>
      </c>
      <c r="O140" s="1462">
        <v>0</v>
      </c>
      <c r="P140" s="1462">
        <v>0</v>
      </c>
      <c r="Q140" s="1162">
        <f t="shared" ref="Q140:Q148" si="29">SUM(N140:P140)</f>
        <v>6000000</v>
      </c>
      <c r="R140" s="1462">
        <v>0</v>
      </c>
      <c r="S140" s="1462">
        <v>0</v>
      </c>
      <c r="T140" s="1462">
        <v>0</v>
      </c>
      <c r="U140" s="1462">
        <v>0</v>
      </c>
      <c r="V140" s="1462">
        <v>0</v>
      </c>
      <c r="W140" s="1232">
        <f t="shared" ref="W140:W148" si="30">SUM(R140:V140)</f>
        <v>0</v>
      </c>
      <c r="X140" s="1135">
        <f t="shared" ref="X140:X148" si="31">SUM(W140+Q140+M140+G140)</f>
        <v>6000000</v>
      </c>
      <c r="Y140" s="1474">
        <v>6000000</v>
      </c>
      <c r="Z140" s="1448">
        <f t="shared" si="20"/>
        <v>0</v>
      </c>
      <c r="AA140" s="1475"/>
    </row>
    <row r="141" spans="1:27" ht="31.5" hidden="1" x14ac:dyDescent="0.25">
      <c r="A141" s="1224">
        <v>3110701</v>
      </c>
      <c r="B141" s="1453" t="s">
        <v>993</v>
      </c>
      <c r="C141" s="1232">
        <v>3000000</v>
      </c>
      <c r="D141" s="1232">
        <v>0</v>
      </c>
      <c r="E141" s="1232">
        <v>0</v>
      </c>
      <c r="F141" s="1232">
        <v>0</v>
      </c>
      <c r="G141" s="1232">
        <f t="shared" si="27"/>
        <v>0</v>
      </c>
      <c r="H141" s="1232">
        <v>0</v>
      </c>
      <c r="I141" s="1463">
        <v>0</v>
      </c>
      <c r="J141" s="1463">
        <v>0</v>
      </c>
      <c r="K141" s="1463">
        <v>0</v>
      </c>
      <c r="L141" s="1463">
        <v>0</v>
      </c>
      <c r="M141" s="1473">
        <f t="shared" si="28"/>
        <v>0</v>
      </c>
      <c r="N141" s="1232">
        <v>0</v>
      </c>
      <c r="O141" s="1462">
        <v>0</v>
      </c>
      <c r="P141" s="1462">
        <v>0</v>
      </c>
      <c r="Q141" s="1162">
        <f t="shared" si="29"/>
        <v>0</v>
      </c>
      <c r="R141" s="1462">
        <v>0</v>
      </c>
      <c r="S141" s="1462">
        <v>0</v>
      </c>
      <c r="T141" s="1462">
        <v>0</v>
      </c>
      <c r="U141" s="1462">
        <v>0</v>
      </c>
      <c r="V141" s="1462">
        <v>0</v>
      </c>
      <c r="W141" s="1232">
        <f t="shared" si="30"/>
        <v>0</v>
      </c>
      <c r="X141" s="1135">
        <f t="shared" si="31"/>
        <v>0</v>
      </c>
      <c r="Y141" s="1474">
        <v>0</v>
      </c>
      <c r="Z141" s="1448">
        <f t="shared" si="20"/>
        <v>0</v>
      </c>
      <c r="AA141" s="1475"/>
    </row>
    <row r="142" spans="1:27" ht="31.5" x14ac:dyDescent="0.25">
      <c r="A142" s="1224">
        <v>3111120</v>
      </c>
      <c r="B142" s="1450" t="s">
        <v>941</v>
      </c>
      <c r="C142" s="1232">
        <v>19792818</v>
      </c>
      <c r="D142" s="1232"/>
      <c r="E142" s="1232">
        <v>0</v>
      </c>
      <c r="F142" s="1232">
        <v>0</v>
      </c>
      <c r="G142" s="1232">
        <f t="shared" si="27"/>
        <v>0</v>
      </c>
      <c r="H142" s="1232">
        <v>75000000</v>
      </c>
      <c r="I142" s="1463">
        <v>0</v>
      </c>
      <c r="J142" s="1463">
        <v>0</v>
      </c>
      <c r="K142" s="1463">
        <v>0</v>
      </c>
      <c r="L142" s="1463">
        <v>0</v>
      </c>
      <c r="M142" s="1473">
        <f t="shared" si="28"/>
        <v>75000000</v>
      </c>
      <c r="N142" s="1232">
        <v>5000000</v>
      </c>
      <c r="O142" s="1462">
        <v>0</v>
      </c>
      <c r="P142" s="1462">
        <v>0</v>
      </c>
      <c r="Q142" s="1162">
        <v>0</v>
      </c>
      <c r="R142" s="1462">
        <v>0</v>
      </c>
      <c r="S142" s="1462">
        <v>0</v>
      </c>
      <c r="T142" s="1462">
        <v>0</v>
      </c>
      <c r="U142" s="1462">
        <v>0</v>
      </c>
      <c r="V142" s="1462">
        <v>0</v>
      </c>
      <c r="W142" s="1232">
        <f t="shared" si="30"/>
        <v>0</v>
      </c>
      <c r="X142" s="1135">
        <f t="shared" si="31"/>
        <v>75000000</v>
      </c>
      <c r="Y142" s="1475">
        <v>20000000</v>
      </c>
      <c r="Z142" s="1448">
        <f t="shared" si="20"/>
        <v>55000000</v>
      </c>
      <c r="AA142" s="1475"/>
    </row>
    <row r="143" spans="1:27" ht="31.5" x14ac:dyDescent="0.25">
      <c r="A143" s="1224"/>
      <c r="B143" s="1450" t="s">
        <v>790</v>
      </c>
      <c r="C143" s="1232">
        <v>9000600</v>
      </c>
      <c r="D143" s="1232">
        <v>0</v>
      </c>
      <c r="E143" s="1232">
        <v>0</v>
      </c>
      <c r="F143" s="1232">
        <v>0</v>
      </c>
      <c r="G143" s="1232">
        <f t="shared" si="27"/>
        <v>0</v>
      </c>
      <c r="H143" s="1232">
        <v>0</v>
      </c>
      <c r="I143" s="1463">
        <v>0</v>
      </c>
      <c r="J143" s="1463">
        <v>0</v>
      </c>
      <c r="K143" s="1463">
        <v>0</v>
      </c>
      <c r="L143" s="1463">
        <v>0</v>
      </c>
      <c r="M143" s="1473">
        <f t="shared" si="28"/>
        <v>0</v>
      </c>
      <c r="N143" s="1232">
        <v>5000000</v>
      </c>
      <c r="O143" s="1462">
        <v>0</v>
      </c>
      <c r="P143" s="1462">
        <v>0</v>
      </c>
      <c r="Q143" s="1162">
        <f t="shared" si="29"/>
        <v>5000000</v>
      </c>
      <c r="R143" s="1462">
        <v>0</v>
      </c>
      <c r="S143" s="1462">
        <v>0</v>
      </c>
      <c r="T143" s="1462">
        <v>0</v>
      </c>
      <c r="U143" s="1462">
        <v>0</v>
      </c>
      <c r="V143" s="1462">
        <v>0</v>
      </c>
      <c r="W143" s="1232">
        <f t="shared" si="30"/>
        <v>0</v>
      </c>
      <c r="X143" s="1135">
        <f t="shared" si="31"/>
        <v>5000000</v>
      </c>
      <c r="Y143" s="1475">
        <v>5000000</v>
      </c>
      <c r="Z143" s="1448">
        <f t="shared" si="20"/>
        <v>0</v>
      </c>
      <c r="AA143" s="1475"/>
    </row>
    <row r="144" spans="1:27" ht="47.25" x14ac:dyDescent="0.25">
      <c r="A144" s="1224">
        <v>3111120</v>
      </c>
      <c r="B144" s="1450" t="s">
        <v>942</v>
      </c>
      <c r="C144" s="1232">
        <v>4000000</v>
      </c>
      <c r="D144" s="1232">
        <v>0</v>
      </c>
      <c r="E144" s="1232">
        <v>0</v>
      </c>
      <c r="F144" s="1232">
        <v>0</v>
      </c>
      <c r="G144" s="1232">
        <f t="shared" si="27"/>
        <v>0</v>
      </c>
      <c r="H144" s="1232">
        <v>0</v>
      </c>
      <c r="I144" s="1463">
        <v>0</v>
      </c>
      <c r="J144" s="1463">
        <v>0</v>
      </c>
      <c r="K144" s="1463">
        <v>0</v>
      </c>
      <c r="L144" s="1463">
        <v>0</v>
      </c>
      <c r="M144" s="1473">
        <f t="shared" si="28"/>
        <v>0</v>
      </c>
      <c r="N144" s="1232">
        <v>5000000</v>
      </c>
      <c r="O144" s="1462">
        <v>0</v>
      </c>
      <c r="P144" s="1462">
        <v>0</v>
      </c>
      <c r="Q144" s="1162">
        <f t="shared" si="29"/>
        <v>5000000</v>
      </c>
      <c r="R144" s="1462">
        <v>0</v>
      </c>
      <c r="S144" s="1462">
        <v>0</v>
      </c>
      <c r="T144" s="1462">
        <v>0</v>
      </c>
      <c r="U144" s="1462">
        <v>0</v>
      </c>
      <c r="V144" s="1462">
        <v>0</v>
      </c>
      <c r="W144" s="1232">
        <f t="shared" si="30"/>
        <v>0</v>
      </c>
      <c r="X144" s="1135">
        <f t="shared" si="31"/>
        <v>5000000</v>
      </c>
      <c r="Y144" s="1448">
        <v>5000000</v>
      </c>
      <c r="Z144" s="1448">
        <f t="shared" si="20"/>
        <v>0</v>
      </c>
    </row>
    <row r="145" spans="1:29" ht="31.5" x14ac:dyDescent="0.25">
      <c r="A145" s="1476">
        <v>3111504</v>
      </c>
      <c r="B145" s="1450" t="s">
        <v>992</v>
      </c>
      <c r="C145" s="1232"/>
      <c r="D145" s="1232">
        <v>37650000</v>
      </c>
      <c r="E145" s="1232"/>
      <c r="F145" s="1232"/>
      <c r="G145" s="1232">
        <f t="shared" si="27"/>
        <v>37650000</v>
      </c>
      <c r="H145" s="1232"/>
      <c r="I145" s="1463"/>
      <c r="J145" s="1463"/>
      <c r="K145" s="1463"/>
      <c r="L145" s="1463"/>
      <c r="M145" s="1473">
        <f t="shared" si="28"/>
        <v>0</v>
      </c>
      <c r="N145" s="1232"/>
      <c r="O145" s="1462">
        <v>0</v>
      </c>
      <c r="P145" s="1462"/>
      <c r="Q145" s="1162">
        <f t="shared" si="29"/>
        <v>0</v>
      </c>
      <c r="R145" s="1462"/>
      <c r="S145" s="1462"/>
      <c r="T145" s="1462"/>
      <c r="U145" s="1462"/>
      <c r="V145" s="1462"/>
      <c r="W145" s="1232">
        <f t="shared" si="30"/>
        <v>0</v>
      </c>
      <c r="X145" s="1135">
        <f t="shared" si="31"/>
        <v>37650000</v>
      </c>
      <c r="Y145" s="1448">
        <v>37650000</v>
      </c>
      <c r="Z145" s="1448">
        <f t="shared" si="20"/>
        <v>0</v>
      </c>
    </row>
    <row r="146" spans="1:29" ht="31.5" x14ac:dyDescent="0.25">
      <c r="A146" s="1476"/>
      <c r="B146" s="1450" t="s">
        <v>994</v>
      </c>
      <c r="C146" s="1232"/>
      <c r="D146" s="1232">
        <v>10000000</v>
      </c>
      <c r="E146" s="1232"/>
      <c r="F146" s="1232"/>
      <c r="G146" s="1232">
        <f t="shared" si="27"/>
        <v>10000000</v>
      </c>
      <c r="H146" s="1232"/>
      <c r="I146" s="1463"/>
      <c r="J146" s="1463"/>
      <c r="K146" s="1463"/>
      <c r="L146" s="1463"/>
      <c r="M146" s="1473">
        <f t="shared" si="28"/>
        <v>0</v>
      </c>
      <c r="N146" s="1232">
        <v>0</v>
      </c>
      <c r="O146" s="1462"/>
      <c r="P146" s="1462"/>
      <c r="Q146" s="1162">
        <f t="shared" si="29"/>
        <v>0</v>
      </c>
      <c r="R146" s="1462"/>
      <c r="S146" s="1462"/>
      <c r="T146" s="1462"/>
      <c r="U146" s="1462"/>
      <c r="V146" s="1462"/>
      <c r="W146" s="1232">
        <f t="shared" si="30"/>
        <v>0</v>
      </c>
      <c r="X146" s="1135">
        <f t="shared" si="31"/>
        <v>10000000</v>
      </c>
      <c r="Y146" s="1448">
        <v>10000000</v>
      </c>
      <c r="Z146" s="1448">
        <f t="shared" si="20"/>
        <v>0</v>
      </c>
    </row>
    <row r="147" spans="1:29" ht="65.25" hidden="1" customHeight="1" x14ac:dyDescent="0.25">
      <c r="A147" s="1476"/>
      <c r="B147" s="1450" t="s">
        <v>1010</v>
      </c>
      <c r="C147" s="1232"/>
      <c r="D147" s="1232">
        <v>0</v>
      </c>
      <c r="E147" s="1232"/>
      <c r="F147" s="1232"/>
      <c r="G147" s="1232">
        <f t="shared" si="27"/>
        <v>0</v>
      </c>
      <c r="H147" s="1232"/>
      <c r="I147" s="1463"/>
      <c r="J147" s="1463"/>
      <c r="K147" s="1463"/>
      <c r="L147" s="1463"/>
      <c r="M147" s="1473">
        <f t="shared" si="28"/>
        <v>0</v>
      </c>
      <c r="N147" s="1232">
        <v>0</v>
      </c>
      <c r="O147" s="1462"/>
      <c r="P147" s="1462"/>
      <c r="Q147" s="1162">
        <f t="shared" si="29"/>
        <v>0</v>
      </c>
      <c r="R147" s="1462"/>
      <c r="S147" s="1462"/>
      <c r="T147" s="1462"/>
      <c r="U147" s="1462"/>
      <c r="V147" s="1462"/>
      <c r="W147" s="1232">
        <f t="shared" si="30"/>
        <v>0</v>
      </c>
      <c r="X147" s="1135">
        <f t="shared" si="31"/>
        <v>0</v>
      </c>
      <c r="Y147" s="1448">
        <v>0</v>
      </c>
      <c r="Z147" s="1448">
        <f t="shared" si="20"/>
        <v>0</v>
      </c>
    </row>
    <row r="148" spans="1:29" ht="47.25" x14ac:dyDescent="0.25">
      <c r="A148" s="1476">
        <v>3111504</v>
      </c>
      <c r="B148" s="1450" t="s">
        <v>953</v>
      </c>
      <c r="C148" s="1232">
        <v>71500000</v>
      </c>
      <c r="D148" s="1232">
        <v>0</v>
      </c>
      <c r="E148" s="1232">
        <v>0</v>
      </c>
      <c r="F148" s="1232">
        <v>0</v>
      </c>
      <c r="G148" s="1232">
        <f t="shared" si="27"/>
        <v>0</v>
      </c>
      <c r="H148" s="1232">
        <v>63042778</v>
      </c>
      <c r="I148" s="1463">
        <v>0</v>
      </c>
      <c r="J148" s="1463">
        <v>0</v>
      </c>
      <c r="K148" s="1463">
        <v>0</v>
      </c>
      <c r="L148" s="1463">
        <v>0</v>
      </c>
      <c r="M148" s="1473">
        <f t="shared" si="28"/>
        <v>63042778</v>
      </c>
      <c r="N148" s="1463">
        <v>0</v>
      </c>
      <c r="O148" s="1462">
        <v>0</v>
      </c>
      <c r="P148" s="1462">
        <v>0</v>
      </c>
      <c r="Q148" s="1162">
        <f t="shared" si="29"/>
        <v>0</v>
      </c>
      <c r="R148" s="1462">
        <v>0</v>
      </c>
      <c r="S148" s="1462">
        <v>0</v>
      </c>
      <c r="T148" s="1462">
        <v>0</v>
      </c>
      <c r="U148" s="1462">
        <v>0</v>
      </c>
      <c r="V148" s="1462">
        <v>0</v>
      </c>
      <c r="W148" s="1232">
        <f t="shared" si="30"/>
        <v>0</v>
      </c>
      <c r="X148" s="1135">
        <f t="shared" si="31"/>
        <v>63042778</v>
      </c>
      <c r="Y148" s="1477">
        <v>63042778</v>
      </c>
      <c r="Z148" s="1448">
        <f t="shared" si="20"/>
        <v>0</v>
      </c>
    </row>
    <row r="149" spans="1:29" s="1465" customFormat="1" ht="15.75" x14ac:dyDescent="0.25">
      <c r="A149" s="1501"/>
      <c r="B149" s="1128"/>
      <c r="C149" s="1230">
        <f>SUM(C139:C148)</f>
        <v>225793418</v>
      </c>
      <c r="D149" s="1230">
        <f>SUM(D138:D148)</f>
        <v>179564894</v>
      </c>
      <c r="E149" s="1230">
        <f t="shared" ref="E149:X149" si="32">SUM(E138:E148)</f>
        <v>0</v>
      </c>
      <c r="F149" s="1230">
        <f t="shared" si="32"/>
        <v>0</v>
      </c>
      <c r="G149" s="1230">
        <f t="shared" si="32"/>
        <v>179564894</v>
      </c>
      <c r="H149" s="1230">
        <f t="shared" si="32"/>
        <v>138042778</v>
      </c>
      <c r="I149" s="1230">
        <f t="shared" si="32"/>
        <v>0</v>
      </c>
      <c r="J149" s="1230">
        <f t="shared" si="32"/>
        <v>0</v>
      </c>
      <c r="K149" s="1230">
        <f t="shared" si="32"/>
        <v>0</v>
      </c>
      <c r="L149" s="1230">
        <f t="shared" si="32"/>
        <v>0</v>
      </c>
      <c r="M149" s="1230">
        <f t="shared" si="32"/>
        <v>138042778</v>
      </c>
      <c r="N149" s="1230">
        <f t="shared" si="32"/>
        <v>41000000</v>
      </c>
      <c r="O149" s="1230">
        <f t="shared" si="32"/>
        <v>0</v>
      </c>
      <c r="P149" s="1230">
        <f t="shared" si="32"/>
        <v>0</v>
      </c>
      <c r="Q149" s="1230">
        <f t="shared" si="32"/>
        <v>36000000</v>
      </c>
      <c r="R149" s="1230">
        <f t="shared" si="32"/>
        <v>0</v>
      </c>
      <c r="S149" s="1230">
        <f t="shared" si="32"/>
        <v>0</v>
      </c>
      <c r="T149" s="1230">
        <f t="shared" si="32"/>
        <v>0</v>
      </c>
      <c r="U149" s="1230">
        <f t="shared" si="32"/>
        <v>0</v>
      </c>
      <c r="V149" s="1230">
        <f t="shared" si="32"/>
        <v>0</v>
      </c>
      <c r="W149" s="1230">
        <f t="shared" si="32"/>
        <v>0</v>
      </c>
      <c r="X149" s="1223">
        <f t="shared" si="32"/>
        <v>353607672</v>
      </c>
      <c r="Y149" s="1464">
        <v>293607672</v>
      </c>
      <c r="Z149" s="1448">
        <f t="shared" si="20"/>
        <v>60000000</v>
      </c>
      <c r="AA149" s="1464"/>
      <c r="AB149" s="1464"/>
      <c r="AC149" s="1464"/>
    </row>
    <row r="150" spans="1:29" s="1465" customFormat="1" ht="15.75" x14ac:dyDescent="0.25">
      <c r="A150" s="1478"/>
      <c r="B150" s="1479" t="s">
        <v>729</v>
      </c>
      <c r="C150" s="1463"/>
      <c r="D150" s="1463"/>
      <c r="E150" s="1463"/>
      <c r="F150" s="1463"/>
      <c r="G150" s="1463"/>
      <c r="H150" s="1463"/>
      <c r="I150" s="1462"/>
      <c r="J150" s="1463"/>
      <c r="K150" s="1462"/>
      <c r="L150" s="1462"/>
      <c r="M150" s="1473"/>
      <c r="N150" s="1473"/>
      <c r="O150" s="1473"/>
      <c r="P150" s="1473"/>
      <c r="Q150" s="1473"/>
      <c r="R150" s="1473"/>
      <c r="S150" s="1473"/>
      <c r="T150" s="1473"/>
      <c r="U150" s="1473"/>
      <c r="V150" s="1473"/>
      <c r="W150" s="1463"/>
      <c r="X150" s="1223"/>
      <c r="Y150" s="1464"/>
      <c r="Z150" s="1448"/>
      <c r="AA150" s="1464"/>
      <c r="AB150" s="1464"/>
      <c r="AC150" s="1464"/>
    </row>
    <row r="151" spans="1:29" ht="47.25" hidden="1" x14ac:dyDescent="0.25">
      <c r="A151" s="1476"/>
      <c r="B151" s="1450" t="s">
        <v>995</v>
      </c>
      <c r="C151" s="1232">
        <v>5000000</v>
      </c>
      <c r="D151" s="1480">
        <v>0</v>
      </c>
      <c r="E151" s="1480">
        <v>0</v>
      </c>
      <c r="F151" s="1480">
        <v>0</v>
      </c>
      <c r="G151" s="1463">
        <f t="shared" ref="G151:G156" si="33">SUM(D151:F151)</f>
        <v>0</v>
      </c>
      <c r="H151" s="1232">
        <v>0</v>
      </c>
      <c r="I151" s="1232">
        <v>0</v>
      </c>
      <c r="J151" s="1232">
        <v>0</v>
      </c>
      <c r="K151" s="1232">
        <v>0</v>
      </c>
      <c r="L151" s="1232">
        <v>0</v>
      </c>
      <c r="M151" s="1162">
        <f t="shared" ref="M151:M156" si="34">SUM(H151:L151)</f>
        <v>0</v>
      </c>
      <c r="N151" s="1162">
        <v>0</v>
      </c>
      <c r="O151" s="1162">
        <v>0</v>
      </c>
      <c r="P151" s="1162">
        <v>0</v>
      </c>
      <c r="Q151" s="1162">
        <f t="shared" ref="Q151:Q156" si="35">SUM(N151:P151)</f>
        <v>0</v>
      </c>
      <c r="R151" s="1162">
        <v>0</v>
      </c>
      <c r="S151" s="1162">
        <v>0</v>
      </c>
      <c r="T151" s="1162">
        <v>0</v>
      </c>
      <c r="U151" s="1162">
        <v>0</v>
      </c>
      <c r="V151" s="1162">
        <v>0</v>
      </c>
      <c r="W151" s="1232">
        <f t="shared" ref="W151:W156" si="36">SUM(R151:V151)</f>
        <v>0</v>
      </c>
      <c r="X151" s="1135">
        <f t="shared" ref="X151:X156" si="37">SUM(W151+Q151+M151+G151)</f>
        <v>0</v>
      </c>
      <c r="Y151" s="1448">
        <v>0</v>
      </c>
      <c r="Z151" s="1448">
        <f t="shared" si="20"/>
        <v>0</v>
      </c>
    </row>
    <row r="152" spans="1:29" ht="31.5" hidden="1" x14ac:dyDescent="0.25">
      <c r="A152" s="1476"/>
      <c r="B152" s="1450" t="s">
        <v>927</v>
      </c>
      <c r="C152" s="1232">
        <v>7500000</v>
      </c>
      <c r="D152" s="1480">
        <v>0</v>
      </c>
      <c r="E152" s="1480">
        <v>0</v>
      </c>
      <c r="F152" s="1480">
        <v>0</v>
      </c>
      <c r="G152" s="1463">
        <f t="shared" si="33"/>
        <v>0</v>
      </c>
      <c r="H152" s="1232"/>
      <c r="I152" s="1232">
        <v>0</v>
      </c>
      <c r="J152" s="1232">
        <v>0</v>
      </c>
      <c r="K152" s="1232">
        <v>0</v>
      </c>
      <c r="L152" s="1232">
        <v>0</v>
      </c>
      <c r="M152" s="1162">
        <f t="shared" si="34"/>
        <v>0</v>
      </c>
      <c r="N152" s="1162">
        <v>0</v>
      </c>
      <c r="O152" s="1162">
        <v>0</v>
      </c>
      <c r="P152" s="1162">
        <v>0</v>
      </c>
      <c r="Q152" s="1162">
        <f t="shared" si="35"/>
        <v>0</v>
      </c>
      <c r="R152" s="1162">
        <v>0</v>
      </c>
      <c r="S152" s="1162">
        <v>0</v>
      </c>
      <c r="T152" s="1162">
        <v>0</v>
      </c>
      <c r="U152" s="1162">
        <v>0</v>
      </c>
      <c r="V152" s="1162">
        <v>0</v>
      </c>
      <c r="W152" s="1232">
        <f t="shared" si="36"/>
        <v>0</v>
      </c>
      <c r="X152" s="1135">
        <f t="shared" si="37"/>
        <v>0</v>
      </c>
      <c r="Y152" s="1448">
        <v>0</v>
      </c>
      <c r="Z152" s="1448">
        <f t="shared" si="20"/>
        <v>0</v>
      </c>
    </row>
    <row r="153" spans="1:29" ht="31.5" hidden="1" x14ac:dyDescent="0.25">
      <c r="A153" s="1476"/>
      <c r="B153" s="1450" t="s">
        <v>926</v>
      </c>
      <c r="C153" s="1232">
        <v>5000000</v>
      </c>
      <c r="D153" s="1480">
        <v>0</v>
      </c>
      <c r="E153" s="1480">
        <v>0</v>
      </c>
      <c r="F153" s="1480">
        <v>0</v>
      </c>
      <c r="G153" s="1463">
        <f t="shared" si="33"/>
        <v>0</v>
      </c>
      <c r="H153" s="1232"/>
      <c r="I153" s="1232">
        <v>0</v>
      </c>
      <c r="J153" s="1232">
        <v>0</v>
      </c>
      <c r="K153" s="1232">
        <v>0</v>
      </c>
      <c r="L153" s="1232">
        <v>0</v>
      </c>
      <c r="M153" s="1162">
        <f t="shared" si="34"/>
        <v>0</v>
      </c>
      <c r="N153" s="1162">
        <v>0</v>
      </c>
      <c r="O153" s="1162">
        <v>0</v>
      </c>
      <c r="P153" s="1162">
        <v>0</v>
      </c>
      <c r="Q153" s="1162">
        <f t="shared" si="35"/>
        <v>0</v>
      </c>
      <c r="R153" s="1162">
        <v>0</v>
      </c>
      <c r="S153" s="1162">
        <v>0</v>
      </c>
      <c r="T153" s="1162">
        <v>0</v>
      </c>
      <c r="U153" s="1162">
        <v>0</v>
      </c>
      <c r="V153" s="1162">
        <v>0</v>
      </c>
      <c r="W153" s="1232">
        <f t="shared" si="36"/>
        <v>0</v>
      </c>
      <c r="X153" s="1135">
        <f t="shared" si="37"/>
        <v>0</v>
      </c>
      <c r="Y153" s="1448">
        <v>0</v>
      </c>
      <c r="Z153" s="1448">
        <f t="shared" si="20"/>
        <v>0</v>
      </c>
    </row>
    <row r="154" spans="1:29" ht="31.5" hidden="1" x14ac:dyDescent="0.25">
      <c r="A154" s="1476"/>
      <c r="B154" s="1450" t="s">
        <v>730</v>
      </c>
      <c r="C154" s="1232">
        <v>5000000</v>
      </c>
      <c r="D154" s="1480">
        <v>0</v>
      </c>
      <c r="E154" s="1480">
        <v>0</v>
      </c>
      <c r="F154" s="1480">
        <v>0</v>
      </c>
      <c r="G154" s="1463">
        <f t="shared" si="33"/>
        <v>0</v>
      </c>
      <c r="H154" s="1232"/>
      <c r="I154" s="1232">
        <v>0</v>
      </c>
      <c r="J154" s="1232">
        <v>0</v>
      </c>
      <c r="K154" s="1232">
        <v>0</v>
      </c>
      <c r="L154" s="1232">
        <v>0</v>
      </c>
      <c r="M154" s="1162">
        <f t="shared" si="34"/>
        <v>0</v>
      </c>
      <c r="N154" s="1162">
        <v>0</v>
      </c>
      <c r="O154" s="1162">
        <v>0</v>
      </c>
      <c r="P154" s="1162">
        <v>0</v>
      </c>
      <c r="Q154" s="1162">
        <f t="shared" si="35"/>
        <v>0</v>
      </c>
      <c r="R154" s="1162">
        <v>0</v>
      </c>
      <c r="S154" s="1162">
        <v>0</v>
      </c>
      <c r="T154" s="1162">
        <v>0</v>
      </c>
      <c r="U154" s="1162">
        <v>0</v>
      </c>
      <c r="V154" s="1162">
        <v>0</v>
      </c>
      <c r="W154" s="1232">
        <f t="shared" si="36"/>
        <v>0</v>
      </c>
      <c r="X154" s="1135">
        <f t="shared" si="37"/>
        <v>0</v>
      </c>
      <c r="Y154" s="1448">
        <v>0</v>
      </c>
      <c r="Z154" s="1448">
        <f t="shared" si="20"/>
        <v>0</v>
      </c>
    </row>
    <row r="155" spans="1:29" ht="31.5" hidden="1" x14ac:dyDescent="0.25">
      <c r="A155" s="1476"/>
      <c r="B155" s="1450" t="s">
        <v>928</v>
      </c>
      <c r="C155" s="1232"/>
      <c r="D155" s="1480"/>
      <c r="E155" s="1480"/>
      <c r="F155" s="1480"/>
      <c r="G155" s="1463">
        <f t="shared" si="33"/>
        <v>0</v>
      </c>
      <c r="H155" s="1232"/>
      <c r="I155" s="1232"/>
      <c r="J155" s="1232"/>
      <c r="K155" s="1232"/>
      <c r="L155" s="1232"/>
      <c r="M155" s="1162">
        <f t="shared" si="34"/>
        <v>0</v>
      </c>
      <c r="N155" s="1162"/>
      <c r="O155" s="1162"/>
      <c r="P155" s="1162"/>
      <c r="Q155" s="1162">
        <f t="shared" si="35"/>
        <v>0</v>
      </c>
      <c r="R155" s="1162"/>
      <c r="S155" s="1162"/>
      <c r="T155" s="1162"/>
      <c r="U155" s="1162"/>
      <c r="V155" s="1162"/>
      <c r="W155" s="1232">
        <f t="shared" si="36"/>
        <v>0</v>
      </c>
      <c r="X155" s="1135">
        <f t="shared" si="37"/>
        <v>0</v>
      </c>
      <c r="Y155" s="1448">
        <v>0</v>
      </c>
      <c r="Z155" s="1448">
        <f t="shared" si="20"/>
        <v>0</v>
      </c>
    </row>
    <row r="156" spans="1:29" ht="31.5" hidden="1" x14ac:dyDescent="0.25">
      <c r="A156" s="1476"/>
      <c r="B156" s="1450" t="s">
        <v>929</v>
      </c>
      <c r="C156" s="1232">
        <v>5000000</v>
      </c>
      <c r="D156" s="1480">
        <v>0</v>
      </c>
      <c r="E156" s="1480">
        <v>0</v>
      </c>
      <c r="F156" s="1480">
        <v>0</v>
      </c>
      <c r="G156" s="1463">
        <f t="shared" si="33"/>
        <v>0</v>
      </c>
      <c r="H156" s="1232"/>
      <c r="I156" s="1232">
        <v>0</v>
      </c>
      <c r="J156" s="1232">
        <v>0</v>
      </c>
      <c r="K156" s="1232">
        <v>0</v>
      </c>
      <c r="L156" s="1232">
        <v>0</v>
      </c>
      <c r="M156" s="1162">
        <f t="shared" si="34"/>
        <v>0</v>
      </c>
      <c r="N156" s="1162">
        <v>0</v>
      </c>
      <c r="O156" s="1162">
        <v>0</v>
      </c>
      <c r="P156" s="1162">
        <v>0</v>
      </c>
      <c r="Q156" s="1162">
        <f t="shared" si="35"/>
        <v>0</v>
      </c>
      <c r="R156" s="1162">
        <v>0</v>
      </c>
      <c r="S156" s="1162">
        <v>0</v>
      </c>
      <c r="T156" s="1162">
        <v>0</v>
      </c>
      <c r="U156" s="1162">
        <v>0</v>
      </c>
      <c r="V156" s="1162">
        <v>0</v>
      </c>
      <c r="W156" s="1232">
        <f t="shared" si="36"/>
        <v>0</v>
      </c>
      <c r="X156" s="1135">
        <f t="shared" si="37"/>
        <v>0</v>
      </c>
      <c r="Y156" s="1448">
        <v>0</v>
      </c>
      <c r="Z156" s="1448">
        <f t="shared" si="20"/>
        <v>0</v>
      </c>
    </row>
    <row r="157" spans="1:29" s="1465" customFormat="1" ht="15.75" hidden="1" x14ac:dyDescent="0.25">
      <c r="A157" s="1478"/>
      <c r="B157" s="1479"/>
      <c r="C157" s="1463">
        <f>SUM(C151:C156)</f>
        <v>27500000</v>
      </c>
      <c r="D157" s="1463">
        <f>SUM(D151:D156)</f>
        <v>0</v>
      </c>
      <c r="E157" s="1463">
        <f t="shared" ref="E157:X157" si="38">SUM(E151:E156)</f>
        <v>0</v>
      </c>
      <c r="F157" s="1463">
        <f t="shared" si="38"/>
        <v>0</v>
      </c>
      <c r="G157" s="1463">
        <f t="shared" si="38"/>
        <v>0</v>
      </c>
      <c r="H157" s="1463">
        <f t="shared" si="38"/>
        <v>0</v>
      </c>
      <c r="I157" s="1463">
        <f t="shared" si="38"/>
        <v>0</v>
      </c>
      <c r="J157" s="1463">
        <f t="shared" si="38"/>
        <v>0</v>
      </c>
      <c r="K157" s="1463">
        <f t="shared" si="38"/>
        <v>0</v>
      </c>
      <c r="L157" s="1463">
        <f t="shared" si="38"/>
        <v>0</v>
      </c>
      <c r="M157" s="1463">
        <f t="shared" si="38"/>
        <v>0</v>
      </c>
      <c r="N157" s="1463">
        <f t="shared" si="38"/>
        <v>0</v>
      </c>
      <c r="O157" s="1463">
        <f t="shared" si="38"/>
        <v>0</v>
      </c>
      <c r="P157" s="1463">
        <f t="shared" si="38"/>
        <v>0</v>
      </c>
      <c r="Q157" s="1463">
        <f t="shared" si="38"/>
        <v>0</v>
      </c>
      <c r="R157" s="1463">
        <f t="shared" si="38"/>
        <v>0</v>
      </c>
      <c r="S157" s="1463">
        <f t="shared" si="38"/>
        <v>0</v>
      </c>
      <c r="T157" s="1463">
        <f t="shared" si="38"/>
        <v>0</v>
      </c>
      <c r="U157" s="1463">
        <f t="shared" si="38"/>
        <v>0</v>
      </c>
      <c r="V157" s="1463">
        <f t="shared" si="38"/>
        <v>0</v>
      </c>
      <c r="W157" s="1463">
        <f t="shared" si="38"/>
        <v>0</v>
      </c>
      <c r="X157" s="1223">
        <f t="shared" si="38"/>
        <v>0</v>
      </c>
      <c r="Y157" s="1464">
        <v>0</v>
      </c>
      <c r="Z157" s="1448">
        <f t="shared" si="20"/>
        <v>0</v>
      </c>
      <c r="AA157" s="1464"/>
      <c r="AB157" s="1464"/>
      <c r="AC157" s="1464"/>
    </row>
    <row r="158" spans="1:29" s="1465" customFormat="1" ht="15.75" hidden="1" x14ac:dyDescent="0.25">
      <c r="A158" s="1478"/>
      <c r="B158" s="1479" t="s">
        <v>731</v>
      </c>
      <c r="C158" s="1463"/>
      <c r="D158" s="1463"/>
      <c r="E158" s="1463"/>
      <c r="F158" s="1463"/>
      <c r="G158" s="1463"/>
      <c r="H158" s="1463"/>
      <c r="I158" s="1462"/>
      <c r="J158" s="1463"/>
      <c r="K158" s="1462"/>
      <c r="L158" s="1462"/>
      <c r="M158" s="1473"/>
      <c r="N158" s="1473"/>
      <c r="O158" s="1473"/>
      <c r="P158" s="1473"/>
      <c r="Q158" s="1473"/>
      <c r="R158" s="1473"/>
      <c r="S158" s="1473"/>
      <c r="T158" s="1473"/>
      <c r="U158" s="1473"/>
      <c r="V158" s="1473"/>
      <c r="W158" s="1463"/>
      <c r="X158" s="1223"/>
      <c r="Y158" s="1464"/>
      <c r="Z158" s="1448"/>
      <c r="AA158" s="1464"/>
      <c r="AB158" s="1464"/>
      <c r="AC158" s="1464"/>
    </row>
    <row r="159" spans="1:29" s="1465" customFormat="1" ht="47.25" hidden="1" x14ac:dyDescent="0.25">
      <c r="A159" s="1478"/>
      <c r="B159" s="1450" t="s">
        <v>996</v>
      </c>
      <c r="C159" s="1463"/>
      <c r="D159" s="1463"/>
      <c r="E159" s="1463"/>
      <c r="F159" s="1463"/>
      <c r="G159" s="1463">
        <f>SUM(D159:F159)</f>
        <v>0</v>
      </c>
      <c r="H159" s="1463"/>
      <c r="I159" s="1462"/>
      <c r="J159" s="1463"/>
      <c r="K159" s="1462"/>
      <c r="L159" s="1462"/>
      <c r="M159" s="1473">
        <f>SUM(H159:L159)</f>
        <v>0</v>
      </c>
      <c r="N159" s="1162">
        <v>0</v>
      </c>
      <c r="O159" s="1473"/>
      <c r="P159" s="1473"/>
      <c r="Q159" s="1473">
        <f>SUM(N159:P159)</f>
        <v>0</v>
      </c>
      <c r="R159" s="1473"/>
      <c r="S159" s="1473"/>
      <c r="T159" s="1473"/>
      <c r="U159" s="1473"/>
      <c r="V159" s="1473"/>
      <c r="W159" s="1463">
        <f>SUM(R159:V159)</f>
        <v>0</v>
      </c>
      <c r="X159" s="1223">
        <f>SUM(W159+Q159+M159+G159)</f>
        <v>0</v>
      </c>
      <c r="Y159" s="1464">
        <v>0</v>
      </c>
      <c r="Z159" s="1448">
        <f t="shared" si="20"/>
        <v>0</v>
      </c>
      <c r="AA159" s="1464"/>
      <c r="AB159" s="1464"/>
      <c r="AC159" s="1464"/>
    </row>
    <row r="160" spans="1:29" ht="15.75" hidden="1" x14ac:dyDescent="0.25">
      <c r="A160" s="1476"/>
      <c r="B160" s="1450" t="s">
        <v>930</v>
      </c>
      <c r="C160" s="1232">
        <v>7500000</v>
      </c>
      <c r="D160" s="1481">
        <v>0</v>
      </c>
      <c r="E160" s="1481">
        <v>0</v>
      </c>
      <c r="F160" s="1481">
        <v>0</v>
      </c>
      <c r="G160" s="1463">
        <f t="shared" ref="G160:G166" si="39">SUM(D160:F160)</f>
        <v>0</v>
      </c>
      <c r="H160" s="1232"/>
      <c r="I160" s="1232">
        <v>0</v>
      </c>
      <c r="J160" s="1232">
        <v>0</v>
      </c>
      <c r="K160" s="1232">
        <v>0</v>
      </c>
      <c r="L160" s="1232">
        <v>0</v>
      </c>
      <c r="M160" s="1473">
        <f t="shared" ref="M160:M166" si="40">SUM(H160:L160)</f>
        <v>0</v>
      </c>
      <c r="N160" s="1162">
        <v>0</v>
      </c>
      <c r="O160" s="1162">
        <v>0</v>
      </c>
      <c r="P160" s="1162">
        <v>0</v>
      </c>
      <c r="Q160" s="1473">
        <f t="shared" ref="Q160:Q166" si="41">SUM(N160:P160)</f>
        <v>0</v>
      </c>
      <c r="R160" s="1162">
        <v>0</v>
      </c>
      <c r="S160" s="1162">
        <v>0</v>
      </c>
      <c r="T160" s="1162">
        <v>0</v>
      </c>
      <c r="U160" s="1162">
        <v>0</v>
      </c>
      <c r="V160" s="1162">
        <v>0</v>
      </c>
      <c r="W160" s="1463">
        <f t="shared" ref="W160:W166" si="42">SUM(R160:V160)</f>
        <v>0</v>
      </c>
      <c r="X160" s="1223">
        <f t="shared" ref="X160:X166" si="43">SUM(W160+Q160+M160+G160)</f>
        <v>0</v>
      </c>
      <c r="Y160" s="1448">
        <v>0</v>
      </c>
      <c r="Z160" s="1448">
        <f t="shared" si="20"/>
        <v>0</v>
      </c>
    </row>
    <row r="161" spans="1:29" ht="31.5" hidden="1" x14ac:dyDescent="0.25">
      <c r="A161" s="1476"/>
      <c r="B161" s="1450" t="s">
        <v>931</v>
      </c>
      <c r="C161" s="1232">
        <v>5000000</v>
      </c>
      <c r="D161" s="1481">
        <v>0</v>
      </c>
      <c r="E161" s="1481">
        <v>0</v>
      </c>
      <c r="F161" s="1481">
        <v>0</v>
      </c>
      <c r="G161" s="1463">
        <f t="shared" si="39"/>
        <v>0</v>
      </c>
      <c r="H161" s="1232"/>
      <c r="I161" s="1232">
        <v>0</v>
      </c>
      <c r="J161" s="1232">
        <v>0</v>
      </c>
      <c r="K161" s="1232">
        <v>0</v>
      </c>
      <c r="L161" s="1232">
        <v>0</v>
      </c>
      <c r="M161" s="1473">
        <f t="shared" si="40"/>
        <v>0</v>
      </c>
      <c r="N161" s="1162">
        <v>0</v>
      </c>
      <c r="O161" s="1162">
        <v>0</v>
      </c>
      <c r="P161" s="1162">
        <v>0</v>
      </c>
      <c r="Q161" s="1473">
        <f t="shared" si="41"/>
        <v>0</v>
      </c>
      <c r="R161" s="1162">
        <v>0</v>
      </c>
      <c r="S161" s="1162">
        <v>0</v>
      </c>
      <c r="T161" s="1162">
        <v>0</v>
      </c>
      <c r="U161" s="1162">
        <v>0</v>
      </c>
      <c r="V161" s="1162">
        <v>0</v>
      </c>
      <c r="W161" s="1463">
        <f t="shared" si="42"/>
        <v>0</v>
      </c>
      <c r="X161" s="1223">
        <f t="shared" si="43"/>
        <v>0</v>
      </c>
      <c r="Y161" s="1448">
        <v>0</v>
      </c>
      <c r="Z161" s="1448">
        <f t="shared" si="20"/>
        <v>0</v>
      </c>
    </row>
    <row r="162" spans="1:29" ht="15.75" hidden="1" x14ac:dyDescent="0.25">
      <c r="A162" s="1476"/>
      <c r="B162" s="1450" t="s">
        <v>933</v>
      </c>
      <c r="C162" s="1232">
        <v>5000000</v>
      </c>
      <c r="D162" s="1481">
        <v>0</v>
      </c>
      <c r="E162" s="1481">
        <v>0</v>
      </c>
      <c r="F162" s="1481">
        <v>0</v>
      </c>
      <c r="G162" s="1463">
        <f t="shared" si="39"/>
        <v>0</v>
      </c>
      <c r="H162" s="1232"/>
      <c r="I162" s="1232">
        <v>0</v>
      </c>
      <c r="J162" s="1232">
        <v>0</v>
      </c>
      <c r="K162" s="1232">
        <v>0</v>
      </c>
      <c r="L162" s="1232">
        <v>0</v>
      </c>
      <c r="M162" s="1473">
        <f t="shared" si="40"/>
        <v>0</v>
      </c>
      <c r="N162" s="1162">
        <v>0</v>
      </c>
      <c r="O162" s="1162">
        <v>0</v>
      </c>
      <c r="P162" s="1162">
        <v>0</v>
      </c>
      <c r="Q162" s="1473">
        <f t="shared" si="41"/>
        <v>0</v>
      </c>
      <c r="R162" s="1162">
        <v>0</v>
      </c>
      <c r="S162" s="1162">
        <v>0</v>
      </c>
      <c r="T162" s="1162">
        <v>0</v>
      </c>
      <c r="U162" s="1162">
        <v>0</v>
      </c>
      <c r="V162" s="1162">
        <v>0</v>
      </c>
      <c r="W162" s="1463">
        <f t="shared" si="42"/>
        <v>0</v>
      </c>
      <c r="X162" s="1223">
        <f t="shared" si="43"/>
        <v>0</v>
      </c>
      <c r="Y162" s="1448">
        <v>0</v>
      </c>
      <c r="Z162" s="1448">
        <f t="shared" si="20"/>
        <v>0</v>
      </c>
    </row>
    <row r="163" spans="1:29" ht="31.5" hidden="1" x14ac:dyDescent="0.25">
      <c r="A163" s="1476"/>
      <c r="B163" s="1450" t="s">
        <v>932</v>
      </c>
      <c r="C163" s="1232">
        <v>10000000</v>
      </c>
      <c r="D163" s="1481">
        <v>0</v>
      </c>
      <c r="E163" s="1481">
        <v>0</v>
      </c>
      <c r="F163" s="1481">
        <v>0</v>
      </c>
      <c r="G163" s="1463">
        <f t="shared" si="39"/>
        <v>0</v>
      </c>
      <c r="H163" s="1232"/>
      <c r="I163" s="1232">
        <v>0</v>
      </c>
      <c r="J163" s="1232">
        <v>0</v>
      </c>
      <c r="K163" s="1232">
        <v>0</v>
      </c>
      <c r="L163" s="1232">
        <v>0</v>
      </c>
      <c r="M163" s="1473">
        <f t="shared" si="40"/>
        <v>0</v>
      </c>
      <c r="N163" s="1162">
        <v>0</v>
      </c>
      <c r="O163" s="1162">
        <v>0</v>
      </c>
      <c r="P163" s="1162">
        <v>0</v>
      </c>
      <c r="Q163" s="1473">
        <f t="shared" si="41"/>
        <v>0</v>
      </c>
      <c r="R163" s="1162">
        <v>0</v>
      </c>
      <c r="S163" s="1162">
        <v>0</v>
      </c>
      <c r="T163" s="1162">
        <v>0</v>
      </c>
      <c r="U163" s="1162">
        <v>0</v>
      </c>
      <c r="V163" s="1162">
        <v>0</v>
      </c>
      <c r="W163" s="1463">
        <f t="shared" si="42"/>
        <v>0</v>
      </c>
      <c r="X163" s="1223">
        <f t="shared" si="43"/>
        <v>0</v>
      </c>
      <c r="Y163" s="1448">
        <v>0</v>
      </c>
      <c r="Z163" s="1448">
        <f t="shared" si="20"/>
        <v>0</v>
      </c>
    </row>
    <row r="164" spans="1:29" ht="31.5" hidden="1" x14ac:dyDescent="0.25">
      <c r="A164" s="1476"/>
      <c r="B164" s="1450" t="s">
        <v>934</v>
      </c>
      <c r="C164" s="1232">
        <v>4000000</v>
      </c>
      <c r="D164" s="1481">
        <v>0</v>
      </c>
      <c r="E164" s="1481">
        <v>0</v>
      </c>
      <c r="F164" s="1481">
        <v>0</v>
      </c>
      <c r="G164" s="1463">
        <f t="shared" si="39"/>
        <v>0</v>
      </c>
      <c r="H164" s="1232"/>
      <c r="I164" s="1232">
        <v>0</v>
      </c>
      <c r="J164" s="1232">
        <v>0</v>
      </c>
      <c r="K164" s="1232">
        <v>0</v>
      </c>
      <c r="L164" s="1232">
        <v>0</v>
      </c>
      <c r="M164" s="1473">
        <f t="shared" si="40"/>
        <v>0</v>
      </c>
      <c r="N164" s="1162">
        <v>0</v>
      </c>
      <c r="O164" s="1162">
        <v>0</v>
      </c>
      <c r="P164" s="1162">
        <v>0</v>
      </c>
      <c r="Q164" s="1473">
        <f t="shared" si="41"/>
        <v>0</v>
      </c>
      <c r="R164" s="1162">
        <v>0</v>
      </c>
      <c r="S164" s="1162">
        <v>0</v>
      </c>
      <c r="T164" s="1162">
        <v>0</v>
      </c>
      <c r="U164" s="1162">
        <v>0</v>
      </c>
      <c r="V164" s="1162">
        <v>0</v>
      </c>
      <c r="W164" s="1463">
        <f t="shared" si="42"/>
        <v>0</v>
      </c>
      <c r="X164" s="1223">
        <f t="shared" si="43"/>
        <v>0</v>
      </c>
      <c r="Y164" s="1448">
        <v>0</v>
      </c>
      <c r="Z164" s="1448">
        <f t="shared" si="20"/>
        <v>0</v>
      </c>
    </row>
    <row r="165" spans="1:29" ht="31.5" hidden="1" x14ac:dyDescent="0.25">
      <c r="A165" s="1476"/>
      <c r="B165" s="1450" t="s">
        <v>935</v>
      </c>
      <c r="C165" s="1232">
        <v>4000000</v>
      </c>
      <c r="D165" s="1481">
        <v>0</v>
      </c>
      <c r="E165" s="1481">
        <v>0</v>
      </c>
      <c r="F165" s="1481">
        <v>0</v>
      </c>
      <c r="G165" s="1463">
        <f t="shared" si="39"/>
        <v>0</v>
      </c>
      <c r="H165" s="1232"/>
      <c r="I165" s="1232">
        <v>0</v>
      </c>
      <c r="J165" s="1232">
        <v>0</v>
      </c>
      <c r="K165" s="1232">
        <v>0</v>
      </c>
      <c r="L165" s="1232">
        <v>0</v>
      </c>
      <c r="M165" s="1473">
        <f t="shared" si="40"/>
        <v>0</v>
      </c>
      <c r="N165" s="1162">
        <v>0</v>
      </c>
      <c r="O165" s="1162">
        <v>0</v>
      </c>
      <c r="P165" s="1162">
        <v>0</v>
      </c>
      <c r="Q165" s="1473">
        <f t="shared" si="41"/>
        <v>0</v>
      </c>
      <c r="R165" s="1162">
        <v>0</v>
      </c>
      <c r="S165" s="1162">
        <v>0</v>
      </c>
      <c r="T165" s="1162">
        <v>0</v>
      </c>
      <c r="U165" s="1162">
        <v>0</v>
      </c>
      <c r="V165" s="1162">
        <v>0</v>
      </c>
      <c r="W165" s="1463">
        <f t="shared" si="42"/>
        <v>0</v>
      </c>
      <c r="X165" s="1223">
        <f t="shared" si="43"/>
        <v>0</v>
      </c>
      <c r="Y165" s="1448">
        <v>0</v>
      </c>
      <c r="Z165" s="1448">
        <f t="shared" si="20"/>
        <v>0</v>
      </c>
    </row>
    <row r="166" spans="1:29" ht="31.5" hidden="1" x14ac:dyDescent="0.25">
      <c r="A166" s="1476"/>
      <c r="B166" s="1450" t="s">
        <v>732</v>
      </c>
      <c r="C166" s="1232">
        <v>4000000</v>
      </c>
      <c r="D166" s="1481">
        <v>0</v>
      </c>
      <c r="E166" s="1481">
        <v>0</v>
      </c>
      <c r="F166" s="1481">
        <v>0</v>
      </c>
      <c r="G166" s="1463">
        <f t="shared" si="39"/>
        <v>0</v>
      </c>
      <c r="H166" s="1232"/>
      <c r="I166" s="1232">
        <v>0</v>
      </c>
      <c r="J166" s="1232">
        <v>0</v>
      </c>
      <c r="K166" s="1232">
        <v>0</v>
      </c>
      <c r="L166" s="1232">
        <v>0</v>
      </c>
      <c r="M166" s="1473">
        <f t="shared" si="40"/>
        <v>0</v>
      </c>
      <c r="N166" s="1162">
        <v>0</v>
      </c>
      <c r="O166" s="1162">
        <v>0</v>
      </c>
      <c r="P166" s="1162">
        <v>0</v>
      </c>
      <c r="Q166" s="1473">
        <f t="shared" si="41"/>
        <v>0</v>
      </c>
      <c r="R166" s="1162">
        <v>0</v>
      </c>
      <c r="S166" s="1162">
        <v>0</v>
      </c>
      <c r="T166" s="1162">
        <v>0</v>
      </c>
      <c r="U166" s="1162">
        <v>0</v>
      </c>
      <c r="V166" s="1162">
        <v>0</v>
      </c>
      <c r="W166" s="1463">
        <f t="shared" si="42"/>
        <v>0</v>
      </c>
      <c r="X166" s="1223">
        <f t="shared" si="43"/>
        <v>0</v>
      </c>
      <c r="Y166" s="1448">
        <v>0</v>
      </c>
      <c r="Z166" s="1448">
        <f t="shared" si="20"/>
        <v>0</v>
      </c>
    </row>
    <row r="167" spans="1:29" s="1465" customFormat="1" ht="15.75" hidden="1" x14ac:dyDescent="0.25">
      <c r="A167" s="1478"/>
      <c r="B167" s="1479"/>
      <c r="C167" s="1463">
        <f>SUM(C160:C166)</f>
        <v>39500000</v>
      </c>
      <c r="D167" s="1463">
        <f>SUM(D159:D166)</f>
        <v>0</v>
      </c>
      <c r="E167" s="1463">
        <f t="shared" ref="E167:X167" si="44">SUM(E159:E166)</f>
        <v>0</v>
      </c>
      <c r="F167" s="1463">
        <f t="shared" si="44"/>
        <v>0</v>
      </c>
      <c r="G167" s="1463">
        <f t="shared" si="44"/>
        <v>0</v>
      </c>
      <c r="H167" s="1463">
        <f t="shared" si="44"/>
        <v>0</v>
      </c>
      <c r="I167" s="1463">
        <f t="shared" si="44"/>
        <v>0</v>
      </c>
      <c r="J167" s="1463">
        <f t="shared" si="44"/>
        <v>0</v>
      </c>
      <c r="K167" s="1463">
        <f t="shared" si="44"/>
        <v>0</v>
      </c>
      <c r="L167" s="1463">
        <f t="shared" si="44"/>
        <v>0</v>
      </c>
      <c r="M167" s="1463">
        <f t="shared" si="44"/>
        <v>0</v>
      </c>
      <c r="N167" s="1463">
        <f t="shared" si="44"/>
        <v>0</v>
      </c>
      <c r="O167" s="1463">
        <f t="shared" si="44"/>
        <v>0</v>
      </c>
      <c r="P167" s="1463">
        <f t="shared" si="44"/>
        <v>0</v>
      </c>
      <c r="Q167" s="1463">
        <f t="shared" si="44"/>
        <v>0</v>
      </c>
      <c r="R167" s="1463">
        <f t="shared" si="44"/>
        <v>0</v>
      </c>
      <c r="S167" s="1463">
        <f t="shared" si="44"/>
        <v>0</v>
      </c>
      <c r="T167" s="1463">
        <f t="shared" si="44"/>
        <v>0</v>
      </c>
      <c r="U167" s="1463">
        <f t="shared" si="44"/>
        <v>0</v>
      </c>
      <c r="V167" s="1463">
        <f t="shared" si="44"/>
        <v>0</v>
      </c>
      <c r="W167" s="1463">
        <f t="shared" si="44"/>
        <v>0</v>
      </c>
      <c r="X167" s="1223">
        <f t="shared" si="44"/>
        <v>0</v>
      </c>
      <c r="Y167" s="1464">
        <v>0</v>
      </c>
      <c r="Z167" s="1448">
        <f t="shared" si="20"/>
        <v>0</v>
      </c>
      <c r="AA167" s="1464"/>
      <c r="AB167" s="1464"/>
      <c r="AC167" s="1464"/>
    </row>
    <row r="168" spans="1:29" s="1465" customFormat="1" ht="15.75" hidden="1" x14ac:dyDescent="0.25">
      <c r="A168" s="1478"/>
      <c r="B168" s="1479" t="s">
        <v>733</v>
      </c>
      <c r="C168" s="1463"/>
      <c r="D168" s="1463"/>
      <c r="E168" s="1463"/>
      <c r="F168" s="1463"/>
      <c r="G168" s="1463">
        <f t="shared" ref="G168:G173" si="45">SUM(D168:F168)</f>
        <v>0</v>
      </c>
      <c r="H168" s="1463"/>
      <c r="I168" s="1462"/>
      <c r="J168" s="1463"/>
      <c r="K168" s="1462"/>
      <c r="L168" s="1462"/>
      <c r="M168" s="1473"/>
      <c r="N168" s="1473"/>
      <c r="O168" s="1473"/>
      <c r="P168" s="1473"/>
      <c r="Q168" s="1473"/>
      <c r="R168" s="1473"/>
      <c r="S168" s="1473"/>
      <c r="T168" s="1473"/>
      <c r="U168" s="1473"/>
      <c r="V168" s="1473"/>
      <c r="W168" s="1463"/>
      <c r="X168" s="1223"/>
      <c r="Y168" s="1464"/>
      <c r="Z168" s="1448"/>
      <c r="AA168" s="1464"/>
      <c r="AB168" s="1464"/>
      <c r="AC168" s="1464"/>
    </row>
    <row r="169" spans="1:29" ht="47.25" hidden="1" x14ac:dyDescent="0.25">
      <c r="A169" s="1476"/>
      <c r="B169" s="1450" t="s">
        <v>997</v>
      </c>
      <c r="C169" s="1232">
        <v>5000000</v>
      </c>
      <c r="D169" s="1232">
        <v>0</v>
      </c>
      <c r="E169" s="1232">
        <v>0</v>
      </c>
      <c r="F169" s="1232">
        <v>0</v>
      </c>
      <c r="G169" s="1463">
        <f t="shared" si="45"/>
        <v>0</v>
      </c>
      <c r="H169" s="1232"/>
      <c r="I169" s="1232">
        <v>0</v>
      </c>
      <c r="J169" s="1232">
        <v>0</v>
      </c>
      <c r="K169" s="1232">
        <v>0</v>
      </c>
      <c r="L169" s="1232">
        <v>0</v>
      </c>
      <c r="M169" s="1162">
        <f>SUM(H169:L169)</f>
        <v>0</v>
      </c>
      <c r="N169" s="1162">
        <v>0</v>
      </c>
      <c r="O169" s="1162">
        <v>0</v>
      </c>
      <c r="P169" s="1162">
        <v>0</v>
      </c>
      <c r="Q169" s="1162">
        <f>SUM(N169:P169)</f>
        <v>0</v>
      </c>
      <c r="R169" s="1162">
        <v>0</v>
      </c>
      <c r="S169" s="1162">
        <v>0</v>
      </c>
      <c r="T169" s="1162">
        <v>0</v>
      </c>
      <c r="U169" s="1162">
        <v>0</v>
      </c>
      <c r="V169" s="1162">
        <v>0</v>
      </c>
      <c r="W169" s="1232">
        <f>SUM(R169:V169)</f>
        <v>0</v>
      </c>
      <c r="X169" s="1135">
        <f>SUM(W169+Q169+M169+G169)</f>
        <v>0</v>
      </c>
      <c r="Y169" s="1448">
        <v>0</v>
      </c>
      <c r="Z169" s="1448">
        <f t="shared" si="20"/>
        <v>0</v>
      </c>
    </row>
    <row r="170" spans="1:29" ht="31.5" hidden="1" x14ac:dyDescent="0.25">
      <c r="A170" s="1476"/>
      <c r="B170" s="1450" t="s">
        <v>936</v>
      </c>
      <c r="C170" s="1232">
        <v>0</v>
      </c>
      <c r="D170" s="1232">
        <v>0</v>
      </c>
      <c r="E170" s="1232">
        <v>0</v>
      </c>
      <c r="F170" s="1232">
        <v>0</v>
      </c>
      <c r="G170" s="1463">
        <f t="shared" si="45"/>
        <v>0</v>
      </c>
      <c r="H170" s="1232"/>
      <c r="I170" s="1232">
        <v>0</v>
      </c>
      <c r="J170" s="1232">
        <v>0</v>
      </c>
      <c r="K170" s="1232">
        <v>0</v>
      </c>
      <c r="L170" s="1232">
        <v>0</v>
      </c>
      <c r="M170" s="1162">
        <f>SUM(H170:L170)</f>
        <v>0</v>
      </c>
      <c r="N170" s="1162">
        <v>0</v>
      </c>
      <c r="O170" s="1162">
        <v>0</v>
      </c>
      <c r="P170" s="1162">
        <v>0</v>
      </c>
      <c r="Q170" s="1162">
        <f>SUM(N170:P170)</f>
        <v>0</v>
      </c>
      <c r="R170" s="1162">
        <v>0</v>
      </c>
      <c r="S170" s="1162">
        <v>0</v>
      </c>
      <c r="T170" s="1162">
        <v>0</v>
      </c>
      <c r="U170" s="1162">
        <v>0</v>
      </c>
      <c r="V170" s="1162">
        <v>0</v>
      </c>
      <c r="W170" s="1232">
        <f t="shared" ref="W170:W175" si="46">SUM(R170:V170)</f>
        <v>0</v>
      </c>
      <c r="X170" s="1135">
        <f>SUM(W170+Q170+M170+G170)</f>
        <v>0</v>
      </c>
      <c r="Y170" s="1448">
        <v>0</v>
      </c>
      <c r="Z170" s="1448">
        <f t="shared" si="20"/>
        <v>0</v>
      </c>
    </row>
    <row r="171" spans="1:29" ht="15.75" hidden="1" x14ac:dyDescent="0.25">
      <c r="A171" s="1476"/>
      <c r="B171" s="1450" t="s">
        <v>937</v>
      </c>
      <c r="C171" s="1232">
        <v>0</v>
      </c>
      <c r="D171" s="1232">
        <v>0</v>
      </c>
      <c r="E171" s="1232">
        <v>0</v>
      </c>
      <c r="F171" s="1232">
        <v>0</v>
      </c>
      <c r="G171" s="1463">
        <f t="shared" si="45"/>
        <v>0</v>
      </c>
      <c r="H171" s="1232"/>
      <c r="I171" s="1232">
        <v>0</v>
      </c>
      <c r="J171" s="1232">
        <v>0</v>
      </c>
      <c r="K171" s="1232">
        <v>0</v>
      </c>
      <c r="L171" s="1232">
        <v>0</v>
      </c>
      <c r="M171" s="1162">
        <f>SUM(H171:L171)</f>
        <v>0</v>
      </c>
      <c r="N171" s="1162">
        <v>0</v>
      </c>
      <c r="O171" s="1162">
        <v>0</v>
      </c>
      <c r="P171" s="1162">
        <v>0</v>
      </c>
      <c r="Q171" s="1162">
        <f>SUM(N171:P171)</f>
        <v>0</v>
      </c>
      <c r="R171" s="1162">
        <v>0</v>
      </c>
      <c r="S171" s="1162">
        <v>0</v>
      </c>
      <c r="T171" s="1162">
        <v>0</v>
      </c>
      <c r="U171" s="1162">
        <v>0</v>
      </c>
      <c r="V171" s="1162">
        <v>0</v>
      </c>
      <c r="W171" s="1232">
        <f t="shared" si="46"/>
        <v>0</v>
      </c>
      <c r="X171" s="1135">
        <f>SUM(W171+Q171+M171+G171)</f>
        <v>0</v>
      </c>
      <c r="Y171" s="1448">
        <v>0</v>
      </c>
      <c r="Z171" s="1448">
        <f t="shared" si="20"/>
        <v>0</v>
      </c>
    </row>
    <row r="172" spans="1:29" ht="15.75" hidden="1" x14ac:dyDescent="0.25">
      <c r="A172" s="1476"/>
      <c r="B172" s="1450" t="s">
        <v>940</v>
      </c>
      <c r="C172" s="1232"/>
      <c r="D172" s="1232"/>
      <c r="E172" s="1232"/>
      <c r="F172" s="1232"/>
      <c r="G172" s="1463">
        <f t="shared" si="45"/>
        <v>0</v>
      </c>
      <c r="H172" s="1232"/>
      <c r="I172" s="1232"/>
      <c r="J172" s="1232"/>
      <c r="K172" s="1232"/>
      <c r="L172" s="1232"/>
      <c r="M172" s="1162">
        <f>SUM(H172:L172)</f>
        <v>0</v>
      </c>
      <c r="N172" s="1162">
        <v>0</v>
      </c>
      <c r="O172" s="1162"/>
      <c r="P172" s="1162"/>
      <c r="Q172" s="1162">
        <f>SUM(N172:P172)</f>
        <v>0</v>
      </c>
      <c r="R172" s="1162"/>
      <c r="S172" s="1162"/>
      <c r="T172" s="1162"/>
      <c r="U172" s="1162"/>
      <c r="V172" s="1162"/>
      <c r="W172" s="1232">
        <f t="shared" si="46"/>
        <v>0</v>
      </c>
      <c r="X172" s="1135">
        <f>SUM(W172+Q172+M172+G172)</f>
        <v>0</v>
      </c>
      <c r="Y172" s="1448">
        <v>0</v>
      </c>
      <c r="Z172" s="1448">
        <f t="shared" si="20"/>
        <v>0</v>
      </c>
    </row>
    <row r="173" spans="1:29" ht="31.5" hidden="1" x14ac:dyDescent="0.25">
      <c r="A173" s="1476"/>
      <c r="B173" s="1450" t="s">
        <v>938</v>
      </c>
      <c r="C173" s="1232">
        <v>2000000</v>
      </c>
      <c r="D173" s="1232">
        <v>0</v>
      </c>
      <c r="E173" s="1232">
        <v>0</v>
      </c>
      <c r="F173" s="1232">
        <v>0</v>
      </c>
      <c r="G173" s="1463">
        <f t="shared" si="45"/>
        <v>0</v>
      </c>
      <c r="H173" s="1232"/>
      <c r="I173" s="1232">
        <v>0</v>
      </c>
      <c r="J173" s="1232">
        <v>0</v>
      </c>
      <c r="K173" s="1232">
        <v>0</v>
      </c>
      <c r="L173" s="1232">
        <v>0</v>
      </c>
      <c r="M173" s="1162">
        <f>SUM(H173:L173)</f>
        <v>0</v>
      </c>
      <c r="N173" s="1162">
        <v>0</v>
      </c>
      <c r="O173" s="1162">
        <v>0</v>
      </c>
      <c r="P173" s="1162">
        <v>0</v>
      </c>
      <c r="Q173" s="1162">
        <f>SUM(N173:P173)</f>
        <v>0</v>
      </c>
      <c r="R173" s="1162">
        <v>0</v>
      </c>
      <c r="S173" s="1162">
        <v>0</v>
      </c>
      <c r="T173" s="1162">
        <v>0</v>
      </c>
      <c r="U173" s="1162">
        <v>0</v>
      </c>
      <c r="V173" s="1162">
        <v>0</v>
      </c>
      <c r="W173" s="1232">
        <f t="shared" si="46"/>
        <v>0</v>
      </c>
      <c r="X173" s="1135">
        <f>SUM(W173+Q173+M173+G173)</f>
        <v>0</v>
      </c>
      <c r="Y173" s="1448">
        <v>0</v>
      </c>
      <c r="Z173" s="1448">
        <f t="shared" si="20"/>
        <v>0</v>
      </c>
    </row>
    <row r="174" spans="1:29" s="1465" customFormat="1" ht="15.75" hidden="1" x14ac:dyDescent="0.25">
      <c r="A174" s="1478"/>
      <c r="B174" s="1479"/>
      <c r="C174" s="1463">
        <f>SUM(C169:C173)</f>
        <v>7000000</v>
      </c>
      <c r="D174" s="1463">
        <f>SUM(D169:D173)</f>
        <v>0</v>
      </c>
      <c r="E174" s="1463">
        <f t="shared" ref="E174:X174" si="47">SUM(E169:E173)</f>
        <v>0</v>
      </c>
      <c r="F174" s="1463">
        <f t="shared" si="47"/>
        <v>0</v>
      </c>
      <c r="G174" s="1463">
        <f t="shared" si="47"/>
        <v>0</v>
      </c>
      <c r="H174" s="1463">
        <f t="shared" si="47"/>
        <v>0</v>
      </c>
      <c r="I174" s="1463">
        <f t="shared" si="47"/>
        <v>0</v>
      </c>
      <c r="J174" s="1463">
        <f t="shared" si="47"/>
        <v>0</v>
      </c>
      <c r="K174" s="1463">
        <f t="shared" si="47"/>
        <v>0</v>
      </c>
      <c r="L174" s="1463">
        <f t="shared" si="47"/>
        <v>0</v>
      </c>
      <c r="M174" s="1463">
        <f t="shared" si="47"/>
        <v>0</v>
      </c>
      <c r="N174" s="1463">
        <f t="shared" si="47"/>
        <v>0</v>
      </c>
      <c r="O174" s="1463">
        <f t="shared" si="47"/>
        <v>0</v>
      </c>
      <c r="P174" s="1463">
        <f t="shared" si="47"/>
        <v>0</v>
      </c>
      <c r="Q174" s="1463">
        <f t="shared" si="47"/>
        <v>0</v>
      </c>
      <c r="R174" s="1463">
        <f t="shared" si="47"/>
        <v>0</v>
      </c>
      <c r="S174" s="1463">
        <f t="shared" si="47"/>
        <v>0</v>
      </c>
      <c r="T174" s="1463">
        <f t="shared" si="47"/>
        <v>0</v>
      </c>
      <c r="U174" s="1463">
        <f t="shared" si="47"/>
        <v>0</v>
      </c>
      <c r="V174" s="1463">
        <f t="shared" si="47"/>
        <v>0</v>
      </c>
      <c r="W174" s="1232">
        <f t="shared" si="46"/>
        <v>0</v>
      </c>
      <c r="X174" s="1223">
        <f t="shared" si="47"/>
        <v>0</v>
      </c>
      <c r="Y174" s="1464">
        <v>0</v>
      </c>
      <c r="Z174" s="1448">
        <f t="shared" si="20"/>
        <v>0</v>
      </c>
      <c r="AA174" s="1464"/>
      <c r="AB174" s="1464"/>
      <c r="AC174" s="1464"/>
    </row>
    <row r="175" spans="1:29" s="1465" customFormat="1" ht="15.75" hidden="1" x14ac:dyDescent="0.25">
      <c r="A175" s="1478"/>
      <c r="B175" s="1479" t="s">
        <v>734</v>
      </c>
      <c r="C175" s="1463"/>
      <c r="D175" s="1463"/>
      <c r="E175" s="1463"/>
      <c r="F175" s="1463"/>
      <c r="G175" s="1463"/>
      <c r="H175" s="1463"/>
      <c r="I175" s="1462"/>
      <c r="J175" s="1463"/>
      <c r="K175" s="1462"/>
      <c r="L175" s="1462"/>
      <c r="M175" s="1473"/>
      <c r="N175" s="1473"/>
      <c r="O175" s="1473"/>
      <c r="P175" s="1473"/>
      <c r="Q175" s="1473"/>
      <c r="R175" s="1473"/>
      <c r="S175" s="1473"/>
      <c r="T175" s="1473"/>
      <c r="U175" s="1473"/>
      <c r="V175" s="1473"/>
      <c r="W175" s="1232">
        <f t="shared" si="46"/>
        <v>0</v>
      </c>
      <c r="X175" s="1223"/>
      <c r="Y175" s="1464"/>
      <c r="Z175" s="1448"/>
      <c r="AA175" s="1464"/>
      <c r="AB175" s="1464"/>
      <c r="AC175" s="1464"/>
    </row>
    <row r="176" spans="1:29" ht="47.25" hidden="1" x14ac:dyDescent="0.25">
      <c r="A176" s="1476"/>
      <c r="B176" s="1450" t="s">
        <v>998</v>
      </c>
      <c r="C176" s="1232">
        <v>7499400</v>
      </c>
      <c r="D176" s="1232">
        <v>0</v>
      </c>
      <c r="E176" s="1232">
        <v>0</v>
      </c>
      <c r="F176" s="1232">
        <v>0</v>
      </c>
      <c r="G176" s="1463">
        <f t="shared" ref="G176:G181" si="48">SUM(D176:F176)</f>
        <v>0</v>
      </c>
      <c r="H176" s="1232"/>
      <c r="I176" s="1232">
        <v>0</v>
      </c>
      <c r="J176" s="1232">
        <v>0</v>
      </c>
      <c r="K176" s="1232">
        <v>0</v>
      </c>
      <c r="L176" s="1232">
        <v>0</v>
      </c>
      <c r="M176" s="1162">
        <f t="shared" ref="M176:M181" si="49">SUM(H176:L176)</f>
        <v>0</v>
      </c>
      <c r="N176" s="1162">
        <v>0</v>
      </c>
      <c r="O176" s="1162">
        <v>0</v>
      </c>
      <c r="P176" s="1162">
        <v>0</v>
      </c>
      <c r="Q176" s="1162">
        <f t="shared" ref="Q176:Q181" si="50">SUM(N176:P176)</f>
        <v>0</v>
      </c>
      <c r="R176" s="1162">
        <v>0</v>
      </c>
      <c r="S176" s="1162">
        <v>0</v>
      </c>
      <c r="T176" s="1162">
        <v>0</v>
      </c>
      <c r="U176" s="1162">
        <v>0</v>
      </c>
      <c r="V176" s="1162">
        <v>0</v>
      </c>
      <c r="W176" s="1232">
        <f t="shared" ref="W176:W181" si="51">SUM(R176:V176)</f>
        <v>0</v>
      </c>
      <c r="X176" s="1135">
        <f t="shared" ref="X176:X181" si="52">SUM(W176+Q176+M176+G176)</f>
        <v>0</v>
      </c>
      <c r="Y176" s="1448">
        <v>0</v>
      </c>
      <c r="Z176" s="1448">
        <f t="shared" si="20"/>
        <v>0</v>
      </c>
    </row>
    <row r="177" spans="1:35" ht="15.75" hidden="1" x14ac:dyDescent="0.25">
      <c r="A177" s="1476"/>
      <c r="B177" s="1450" t="s">
        <v>939</v>
      </c>
      <c r="C177" s="1232">
        <v>5000000</v>
      </c>
      <c r="D177" s="1232">
        <v>0</v>
      </c>
      <c r="E177" s="1232">
        <v>0</v>
      </c>
      <c r="F177" s="1232">
        <v>0</v>
      </c>
      <c r="G177" s="1463">
        <f t="shared" si="48"/>
        <v>0</v>
      </c>
      <c r="H177" s="1232"/>
      <c r="I177" s="1232">
        <v>0</v>
      </c>
      <c r="J177" s="1232">
        <v>0</v>
      </c>
      <c r="K177" s="1232">
        <v>0</v>
      </c>
      <c r="L177" s="1232">
        <v>0</v>
      </c>
      <c r="M177" s="1162">
        <f t="shared" si="49"/>
        <v>0</v>
      </c>
      <c r="N177" s="1162">
        <v>0</v>
      </c>
      <c r="O177" s="1162">
        <v>0</v>
      </c>
      <c r="P177" s="1162">
        <v>0</v>
      </c>
      <c r="Q177" s="1162">
        <f t="shared" si="50"/>
        <v>0</v>
      </c>
      <c r="R177" s="1162">
        <v>0</v>
      </c>
      <c r="S177" s="1162">
        <v>0</v>
      </c>
      <c r="T177" s="1162">
        <v>0</v>
      </c>
      <c r="U177" s="1162">
        <v>0</v>
      </c>
      <c r="V177" s="1162">
        <v>0</v>
      </c>
      <c r="W177" s="1232">
        <f t="shared" si="51"/>
        <v>0</v>
      </c>
      <c r="X177" s="1135">
        <f t="shared" si="52"/>
        <v>0</v>
      </c>
      <c r="Y177" s="1448">
        <v>0</v>
      </c>
      <c r="Z177" s="1448">
        <f t="shared" si="20"/>
        <v>0</v>
      </c>
    </row>
    <row r="178" spans="1:35" ht="15.75" hidden="1" x14ac:dyDescent="0.25">
      <c r="A178" s="1476"/>
      <c r="B178" s="1450" t="s">
        <v>789</v>
      </c>
      <c r="C178" s="1232">
        <v>2000000</v>
      </c>
      <c r="D178" s="1232">
        <v>0</v>
      </c>
      <c r="E178" s="1232">
        <v>0</v>
      </c>
      <c r="F178" s="1232">
        <v>0</v>
      </c>
      <c r="G178" s="1463">
        <f t="shared" si="48"/>
        <v>0</v>
      </c>
      <c r="H178" s="1232"/>
      <c r="I178" s="1232">
        <v>0</v>
      </c>
      <c r="J178" s="1232">
        <v>0</v>
      </c>
      <c r="K178" s="1232">
        <v>0</v>
      </c>
      <c r="L178" s="1232">
        <v>0</v>
      </c>
      <c r="M178" s="1162">
        <f t="shared" si="49"/>
        <v>0</v>
      </c>
      <c r="N178" s="1162">
        <v>0</v>
      </c>
      <c r="O178" s="1162">
        <v>0</v>
      </c>
      <c r="P178" s="1162">
        <v>0</v>
      </c>
      <c r="Q178" s="1162">
        <f t="shared" si="50"/>
        <v>0</v>
      </c>
      <c r="R178" s="1162">
        <v>0</v>
      </c>
      <c r="S178" s="1162">
        <v>0</v>
      </c>
      <c r="T178" s="1162">
        <v>0</v>
      </c>
      <c r="U178" s="1162">
        <v>0</v>
      </c>
      <c r="V178" s="1162">
        <v>0</v>
      </c>
      <c r="W178" s="1232">
        <f t="shared" si="51"/>
        <v>0</v>
      </c>
      <c r="X178" s="1135">
        <f t="shared" si="52"/>
        <v>0</v>
      </c>
      <c r="Y178" s="1448">
        <v>0</v>
      </c>
      <c r="Z178" s="1448">
        <f t="shared" si="20"/>
        <v>0</v>
      </c>
    </row>
    <row r="179" spans="1:35" ht="31.5" hidden="1" x14ac:dyDescent="0.25">
      <c r="A179" s="1476"/>
      <c r="B179" s="1450" t="s">
        <v>735</v>
      </c>
      <c r="C179" s="1232">
        <v>5000000</v>
      </c>
      <c r="D179" s="1232">
        <v>0</v>
      </c>
      <c r="E179" s="1232">
        <v>0</v>
      </c>
      <c r="F179" s="1232">
        <v>0</v>
      </c>
      <c r="G179" s="1463">
        <f t="shared" si="48"/>
        <v>0</v>
      </c>
      <c r="H179" s="1232">
        <v>0</v>
      </c>
      <c r="I179" s="1232">
        <v>0</v>
      </c>
      <c r="J179" s="1232">
        <v>0</v>
      </c>
      <c r="K179" s="1232">
        <v>0</v>
      </c>
      <c r="L179" s="1232">
        <v>0</v>
      </c>
      <c r="M179" s="1162">
        <f t="shared" si="49"/>
        <v>0</v>
      </c>
      <c r="N179" s="1162"/>
      <c r="O179" s="1162">
        <v>0</v>
      </c>
      <c r="P179" s="1162">
        <v>0</v>
      </c>
      <c r="Q179" s="1162">
        <f t="shared" si="50"/>
        <v>0</v>
      </c>
      <c r="R179" s="1162">
        <v>0</v>
      </c>
      <c r="S179" s="1162">
        <v>0</v>
      </c>
      <c r="T179" s="1162">
        <v>0</v>
      </c>
      <c r="U179" s="1162">
        <v>0</v>
      </c>
      <c r="V179" s="1162">
        <v>0</v>
      </c>
      <c r="W179" s="1232">
        <f t="shared" si="51"/>
        <v>0</v>
      </c>
      <c r="X179" s="1135">
        <f t="shared" si="52"/>
        <v>0</v>
      </c>
      <c r="Y179" s="1448">
        <v>0</v>
      </c>
      <c r="Z179" s="1448">
        <f t="shared" si="20"/>
        <v>0</v>
      </c>
    </row>
    <row r="180" spans="1:35" ht="15.75" hidden="1" x14ac:dyDescent="0.25">
      <c r="A180" s="1476"/>
      <c r="B180" s="1479" t="s">
        <v>1035</v>
      </c>
      <c r="C180" s="1232"/>
      <c r="D180" s="1232"/>
      <c r="E180" s="1232"/>
      <c r="F180" s="1232"/>
      <c r="G180" s="1463">
        <f t="shared" si="48"/>
        <v>0</v>
      </c>
      <c r="H180" s="1232"/>
      <c r="I180" s="1232"/>
      <c r="J180" s="1232"/>
      <c r="K180" s="1232"/>
      <c r="L180" s="1232"/>
      <c r="M180" s="1162">
        <f t="shared" si="49"/>
        <v>0</v>
      </c>
      <c r="N180" s="1162">
        <v>0</v>
      </c>
      <c r="O180" s="1162"/>
      <c r="P180" s="1162"/>
      <c r="Q180" s="1162">
        <f t="shared" si="50"/>
        <v>0</v>
      </c>
      <c r="R180" s="1162"/>
      <c r="S180" s="1162"/>
      <c r="T180" s="1162"/>
      <c r="U180" s="1162"/>
      <c r="V180" s="1162"/>
      <c r="W180" s="1232">
        <f t="shared" si="51"/>
        <v>0</v>
      </c>
      <c r="X180" s="1135">
        <f t="shared" si="52"/>
        <v>0</v>
      </c>
      <c r="Y180" s="1448">
        <v>0</v>
      </c>
      <c r="Z180" s="1448">
        <f t="shared" si="20"/>
        <v>0</v>
      </c>
    </row>
    <row r="181" spans="1:35" ht="63" x14ac:dyDescent="0.25">
      <c r="A181" s="1471">
        <v>4130299</v>
      </c>
      <c r="B181" s="1455" t="s">
        <v>1317</v>
      </c>
      <c r="C181" s="1232">
        <v>2500000</v>
      </c>
      <c r="D181" s="1232">
        <v>31270945</v>
      </c>
      <c r="E181" s="1232">
        <v>0</v>
      </c>
      <c r="F181" s="1232">
        <v>0</v>
      </c>
      <c r="G181" s="1232">
        <f t="shared" si="48"/>
        <v>31270945</v>
      </c>
      <c r="H181" s="1232">
        <v>0</v>
      </c>
      <c r="I181" s="1232">
        <v>0</v>
      </c>
      <c r="J181" s="1232">
        <v>0</v>
      </c>
      <c r="K181" s="1232">
        <v>0</v>
      </c>
      <c r="L181" s="1232">
        <v>0</v>
      </c>
      <c r="M181" s="1162">
        <f t="shared" si="49"/>
        <v>0</v>
      </c>
      <c r="N181" s="1162">
        <v>0</v>
      </c>
      <c r="O181" s="1162">
        <v>0</v>
      </c>
      <c r="P181" s="1162">
        <v>0</v>
      </c>
      <c r="Q181" s="1162">
        <f t="shared" si="50"/>
        <v>0</v>
      </c>
      <c r="R181" s="1162">
        <v>0</v>
      </c>
      <c r="S181" s="1162">
        <v>0</v>
      </c>
      <c r="T181" s="1162">
        <v>0</v>
      </c>
      <c r="U181" s="1162">
        <v>0</v>
      </c>
      <c r="V181" s="1162">
        <v>0</v>
      </c>
      <c r="W181" s="1232">
        <f t="shared" si="51"/>
        <v>0</v>
      </c>
      <c r="X181" s="1135">
        <f t="shared" si="52"/>
        <v>31270945</v>
      </c>
      <c r="Y181" s="1448">
        <v>29270945</v>
      </c>
      <c r="Z181" s="1448">
        <f t="shared" si="20"/>
        <v>2000000</v>
      </c>
    </row>
    <row r="182" spans="1:35" s="1465" customFormat="1" ht="15.75" x14ac:dyDescent="0.25">
      <c r="A182" s="1478"/>
      <c r="B182" s="1479"/>
      <c r="C182" s="1463">
        <f>SUM(C176:C181)</f>
        <v>21999400</v>
      </c>
      <c r="D182" s="1463">
        <f>SUM(D176:D181)</f>
        <v>31270945</v>
      </c>
      <c r="E182" s="1463">
        <f t="shared" ref="E182:X182" si="53">SUM(E176:E181)</f>
        <v>0</v>
      </c>
      <c r="F182" s="1463">
        <f t="shared" si="53"/>
        <v>0</v>
      </c>
      <c r="G182" s="1232">
        <f t="shared" si="53"/>
        <v>31270945</v>
      </c>
      <c r="H182" s="1463">
        <f t="shared" si="53"/>
        <v>0</v>
      </c>
      <c r="I182" s="1463">
        <f t="shared" si="53"/>
        <v>0</v>
      </c>
      <c r="J182" s="1463">
        <f t="shared" si="53"/>
        <v>0</v>
      </c>
      <c r="K182" s="1463">
        <f t="shared" si="53"/>
        <v>0</v>
      </c>
      <c r="L182" s="1463">
        <f t="shared" si="53"/>
        <v>0</v>
      </c>
      <c r="M182" s="1463">
        <f t="shared" si="53"/>
        <v>0</v>
      </c>
      <c r="N182" s="1463">
        <f t="shared" si="53"/>
        <v>0</v>
      </c>
      <c r="O182" s="1463">
        <f t="shared" si="53"/>
        <v>0</v>
      </c>
      <c r="P182" s="1463">
        <f t="shared" si="53"/>
        <v>0</v>
      </c>
      <c r="Q182" s="1463">
        <f t="shared" si="53"/>
        <v>0</v>
      </c>
      <c r="R182" s="1463">
        <f t="shared" si="53"/>
        <v>0</v>
      </c>
      <c r="S182" s="1463">
        <f t="shared" si="53"/>
        <v>0</v>
      </c>
      <c r="T182" s="1463">
        <f t="shared" si="53"/>
        <v>0</v>
      </c>
      <c r="U182" s="1463">
        <f t="shared" si="53"/>
        <v>0</v>
      </c>
      <c r="V182" s="1463">
        <f t="shared" si="53"/>
        <v>0</v>
      </c>
      <c r="W182" s="1463">
        <f t="shared" si="53"/>
        <v>0</v>
      </c>
      <c r="X182" s="1223">
        <f t="shared" si="53"/>
        <v>31270945</v>
      </c>
      <c r="Y182" s="1464">
        <v>29270945</v>
      </c>
      <c r="Z182" s="1448">
        <f t="shared" si="20"/>
        <v>2000000</v>
      </c>
      <c r="AA182" s="1464"/>
      <c r="AB182" s="1464"/>
      <c r="AC182" s="1464"/>
    </row>
    <row r="183" spans="1:35" s="1465" customFormat="1" ht="15.75" x14ac:dyDescent="0.25">
      <c r="A183" s="1478"/>
      <c r="B183" s="1479"/>
      <c r="C183" s="1463"/>
      <c r="D183" s="1463"/>
      <c r="E183" s="1463"/>
      <c r="F183" s="1463"/>
      <c r="G183" s="1463"/>
      <c r="H183" s="1463"/>
      <c r="I183" s="1463"/>
      <c r="J183" s="1463"/>
      <c r="K183" s="1463"/>
      <c r="L183" s="1463"/>
      <c r="M183" s="1463"/>
      <c r="N183" s="1463"/>
      <c r="O183" s="1463"/>
      <c r="P183" s="1463"/>
      <c r="Q183" s="1463"/>
      <c r="R183" s="1463"/>
      <c r="S183" s="1463"/>
      <c r="T183" s="1463"/>
      <c r="U183" s="1463"/>
      <c r="V183" s="1463"/>
      <c r="W183" s="1463"/>
      <c r="X183" s="1223"/>
      <c r="Y183" s="1464"/>
      <c r="Z183" s="1448">
        <f t="shared" si="20"/>
        <v>0</v>
      </c>
      <c r="AA183" s="1464"/>
      <c r="AB183" s="1464"/>
      <c r="AC183" s="1464"/>
    </row>
    <row r="184" spans="1:35" ht="15.75" x14ac:dyDescent="0.25">
      <c r="A184" s="1500"/>
      <c r="B184" s="1238" t="s">
        <v>130</v>
      </c>
      <c r="C184" s="1230">
        <f>SUM(C182+C174+C167+C157+C149)</f>
        <v>321792818</v>
      </c>
      <c r="D184" s="1230">
        <f>SUM(D182+D174+D167+D157+D149)</f>
        <v>210835839</v>
      </c>
      <c r="E184" s="1230">
        <f t="shared" ref="E184:X184" si="54">SUM(E182+E174+E167+E157+E149)</f>
        <v>0</v>
      </c>
      <c r="F184" s="1230">
        <f t="shared" si="54"/>
        <v>0</v>
      </c>
      <c r="G184" s="1230">
        <f t="shared" si="54"/>
        <v>210835839</v>
      </c>
      <c r="H184" s="1230">
        <f t="shared" si="54"/>
        <v>138042778</v>
      </c>
      <c r="I184" s="1230">
        <f t="shared" si="54"/>
        <v>0</v>
      </c>
      <c r="J184" s="1230">
        <f t="shared" si="54"/>
        <v>0</v>
      </c>
      <c r="K184" s="1230">
        <f t="shared" si="54"/>
        <v>0</v>
      </c>
      <c r="L184" s="1230">
        <f t="shared" si="54"/>
        <v>0</v>
      </c>
      <c r="M184" s="1230">
        <f t="shared" si="54"/>
        <v>138042778</v>
      </c>
      <c r="N184" s="1230">
        <f t="shared" si="54"/>
        <v>41000000</v>
      </c>
      <c r="O184" s="1230">
        <f t="shared" si="54"/>
        <v>0</v>
      </c>
      <c r="P184" s="1230">
        <f t="shared" si="54"/>
        <v>0</v>
      </c>
      <c r="Q184" s="1230">
        <f t="shared" si="54"/>
        <v>36000000</v>
      </c>
      <c r="R184" s="1230">
        <f t="shared" si="54"/>
        <v>0</v>
      </c>
      <c r="S184" s="1230">
        <f t="shared" si="54"/>
        <v>0</v>
      </c>
      <c r="T184" s="1230">
        <f t="shared" si="54"/>
        <v>0</v>
      </c>
      <c r="U184" s="1230">
        <f t="shared" si="54"/>
        <v>0</v>
      </c>
      <c r="V184" s="1230">
        <f t="shared" si="54"/>
        <v>0</v>
      </c>
      <c r="W184" s="1230">
        <f t="shared" si="54"/>
        <v>0</v>
      </c>
      <c r="X184" s="1223">
        <f t="shared" si="54"/>
        <v>384878617</v>
      </c>
      <c r="Y184" s="1448">
        <v>322878617</v>
      </c>
      <c r="Z184" s="1448">
        <f t="shared" si="20"/>
        <v>62000000</v>
      </c>
    </row>
    <row r="185" spans="1:35" ht="15.75" x14ac:dyDescent="0.25">
      <c r="A185" s="1224"/>
      <c r="B185" s="1460"/>
      <c r="C185" s="1232"/>
      <c r="D185" s="1232"/>
      <c r="E185" s="1232"/>
      <c r="F185" s="1232"/>
      <c r="G185" s="1463"/>
      <c r="H185" s="1232"/>
      <c r="I185" s="1460"/>
      <c r="J185" s="1232"/>
      <c r="K185" s="1460"/>
      <c r="L185" s="1460"/>
      <c r="M185" s="1460"/>
      <c r="N185" s="1460"/>
      <c r="O185" s="1460"/>
      <c r="P185" s="1460"/>
      <c r="Q185" s="1460"/>
      <c r="R185" s="1460"/>
      <c r="S185" s="1460"/>
      <c r="T185" s="1460"/>
      <c r="U185" s="1460"/>
      <c r="V185" s="1460"/>
      <c r="W185" s="1460"/>
      <c r="X185" s="1135"/>
      <c r="Z185" s="1448">
        <f t="shared" si="20"/>
        <v>0</v>
      </c>
    </row>
    <row r="186" spans="1:35" ht="15.75" x14ac:dyDescent="0.25">
      <c r="A186" s="1240"/>
      <c r="B186" s="1241" t="s">
        <v>194</v>
      </c>
      <c r="C186" s="1135">
        <f>SUM(C184+C136+C122+C23)</f>
        <v>1634944844</v>
      </c>
      <c r="D186" s="1135">
        <f>SUM(D184+D136+D122+D23)</f>
        <v>280907355</v>
      </c>
      <c r="E186" s="1135">
        <f t="shared" ref="E186:X186" si="55">SUM(E184+E136+E122+E23)</f>
        <v>858125535</v>
      </c>
      <c r="F186" s="1135">
        <f t="shared" si="55"/>
        <v>56705211</v>
      </c>
      <c r="G186" s="1135">
        <f t="shared" si="55"/>
        <v>1195738101</v>
      </c>
      <c r="H186" s="1135">
        <f t="shared" si="55"/>
        <v>148392778</v>
      </c>
      <c r="I186" s="1135">
        <f t="shared" si="55"/>
        <v>1140000</v>
      </c>
      <c r="J186" s="1135">
        <f t="shared" si="55"/>
        <v>6402000</v>
      </c>
      <c r="K186" s="1135">
        <f t="shared" si="55"/>
        <v>490000</v>
      </c>
      <c r="L186" s="1135">
        <f t="shared" si="55"/>
        <v>6095284</v>
      </c>
      <c r="M186" s="1135">
        <f t="shared" si="55"/>
        <v>162520062</v>
      </c>
      <c r="N186" s="1135">
        <f t="shared" si="55"/>
        <v>159100000</v>
      </c>
      <c r="O186" s="1135">
        <f t="shared" si="55"/>
        <v>140000</v>
      </c>
      <c r="P186" s="1135">
        <f t="shared" si="55"/>
        <v>240000</v>
      </c>
      <c r="Q186" s="1135">
        <f t="shared" si="55"/>
        <v>154480000</v>
      </c>
      <c r="R186" s="1135">
        <f t="shared" si="55"/>
        <v>1800000</v>
      </c>
      <c r="S186" s="1135">
        <f t="shared" si="55"/>
        <v>1340000</v>
      </c>
      <c r="T186" s="1135">
        <f t="shared" si="55"/>
        <v>1140000</v>
      </c>
      <c r="U186" s="1135">
        <f t="shared" si="55"/>
        <v>31368276</v>
      </c>
      <c r="V186" s="1135">
        <f t="shared" si="55"/>
        <v>440000</v>
      </c>
      <c r="W186" s="1135">
        <f t="shared" si="55"/>
        <v>36088276</v>
      </c>
      <c r="X186" s="1135">
        <f t="shared" si="55"/>
        <v>1548826439</v>
      </c>
      <c r="Y186" s="1448">
        <v>1488826439</v>
      </c>
      <c r="Z186" s="1448">
        <f t="shared" si="20"/>
        <v>60000000</v>
      </c>
    </row>
    <row r="187" spans="1:35" x14ac:dyDescent="0.25">
      <c r="A187" s="1482"/>
      <c r="B187" s="1483"/>
      <c r="C187" s="1484"/>
      <c r="D187" s="1484"/>
      <c r="E187" s="1484"/>
      <c r="F187" s="1484"/>
      <c r="G187" s="1485"/>
      <c r="H187" s="1486"/>
      <c r="I187" s="80"/>
      <c r="J187" s="1486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1498"/>
      <c r="Y187" s="1475"/>
    </row>
    <row r="188" spans="1:35" x14ac:dyDescent="0.25">
      <c r="A188" s="1487"/>
      <c r="B188" s="1488" t="s">
        <v>317</v>
      </c>
      <c r="C188" s="1489"/>
      <c r="D188" s="1489"/>
      <c r="E188" s="1489"/>
      <c r="F188" s="1489"/>
      <c r="G188" s="1490"/>
      <c r="H188" s="1489"/>
      <c r="I188" s="1489"/>
      <c r="J188" s="1489"/>
      <c r="K188" s="1489"/>
      <c r="L188" s="1489"/>
      <c r="M188" s="1489"/>
      <c r="N188" s="1489"/>
      <c r="O188" s="1489"/>
      <c r="P188" s="1489"/>
      <c r="Q188" s="1489"/>
      <c r="R188" s="1489"/>
      <c r="S188" s="1489"/>
      <c r="T188" s="1489"/>
      <c r="U188" s="1489"/>
      <c r="V188" s="80"/>
      <c r="W188" s="80"/>
      <c r="X188" s="1499">
        <f>X186</f>
        <v>1548826439</v>
      </c>
      <c r="Y188" s="1486">
        <v>1488826439</v>
      </c>
      <c r="Z188" s="1486"/>
      <c r="AA188" s="1486"/>
      <c r="AB188" s="1486"/>
      <c r="AC188" s="1486"/>
      <c r="AD188" s="80"/>
      <c r="AE188" s="80"/>
      <c r="AF188" s="80"/>
      <c r="AG188" s="80"/>
      <c r="AH188" s="80"/>
      <c r="AI188" s="80"/>
    </row>
    <row r="189" spans="1:35" x14ac:dyDescent="0.25">
      <c r="A189" s="1487"/>
      <c r="B189" s="1488" t="s">
        <v>319</v>
      </c>
      <c r="C189" s="1489"/>
      <c r="D189" s="1489"/>
      <c r="E189" s="1489"/>
      <c r="F189" s="1489"/>
      <c r="G189" s="1490"/>
      <c r="H189" s="1489"/>
      <c r="I189" s="1489"/>
      <c r="J189" s="1489"/>
      <c r="K189" s="1489"/>
      <c r="L189" s="1489"/>
      <c r="M189" s="1489"/>
      <c r="N189" s="1489"/>
      <c r="O189" s="1489"/>
      <c r="P189" s="1489"/>
      <c r="Q189" s="1489"/>
      <c r="R189" s="1489"/>
      <c r="S189" s="1489"/>
      <c r="T189" s="1489"/>
      <c r="U189" s="1489"/>
      <c r="V189" s="80"/>
      <c r="W189" s="80"/>
      <c r="X189" s="1499">
        <f>SUM(X136+X122+X23)</f>
        <v>1163947822</v>
      </c>
      <c r="Y189" s="1486">
        <v>1165947822</v>
      </c>
      <c r="Z189" s="1486"/>
      <c r="AA189" s="1486"/>
      <c r="AB189" s="1486"/>
      <c r="AC189" s="1486"/>
      <c r="AD189" s="80"/>
      <c r="AE189" s="80"/>
      <c r="AF189" s="80"/>
      <c r="AG189" s="80"/>
      <c r="AH189" s="80"/>
      <c r="AI189" s="80"/>
    </row>
    <row r="190" spans="1:35" x14ac:dyDescent="0.25">
      <c r="A190" s="1487"/>
      <c r="B190" s="1488" t="s">
        <v>145</v>
      </c>
      <c r="C190" s="1489"/>
      <c r="D190" s="1489"/>
      <c r="E190" s="1489"/>
      <c r="F190" s="1489"/>
      <c r="G190" s="1490"/>
      <c r="H190" s="1489"/>
      <c r="I190" s="1489"/>
      <c r="J190" s="1489"/>
      <c r="K190" s="1489"/>
      <c r="L190" s="1489"/>
      <c r="M190" s="1489"/>
      <c r="N190" s="1489"/>
      <c r="O190" s="1489"/>
      <c r="P190" s="1489"/>
      <c r="Q190" s="1489"/>
      <c r="R190" s="1489"/>
      <c r="S190" s="1489"/>
      <c r="T190" s="1489"/>
      <c r="U190" s="1489"/>
      <c r="V190" s="80"/>
      <c r="W190" s="80"/>
      <c r="X190" s="1499">
        <f>X188-X189</f>
        <v>384878617</v>
      </c>
      <c r="Y190" s="1486">
        <v>322878617</v>
      </c>
      <c r="Z190" s="1486"/>
      <c r="AA190" s="1486"/>
      <c r="AB190" s="1486"/>
      <c r="AC190" s="1486"/>
      <c r="AD190" s="80"/>
      <c r="AE190" s="80"/>
      <c r="AF190" s="80"/>
      <c r="AG190" s="80"/>
      <c r="AH190" s="80"/>
      <c r="AI190" s="80"/>
    </row>
    <row r="191" spans="1:35" x14ac:dyDescent="0.25">
      <c r="A191" s="1487"/>
      <c r="B191" s="1488"/>
      <c r="C191" s="1489"/>
      <c r="D191" s="1489"/>
      <c r="E191" s="1489"/>
      <c r="F191" s="1489"/>
      <c r="G191" s="1490"/>
      <c r="H191" s="1489"/>
      <c r="I191" s="1489"/>
      <c r="J191" s="1489"/>
      <c r="K191" s="1489"/>
      <c r="L191" s="1489"/>
      <c r="M191" s="1489"/>
      <c r="N191" s="1489"/>
      <c r="O191" s="1489"/>
      <c r="P191" s="1489"/>
      <c r="Q191" s="1489"/>
      <c r="R191" s="1489"/>
      <c r="S191" s="1489"/>
      <c r="T191" s="1489"/>
      <c r="U191" s="1489"/>
      <c r="V191" s="80"/>
      <c r="W191" s="80"/>
      <c r="X191" s="1022"/>
      <c r="Y191" s="1486"/>
      <c r="Z191" s="1486"/>
      <c r="AA191" s="1486"/>
      <c r="AB191" s="1486"/>
      <c r="AC191" s="1486"/>
      <c r="AD191" s="80"/>
      <c r="AE191" s="80"/>
      <c r="AF191" s="80"/>
      <c r="AG191" s="80"/>
      <c r="AH191" s="80"/>
      <c r="AI191" s="80"/>
    </row>
    <row r="192" spans="1:35" x14ac:dyDescent="0.25">
      <c r="A192" s="1487"/>
      <c r="B192" s="1488" t="s">
        <v>149</v>
      </c>
      <c r="C192" s="1489"/>
      <c r="D192" s="1489"/>
      <c r="E192" s="1489"/>
      <c r="F192" s="1489"/>
      <c r="G192" s="1490"/>
      <c r="H192" s="1489"/>
      <c r="I192" s="1489"/>
      <c r="J192" s="1489"/>
      <c r="K192" s="1489"/>
      <c r="L192" s="1489"/>
      <c r="M192" s="1489"/>
      <c r="N192" s="1489"/>
      <c r="O192" s="1489"/>
      <c r="P192" s="1489"/>
      <c r="Q192" s="1489"/>
      <c r="R192" s="1489"/>
      <c r="S192" s="1489"/>
      <c r="T192" s="1489"/>
      <c r="U192" s="1489"/>
      <c r="V192" s="80"/>
      <c r="W192" s="80"/>
      <c r="X192" s="1499">
        <f>X189</f>
        <v>1163947822</v>
      </c>
      <c r="Y192" s="1486">
        <v>1165947822</v>
      </c>
      <c r="Z192" s="1486"/>
      <c r="AA192" s="1486"/>
      <c r="AB192" s="1486"/>
      <c r="AC192" s="1486"/>
      <c r="AD192" s="80"/>
      <c r="AE192" s="80"/>
      <c r="AF192" s="80"/>
      <c r="AG192" s="80"/>
      <c r="AH192" s="80"/>
      <c r="AI192" s="80"/>
    </row>
    <row r="193" spans="1:35" x14ac:dyDescent="0.25">
      <c r="A193" s="1487"/>
      <c r="B193" s="1488" t="s">
        <v>320</v>
      </c>
      <c r="C193" s="1489"/>
      <c r="D193" s="1489"/>
      <c r="E193" s="1489"/>
      <c r="F193" s="1489"/>
      <c r="G193" s="1490"/>
      <c r="H193" s="1489"/>
      <c r="I193" s="1489"/>
      <c r="J193" s="1489"/>
      <c r="K193" s="1489"/>
      <c r="L193" s="1489"/>
      <c r="M193" s="1489"/>
      <c r="N193" s="1489"/>
      <c r="O193" s="1489"/>
      <c r="P193" s="1489"/>
      <c r="Q193" s="1489"/>
      <c r="R193" s="1489"/>
      <c r="S193" s="1489"/>
      <c r="T193" s="1489"/>
      <c r="U193" s="1489"/>
      <c r="V193" s="80"/>
      <c r="W193" s="80"/>
      <c r="X193" s="1499">
        <f>X23</f>
        <v>857875535</v>
      </c>
      <c r="Y193" s="1486">
        <v>857875535</v>
      </c>
      <c r="Z193" s="1486"/>
      <c r="AA193" s="1486"/>
      <c r="AB193" s="1486"/>
      <c r="AC193" s="1486"/>
      <c r="AD193" s="80"/>
      <c r="AE193" s="1491"/>
      <c r="AF193" s="80"/>
      <c r="AG193" s="80"/>
      <c r="AH193" s="80"/>
      <c r="AI193" s="80"/>
    </row>
    <row r="194" spans="1:35" x14ac:dyDescent="0.25">
      <c r="A194" s="1487"/>
      <c r="B194" s="1433" t="s">
        <v>318</v>
      </c>
      <c r="C194" s="1433"/>
      <c r="D194" s="1433"/>
      <c r="E194" s="1433"/>
      <c r="F194" s="1433"/>
      <c r="G194" s="1492"/>
      <c r="H194" s="1433"/>
      <c r="I194" s="1433"/>
      <c r="J194" s="1433"/>
      <c r="K194" s="1433"/>
      <c r="L194" s="1433"/>
      <c r="M194" s="1433"/>
      <c r="N194" s="1433"/>
      <c r="O194" s="1433"/>
      <c r="P194" s="1433"/>
      <c r="Q194" s="1433"/>
      <c r="R194" s="1433"/>
      <c r="S194" s="1433"/>
      <c r="T194" s="1433"/>
      <c r="U194" s="1433"/>
      <c r="V194" s="80"/>
      <c r="W194" s="1493"/>
      <c r="X194" s="1436">
        <f>X192-X193</f>
        <v>306072287</v>
      </c>
      <c r="Y194" s="1486">
        <v>308072287</v>
      </c>
      <c r="Z194" s="1486"/>
      <c r="AA194" s="1486"/>
      <c r="AB194" s="1486"/>
      <c r="AC194" s="1486"/>
      <c r="AD194" s="80"/>
      <c r="AE194" s="80"/>
      <c r="AF194" s="80"/>
      <c r="AG194" s="80"/>
      <c r="AH194" s="80"/>
      <c r="AI194" s="80"/>
    </row>
    <row r="196" spans="1:35" x14ac:dyDescent="0.25">
      <c r="B196" s="1448"/>
    </row>
    <row r="197" spans="1:35" x14ac:dyDescent="0.25">
      <c r="B197" s="1448"/>
      <c r="T197" s="1495"/>
      <c r="U197" s="1448"/>
    </row>
    <row r="198" spans="1:35" x14ac:dyDescent="0.25">
      <c r="B198" s="1448"/>
      <c r="T198" s="1495"/>
      <c r="U198" s="1448"/>
    </row>
    <row r="199" spans="1:35" x14ac:dyDescent="0.25">
      <c r="B199" s="1448"/>
      <c r="U199" s="1495"/>
    </row>
    <row r="200" spans="1:35" x14ac:dyDescent="0.25">
      <c r="B200" s="1448"/>
    </row>
    <row r="201" spans="1:35" x14ac:dyDescent="0.25">
      <c r="B201" s="1448"/>
      <c r="E201" s="1448"/>
    </row>
    <row r="202" spans="1:35" x14ac:dyDescent="0.25">
      <c r="B202" s="1448"/>
      <c r="E202" s="1495"/>
    </row>
    <row r="203" spans="1:35" x14ac:dyDescent="0.25">
      <c r="E203" s="1495"/>
    </row>
    <row r="204" spans="1:35" x14ac:dyDescent="0.25">
      <c r="A204" s="1496"/>
      <c r="D204" s="1449"/>
    </row>
    <row r="205" spans="1:35" x14ac:dyDescent="0.25">
      <c r="A205" s="1496"/>
      <c r="D205" s="1449"/>
    </row>
    <row r="206" spans="1:35" x14ac:dyDescent="0.25">
      <c r="A206" s="1496"/>
      <c r="D206" s="1449"/>
    </row>
    <row r="207" spans="1:35" x14ac:dyDescent="0.25">
      <c r="A207" s="1496"/>
      <c r="D207" s="1449"/>
    </row>
    <row r="208" spans="1:35" x14ac:dyDescent="0.25">
      <c r="A208" s="1496"/>
      <c r="D208" s="1449"/>
    </row>
    <row r="209" spans="1:4" x14ac:dyDescent="0.25">
      <c r="A209" s="1496"/>
      <c r="D209" s="1449"/>
    </row>
    <row r="210" spans="1:4" x14ac:dyDescent="0.25">
      <c r="A210" s="1496"/>
      <c r="D210" s="1449"/>
    </row>
  </sheetData>
  <mergeCells count="5">
    <mergeCell ref="D2:F2"/>
    <mergeCell ref="H2:L2"/>
    <mergeCell ref="N2:P2"/>
    <mergeCell ref="R2:V2"/>
    <mergeCell ref="A1:I1"/>
  </mergeCells>
  <pageMargins left="0.7" right="0.7" top="0.75" bottom="0.75" header="0.3" footer="0.3"/>
  <pageSetup scale="60" orientation="portrait" r:id="rId1"/>
  <colBreaks count="1" manualBreakCount="1">
    <brk id="2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48"/>
  <sheetViews>
    <sheetView topLeftCell="A423" zoomScale="80" zoomScaleNormal="80" workbookViewId="0">
      <selection activeCell="A69" sqref="A69:E446"/>
    </sheetView>
  </sheetViews>
  <sheetFormatPr defaultColWidth="11.42578125" defaultRowHeight="15" x14ac:dyDescent="0.25"/>
  <cols>
    <col min="1" max="1" width="35" customWidth="1"/>
    <col min="2" max="2" width="14.140625" customWidth="1"/>
    <col min="3" max="3" width="14.140625" style="51" customWidth="1"/>
    <col min="4" max="4" width="14.140625" customWidth="1"/>
    <col min="5" max="5" width="14" customWidth="1"/>
  </cols>
  <sheetData>
    <row r="1" spans="1:5" ht="16.5" x14ac:dyDescent="0.25">
      <c r="A1" s="179" t="s">
        <v>977</v>
      </c>
    </row>
    <row r="2" spans="1:5" x14ac:dyDescent="0.25">
      <c r="A2" s="174"/>
    </row>
    <row r="3" spans="1:5" ht="15.75" thickBot="1" x14ac:dyDescent="0.3">
      <c r="A3" s="214" t="s">
        <v>572</v>
      </c>
      <c r="B3" s="426"/>
      <c r="C3" s="229"/>
      <c r="D3" s="215"/>
      <c r="E3" s="215"/>
    </row>
    <row r="4" spans="1:5" ht="29.25" customHeight="1" thickBot="1" x14ac:dyDescent="0.3">
      <c r="A4" s="429" t="s">
        <v>450</v>
      </c>
      <c r="B4" s="431" t="s">
        <v>503</v>
      </c>
      <c r="C4" s="424" t="s">
        <v>504</v>
      </c>
      <c r="D4" s="1917" t="s">
        <v>505</v>
      </c>
      <c r="E4" s="1918"/>
    </row>
    <row r="5" spans="1:5" ht="15.75" thickBot="1" x14ac:dyDescent="0.3">
      <c r="A5" s="430"/>
      <c r="B5" s="797" t="s">
        <v>507</v>
      </c>
      <c r="C5" s="241" t="s">
        <v>974</v>
      </c>
      <c r="D5" s="797" t="s">
        <v>975</v>
      </c>
      <c r="E5" s="797" t="s">
        <v>978</v>
      </c>
    </row>
    <row r="6" spans="1:5" x14ac:dyDescent="0.25">
      <c r="A6" s="1868" t="s">
        <v>455</v>
      </c>
      <c r="B6" s="1869"/>
      <c r="C6" s="1869"/>
      <c r="D6" s="1869"/>
      <c r="E6" s="1870"/>
    </row>
    <row r="7" spans="1:5" ht="15.75" thickBot="1" x14ac:dyDescent="0.3">
      <c r="A7" s="1871"/>
      <c r="B7" s="1872"/>
      <c r="C7" s="1872"/>
      <c r="D7" s="1872"/>
      <c r="E7" s="1873"/>
    </row>
    <row r="8" spans="1:5" ht="15.75" thickBot="1" x14ac:dyDescent="0.3">
      <c r="A8" s="427" t="s">
        <v>456</v>
      </c>
      <c r="B8" s="1919"/>
      <c r="C8" s="1920"/>
      <c r="D8" s="1920"/>
      <c r="E8" s="1921"/>
    </row>
    <row r="9" spans="1:5" ht="30.75" thickBot="1" x14ac:dyDescent="0.3">
      <c r="A9" s="435" t="s">
        <v>492</v>
      </c>
      <c r="B9" s="438">
        <v>279917594</v>
      </c>
      <c r="C9" s="663">
        <f>HEALTH!D186</f>
        <v>280907355</v>
      </c>
      <c r="D9" s="440">
        <f t="shared" ref="D9:E11" si="0">C9*5/100+C9</f>
        <v>294952722.75</v>
      </c>
      <c r="E9" s="433">
        <f t="shared" si="0"/>
        <v>309700358.88749999</v>
      </c>
    </row>
    <row r="10" spans="1:5" ht="30.75" thickBot="1" x14ac:dyDescent="0.3">
      <c r="A10" s="436" t="s">
        <v>573</v>
      </c>
      <c r="B10" s="439">
        <v>639049549</v>
      </c>
      <c r="C10" s="664">
        <f>HEALTH!E186</f>
        <v>858125535</v>
      </c>
      <c r="D10" s="439">
        <f t="shared" si="0"/>
        <v>901031811.75</v>
      </c>
      <c r="E10" s="434">
        <f t="shared" si="0"/>
        <v>946083402.33749998</v>
      </c>
    </row>
    <row r="11" spans="1:5" ht="24" customHeight="1" thickBot="1" x14ac:dyDescent="0.3">
      <c r="A11" s="436" t="s">
        <v>574</v>
      </c>
      <c r="B11" s="439">
        <v>50000000</v>
      </c>
      <c r="C11" s="664">
        <f>HEALTH!F186</f>
        <v>56705211</v>
      </c>
      <c r="D11" s="439">
        <f t="shared" si="0"/>
        <v>59540471.549999997</v>
      </c>
      <c r="E11" s="434">
        <f t="shared" si="0"/>
        <v>62517495.127499998</v>
      </c>
    </row>
    <row r="12" spans="1:5" x14ac:dyDescent="0.25">
      <c r="A12" s="1377" t="s">
        <v>575</v>
      </c>
      <c r="B12" s="1379">
        <f>SUM(B9:B11)</f>
        <v>968967143</v>
      </c>
      <c r="C12" s="1369">
        <f>SUM(C9:C11)</f>
        <v>1195738101</v>
      </c>
      <c r="D12" s="1379">
        <f>SUM(D9:D11)</f>
        <v>1255525006.05</v>
      </c>
      <c r="E12" s="1390">
        <f>SUM(E9:E11)</f>
        <v>1318301256.3525</v>
      </c>
    </row>
    <row r="13" spans="1:5" ht="26.1" customHeight="1" x14ac:dyDescent="0.25">
      <c r="A13" s="1867" t="s">
        <v>576</v>
      </c>
      <c r="B13" s="1867"/>
      <c r="C13" s="1867"/>
      <c r="D13" s="1867"/>
      <c r="E13" s="1867"/>
    </row>
    <row r="14" spans="1:5" ht="23.1" customHeight="1" thickBot="1" x14ac:dyDescent="0.3">
      <c r="A14" s="446"/>
      <c r="B14" s="1387" t="s">
        <v>503</v>
      </c>
      <c r="C14" s="1391" t="s">
        <v>504</v>
      </c>
      <c r="D14" s="1864" t="s">
        <v>505</v>
      </c>
      <c r="E14" s="1866"/>
    </row>
    <row r="15" spans="1:5" ht="15.75" thickBot="1" x14ac:dyDescent="0.3">
      <c r="A15" s="446"/>
      <c r="B15" s="797" t="s">
        <v>507</v>
      </c>
      <c r="C15" s="241" t="s">
        <v>974</v>
      </c>
      <c r="D15" s="797" t="s">
        <v>975</v>
      </c>
      <c r="E15" s="797" t="s">
        <v>978</v>
      </c>
    </row>
    <row r="16" spans="1:5" ht="15.75" thickBot="1" x14ac:dyDescent="0.3">
      <c r="A16" s="436" t="s">
        <v>577</v>
      </c>
      <c r="B16" s="439">
        <v>2500000</v>
      </c>
      <c r="C16" s="664">
        <f>HEALTH!H186</f>
        <v>148392778</v>
      </c>
      <c r="D16" s="439">
        <f t="shared" ref="D16:E20" si="1">C16*5/100+C16</f>
        <v>155812416.90000001</v>
      </c>
      <c r="E16" s="434">
        <f t="shared" si="1"/>
        <v>163603037.745</v>
      </c>
    </row>
    <row r="17" spans="1:6" ht="15.75" thickBot="1" x14ac:dyDescent="0.3">
      <c r="A17" s="435" t="s">
        <v>578</v>
      </c>
      <c r="B17" s="448" t="s">
        <v>274</v>
      </c>
      <c r="C17" s="665">
        <f>HEALTH!I186</f>
        <v>1140000</v>
      </c>
      <c r="D17" s="444">
        <f t="shared" si="1"/>
        <v>1197000</v>
      </c>
      <c r="E17" s="433">
        <f t="shared" si="1"/>
        <v>1256850</v>
      </c>
    </row>
    <row r="18" spans="1:6" ht="15.75" thickBot="1" x14ac:dyDescent="0.3">
      <c r="A18" s="436" t="s">
        <v>579</v>
      </c>
      <c r="B18" s="439">
        <v>500000</v>
      </c>
      <c r="C18" s="664">
        <f>HEALTH!J186</f>
        <v>6402000</v>
      </c>
      <c r="D18" s="439">
        <f t="shared" si="1"/>
        <v>6722100</v>
      </c>
      <c r="E18" s="434">
        <f t="shared" si="1"/>
        <v>7058205</v>
      </c>
    </row>
    <row r="19" spans="1:6" ht="30.75" thickBot="1" x14ac:dyDescent="0.3">
      <c r="A19" s="435" t="s">
        <v>580</v>
      </c>
      <c r="B19" s="448" t="s">
        <v>274</v>
      </c>
      <c r="C19" s="665">
        <f>HEALTH!K186</f>
        <v>490000</v>
      </c>
      <c r="D19" s="444">
        <f t="shared" si="1"/>
        <v>514500</v>
      </c>
      <c r="E19" s="433">
        <f t="shared" si="1"/>
        <v>540225</v>
      </c>
    </row>
    <row r="20" spans="1:6" ht="15.75" thickBot="1" x14ac:dyDescent="0.3">
      <c r="A20" s="436" t="s">
        <v>581</v>
      </c>
      <c r="B20" s="439">
        <v>3200000</v>
      </c>
      <c r="C20" s="664">
        <f>HEALTH!L186</f>
        <v>6095284</v>
      </c>
      <c r="D20" s="439">
        <f t="shared" si="1"/>
        <v>6400048.2000000002</v>
      </c>
      <c r="E20" s="434">
        <f t="shared" si="1"/>
        <v>6720050.6100000003</v>
      </c>
    </row>
    <row r="21" spans="1:6" ht="39.950000000000003" customHeight="1" thickBot="1" x14ac:dyDescent="0.3">
      <c r="A21" s="427" t="s">
        <v>541</v>
      </c>
      <c r="B21" s="445">
        <f>SUM(B16:B20)</f>
        <v>6200000</v>
      </c>
      <c r="C21" s="666">
        <f>SUM(C16:C20)</f>
        <v>162520062</v>
      </c>
      <c r="D21" s="445">
        <f>SUM(D16:D20)</f>
        <v>170646065.09999999</v>
      </c>
      <c r="E21" s="1376">
        <f>SUM(E16:E20)</f>
        <v>179178368.35500002</v>
      </c>
    </row>
    <row r="22" spans="1:6" ht="15.75" thickBot="1" x14ac:dyDescent="0.3">
      <c r="A22" s="1374"/>
      <c r="B22" s="1375"/>
      <c r="C22" s="1375"/>
      <c r="D22" s="1375"/>
      <c r="E22" s="1392"/>
      <c r="F22" s="1375"/>
    </row>
    <row r="23" spans="1:6" x14ac:dyDescent="0.25">
      <c r="A23" s="1859" t="s">
        <v>582</v>
      </c>
      <c r="B23" s="1858"/>
      <c r="C23" s="1858"/>
      <c r="D23" s="1858"/>
      <c r="E23" s="1863"/>
    </row>
    <row r="24" spans="1:6" x14ac:dyDescent="0.25">
      <c r="A24" s="1861"/>
      <c r="B24" s="1862"/>
      <c r="C24" s="1862"/>
      <c r="D24" s="1862"/>
      <c r="E24" s="1863"/>
    </row>
    <row r="25" spans="1:6" ht="15.75" thickBot="1" x14ac:dyDescent="0.3">
      <c r="A25" s="1864"/>
      <c r="B25" s="1865"/>
      <c r="C25" s="1865"/>
      <c r="D25" s="1865"/>
      <c r="E25" s="1866"/>
    </row>
    <row r="26" spans="1:6" ht="27.95" customHeight="1" thickBot="1" x14ac:dyDescent="0.3">
      <c r="A26" s="441"/>
      <c r="B26" s="427" t="s">
        <v>503</v>
      </c>
      <c r="C26" s="428" t="s">
        <v>504</v>
      </c>
      <c r="D26" s="1917" t="s">
        <v>505</v>
      </c>
      <c r="E26" s="1918"/>
    </row>
    <row r="27" spans="1:6" ht="20.100000000000001" customHeight="1" thickBot="1" x14ac:dyDescent="0.3">
      <c r="A27" s="449"/>
      <c r="B27" s="797" t="s">
        <v>507</v>
      </c>
      <c r="C27" s="241" t="s">
        <v>974</v>
      </c>
      <c r="D27" s="797" t="s">
        <v>975</v>
      </c>
      <c r="E27" s="797" t="s">
        <v>978</v>
      </c>
    </row>
    <row r="28" spans="1:6" ht="24" customHeight="1" thickBot="1" x14ac:dyDescent="0.3">
      <c r="A28" s="435" t="s">
        <v>583</v>
      </c>
      <c r="B28" s="444">
        <v>204800000</v>
      </c>
      <c r="C28" s="667">
        <f>HEALTH!N186</f>
        <v>159100000</v>
      </c>
      <c r="D28" s="440">
        <f t="shared" ref="D28:E30" si="2">C28*5/100+C28</f>
        <v>167055000</v>
      </c>
      <c r="E28" s="444">
        <f t="shared" si="2"/>
        <v>175407750</v>
      </c>
    </row>
    <row r="29" spans="1:6" ht="30.75" thickBot="1" x14ac:dyDescent="0.3">
      <c r="A29" s="436" t="s">
        <v>584</v>
      </c>
      <c r="B29" s="443" t="s">
        <v>274</v>
      </c>
      <c r="C29" s="668">
        <f>HEALTH!O186</f>
        <v>140000</v>
      </c>
      <c r="D29" s="439">
        <f t="shared" si="2"/>
        <v>147000</v>
      </c>
      <c r="E29" s="439">
        <f>D29*5/100+D29</f>
        <v>154350</v>
      </c>
    </row>
    <row r="30" spans="1:6" ht="15.75" thickBot="1" x14ac:dyDescent="0.3">
      <c r="A30" s="436" t="s">
        <v>585</v>
      </c>
      <c r="B30" s="439">
        <v>1300000</v>
      </c>
      <c r="C30" s="668">
        <f>HEALTH!P186</f>
        <v>240000</v>
      </c>
      <c r="D30" s="439">
        <f t="shared" si="2"/>
        <v>252000</v>
      </c>
      <c r="E30" s="439">
        <f>D30*5/100+D30</f>
        <v>264600</v>
      </c>
    </row>
    <row r="31" spans="1:6" x14ac:dyDescent="0.25">
      <c r="A31" s="1861" t="s">
        <v>629</v>
      </c>
      <c r="B31" s="1924">
        <f>SUM(B28:B30)</f>
        <v>206100000</v>
      </c>
      <c r="C31" s="1903">
        <f>SUM(C28:C30)</f>
        <v>159480000</v>
      </c>
      <c r="D31" s="1924">
        <f>SUM(D28:D30)</f>
        <v>167454000</v>
      </c>
      <c r="E31" s="1924">
        <f>SUM(E28:E30)</f>
        <v>175826700</v>
      </c>
    </row>
    <row r="32" spans="1:6" ht="15.75" thickBot="1" x14ac:dyDescent="0.3">
      <c r="A32" s="1864"/>
      <c r="B32" s="1925"/>
      <c r="C32" s="1699"/>
      <c r="D32" s="1925"/>
      <c r="E32" s="1925"/>
    </row>
    <row r="33" spans="1:5" ht="15.75" thickBot="1" x14ac:dyDescent="0.3">
      <c r="A33" s="1858"/>
      <c r="B33" s="1858"/>
      <c r="C33" s="1858"/>
      <c r="D33" s="1858"/>
      <c r="E33" s="1858"/>
    </row>
    <row r="34" spans="1:5" x14ac:dyDescent="0.25">
      <c r="A34" s="1859" t="s">
        <v>587</v>
      </c>
      <c r="B34" s="1858"/>
      <c r="C34" s="1858"/>
      <c r="D34" s="1858"/>
      <c r="E34" s="1860"/>
    </row>
    <row r="35" spans="1:5" x14ac:dyDescent="0.25">
      <c r="A35" s="1861"/>
      <c r="B35" s="1862"/>
      <c r="C35" s="1862"/>
      <c r="D35" s="1862"/>
      <c r="E35" s="1863"/>
    </row>
    <row r="36" spans="1:5" ht="15.75" thickBot="1" x14ac:dyDescent="0.3">
      <c r="A36" s="1864"/>
      <c r="B36" s="1865"/>
      <c r="C36" s="1865"/>
      <c r="D36" s="1865"/>
      <c r="E36" s="1866"/>
    </row>
    <row r="37" spans="1:5" ht="30" customHeight="1" thickBot="1" x14ac:dyDescent="0.3">
      <c r="A37" s="1922"/>
      <c r="B37" s="451" t="s">
        <v>503</v>
      </c>
      <c r="C37" s="458" t="s">
        <v>504</v>
      </c>
      <c r="D37" s="1917" t="s">
        <v>505</v>
      </c>
      <c r="E37" s="1918"/>
    </row>
    <row r="38" spans="1:5" ht="18.95" customHeight="1" thickBot="1" x14ac:dyDescent="0.3">
      <c r="A38" s="1923"/>
      <c r="B38" s="797" t="s">
        <v>507</v>
      </c>
      <c r="C38" s="241" t="s">
        <v>974</v>
      </c>
      <c r="D38" s="797" t="s">
        <v>975</v>
      </c>
      <c r="E38" s="797" t="s">
        <v>978</v>
      </c>
    </row>
    <row r="39" spans="1:5" ht="24" customHeight="1" thickBot="1" x14ac:dyDescent="0.3">
      <c r="A39" s="436" t="s">
        <v>588</v>
      </c>
      <c r="B39" s="456">
        <v>4000000</v>
      </c>
      <c r="C39" s="664">
        <f>HEALTH!R186</f>
        <v>1800000</v>
      </c>
      <c r="D39" s="439">
        <f t="shared" ref="D39:E44" si="3">C39*5/100+C39</f>
        <v>1890000</v>
      </c>
      <c r="E39" s="434">
        <f t="shared" si="3"/>
        <v>1984500</v>
      </c>
    </row>
    <row r="40" spans="1:5" x14ac:dyDescent="0.25">
      <c r="A40" s="453" t="s">
        <v>589</v>
      </c>
      <c r="B40" s="1926">
        <v>500000</v>
      </c>
      <c r="C40" s="1783">
        <f>HEALTH!S186</f>
        <v>1340000</v>
      </c>
      <c r="D40" s="1926">
        <f t="shared" si="3"/>
        <v>1407000</v>
      </c>
      <c r="E40" s="1928">
        <f t="shared" si="3"/>
        <v>1477350</v>
      </c>
    </row>
    <row r="41" spans="1:5" ht="15.75" thickBot="1" x14ac:dyDescent="0.3">
      <c r="A41" s="442" t="s">
        <v>590</v>
      </c>
      <c r="B41" s="1927"/>
      <c r="C41" s="1784"/>
      <c r="D41" s="1927">
        <f t="shared" si="3"/>
        <v>0</v>
      </c>
      <c r="E41" s="1929">
        <f t="shared" si="3"/>
        <v>0</v>
      </c>
    </row>
    <row r="42" spans="1:5" ht="26.1" customHeight="1" thickBot="1" x14ac:dyDescent="0.3">
      <c r="A42" s="436" t="s">
        <v>591</v>
      </c>
      <c r="B42" s="452">
        <v>0</v>
      </c>
      <c r="C42" s="664">
        <f>HEALTH!T186</f>
        <v>1140000</v>
      </c>
      <c r="D42" s="439">
        <f t="shared" si="3"/>
        <v>1197000</v>
      </c>
      <c r="E42" s="434">
        <f t="shared" si="3"/>
        <v>1256850</v>
      </c>
    </row>
    <row r="43" spans="1:5" ht="15.75" thickBot="1" x14ac:dyDescent="0.3">
      <c r="A43" s="454" t="s">
        <v>592</v>
      </c>
      <c r="B43" s="444">
        <v>67940000</v>
      </c>
      <c r="C43" s="665">
        <f>HEALTH!U186</f>
        <v>31368276</v>
      </c>
      <c r="D43" s="444">
        <f t="shared" si="3"/>
        <v>32936689.800000001</v>
      </c>
      <c r="E43" s="433">
        <f t="shared" si="3"/>
        <v>34583524.289999999</v>
      </c>
    </row>
    <row r="44" spans="1:5" ht="24" customHeight="1" thickBot="1" x14ac:dyDescent="0.3">
      <c r="A44" s="436" t="s">
        <v>593</v>
      </c>
      <c r="B44" s="443">
        <v>0</v>
      </c>
      <c r="C44" s="664">
        <f>HEALTH!V186</f>
        <v>440000</v>
      </c>
      <c r="D44" s="439">
        <f t="shared" si="3"/>
        <v>462000</v>
      </c>
      <c r="E44" s="434">
        <f t="shared" si="3"/>
        <v>485100</v>
      </c>
    </row>
    <row r="45" spans="1:5" ht="27" customHeight="1" thickBot="1" x14ac:dyDescent="0.3">
      <c r="A45" s="263" t="s">
        <v>549</v>
      </c>
      <c r="B45" s="457">
        <f>SUM(B39:B44)</f>
        <v>72440000</v>
      </c>
      <c r="C45" s="669">
        <f>SUM(C39:C44)</f>
        <v>36088276</v>
      </c>
      <c r="D45" s="457">
        <f>SUM(D39:D44)</f>
        <v>37892689.799999997</v>
      </c>
      <c r="E45" s="445">
        <f>SUM(E39:E44)</f>
        <v>39787324.289999999</v>
      </c>
    </row>
    <row r="46" spans="1:5" x14ac:dyDescent="0.25">
      <c r="A46" s="455" t="s">
        <v>586</v>
      </c>
      <c r="B46" s="1930">
        <f>SUM(B45+B31+B21+B12)</f>
        <v>1253707143</v>
      </c>
      <c r="C46" s="1696">
        <f>SUM(C45+C31+C21+C12)</f>
        <v>1553826439</v>
      </c>
      <c r="D46" s="1930">
        <f>SUM(D45+D31+D21+D12)</f>
        <v>1631517760.9499998</v>
      </c>
      <c r="E46" s="1931">
        <f>SUM(E45+E31+E21+E12)</f>
        <v>1713093648.9974999</v>
      </c>
    </row>
    <row r="47" spans="1:5" ht="23.1" customHeight="1" thickBot="1" x14ac:dyDescent="0.3">
      <c r="A47" s="437" t="s">
        <v>594</v>
      </c>
      <c r="B47" s="1925"/>
      <c r="C47" s="1697"/>
      <c r="D47" s="1925"/>
      <c r="E47" s="1932"/>
    </row>
    <row r="48" spans="1:5" x14ac:dyDescent="0.25">
      <c r="A48" s="216"/>
      <c r="B48" s="216"/>
      <c r="C48" s="670"/>
      <c r="D48" s="216"/>
      <c r="E48" s="216"/>
    </row>
    <row r="49" spans="1:5" x14ac:dyDescent="0.25">
      <c r="A49" s="217"/>
    </row>
    <row r="50" spans="1:5" ht="16.5" x14ac:dyDescent="0.25">
      <c r="A50" s="179" t="s">
        <v>521</v>
      </c>
    </row>
    <row r="51" spans="1:5" ht="15.75" thickBot="1" x14ac:dyDescent="0.3">
      <c r="A51" s="174"/>
    </row>
    <row r="52" spans="1:5" ht="29.25" thickBot="1" x14ac:dyDescent="0.3">
      <c r="A52" s="356" t="s">
        <v>468</v>
      </c>
      <c r="B52" s="366" t="s">
        <v>503</v>
      </c>
      <c r="C52" s="432" t="s">
        <v>503</v>
      </c>
      <c r="D52" s="1785" t="s">
        <v>505</v>
      </c>
      <c r="E52" s="1767"/>
    </row>
    <row r="53" spans="1:5" ht="15.75" thickBot="1" x14ac:dyDescent="0.3">
      <c r="A53" s="365"/>
      <c r="B53" s="797" t="s">
        <v>507</v>
      </c>
      <c r="C53" s="241" t="s">
        <v>974</v>
      </c>
      <c r="D53" s="797" t="s">
        <v>975</v>
      </c>
      <c r="E53" s="797" t="s">
        <v>978</v>
      </c>
    </row>
    <row r="54" spans="1:5" x14ac:dyDescent="0.25">
      <c r="A54" s="1721" t="s">
        <v>469</v>
      </c>
      <c r="B54" s="1739"/>
      <c r="C54" s="1739"/>
      <c r="D54" s="1739"/>
      <c r="E54" s="1754"/>
    </row>
    <row r="55" spans="1:5" ht="15.75" thickBot="1" x14ac:dyDescent="0.3">
      <c r="A55" s="1722"/>
      <c r="B55" s="1739"/>
      <c r="C55" s="1739"/>
      <c r="D55" s="1739"/>
      <c r="E55" s="1754"/>
    </row>
    <row r="56" spans="1:5" ht="15.75" thickBot="1" x14ac:dyDescent="0.3">
      <c r="A56" s="362" t="s">
        <v>470</v>
      </c>
      <c r="B56" s="363">
        <v>639049549</v>
      </c>
      <c r="C56" s="664">
        <f>HEALTH!X23</f>
        <v>857875535</v>
      </c>
      <c r="D56" s="363">
        <f t="shared" ref="D56:E58" si="4">C56*5/100+C56</f>
        <v>900769311.75</v>
      </c>
      <c r="E56" s="363">
        <f t="shared" si="4"/>
        <v>945807777.33749998</v>
      </c>
    </row>
    <row r="57" spans="1:5" ht="15.75" thickBot="1" x14ac:dyDescent="0.3">
      <c r="A57" s="355" t="s">
        <v>471</v>
      </c>
      <c r="B57" s="357">
        <v>321007594</v>
      </c>
      <c r="C57" s="665">
        <f>HEALTH!X122</f>
        <v>301103011</v>
      </c>
      <c r="D57" s="357">
        <f t="shared" si="4"/>
        <v>316158161.55000001</v>
      </c>
      <c r="E57" s="357">
        <f t="shared" si="4"/>
        <v>331966069.6275</v>
      </c>
    </row>
    <row r="58" spans="1:5" ht="15.75" thickBot="1" x14ac:dyDescent="0.3">
      <c r="A58" s="362" t="s">
        <v>472</v>
      </c>
      <c r="B58" s="372">
        <v>0</v>
      </c>
      <c r="C58" s="671">
        <v>0</v>
      </c>
      <c r="D58" s="363">
        <f t="shared" si="4"/>
        <v>0</v>
      </c>
      <c r="E58" s="391">
        <f t="shared" si="4"/>
        <v>0</v>
      </c>
    </row>
    <row r="59" spans="1:5" x14ac:dyDescent="0.25">
      <c r="A59" s="1763" t="s">
        <v>473</v>
      </c>
      <c r="B59" s="1762">
        <v>20000000</v>
      </c>
      <c r="C59" s="1783">
        <f>HEALTH!X136</f>
        <v>4969276</v>
      </c>
      <c r="D59" s="1762">
        <f>C59*5/100+C59</f>
        <v>5217739.8</v>
      </c>
      <c r="E59" s="1762">
        <f>D59*5/100+D59</f>
        <v>5478626.79</v>
      </c>
    </row>
    <row r="60" spans="1:5" ht="15.75" thickBot="1" x14ac:dyDescent="0.3">
      <c r="A60" s="1727"/>
      <c r="B60" s="1733"/>
      <c r="C60" s="1784"/>
      <c r="D60" s="1733">
        <f>C60*5/100+C60</f>
        <v>0</v>
      </c>
      <c r="E60" s="1733">
        <f>D60*5/100+D60</f>
        <v>0</v>
      </c>
    </row>
    <row r="61" spans="1:5" x14ac:dyDescent="0.25">
      <c r="A61" s="1694" t="s">
        <v>474</v>
      </c>
      <c r="B61" s="1777"/>
      <c r="C61" s="1758"/>
      <c r="D61" s="1758"/>
      <c r="E61" s="1753"/>
    </row>
    <row r="62" spans="1:5" ht="15.75" thickBot="1" x14ac:dyDescent="0.3">
      <c r="A62" s="1695"/>
      <c r="B62" s="1778"/>
      <c r="C62" s="1779"/>
      <c r="D62" s="1779"/>
      <c r="E62" s="1755"/>
    </row>
    <row r="63" spans="1:5" ht="26.1" customHeight="1" thickBot="1" x14ac:dyDescent="0.3">
      <c r="A63" s="232" t="s">
        <v>475</v>
      </c>
      <c r="B63" s="372">
        <v>0</v>
      </c>
      <c r="C63" s="672">
        <v>0</v>
      </c>
      <c r="D63" s="391">
        <f t="shared" ref="D63:E65" si="5">C63*5/100+C63</f>
        <v>0</v>
      </c>
      <c r="E63" s="369">
        <f t="shared" si="5"/>
        <v>0</v>
      </c>
    </row>
    <row r="64" spans="1:5" ht="30.75" thickBot="1" x14ac:dyDescent="0.3">
      <c r="A64" s="355" t="s">
        <v>476</v>
      </c>
      <c r="B64" s="373">
        <v>0</v>
      </c>
      <c r="C64" s="673">
        <v>0</v>
      </c>
      <c r="D64" s="390">
        <f t="shared" si="5"/>
        <v>0</v>
      </c>
      <c r="E64" s="389">
        <f t="shared" si="5"/>
        <v>0</v>
      </c>
    </row>
    <row r="65" spans="1:5" ht="15.75" thickBot="1" x14ac:dyDescent="0.3">
      <c r="A65" s="362" t="s">
        <v>477</v>
      </c>
      <c r="B65" s="363">
        <v>223650000</v>
      </c>
      <c r="C65" s="668">
        <f>HEALTH!X184</f>
        <v>384878617</v>
      </c>
      <c r="D65" s="363">
        <f t="shared" si="5"/>
        <v>404122547.85000002</v>
      </c>
      <c r="E65" s="364">
        <f>D65*5/100+D65</f>
        <v>424328675.24250001</v>
      </c>
    </row>
    <row r="66" spans="1:5" ht="33" customHeight="1" thickBot="1" x14ac:dyDescent="0.3">
      <c r="A66" s="378" t="s">
        <v>478</v>
      </c>
      <c r="B66" s="379">
        <f>SUM(B56+B57+B58+B59+B63+B64+B65)</f>
        <v>1203707143</v>
      </c>
      <c r="C66" s="674">
        <f>SUM(C56+C57+C58+C59+C63+C64+C65)</f>
        <v>1548826439</v>
      </c>
      <c r="D66" s="379">
        <f>SUM(D56+D57+D58+D59+D63+D64+D65)</f>
        <v>1626267760.9499998</v>
      </c>
      <c r="E66" s="308">
        <f>SUM(E56+E57+E58+E59+E63+E64+E65)</f>
        <v>1707581148.9974999</v>
      </c>
    </row>
    <row r="67" spans="1:5" x14ac:dyDescent="0.25">
      <c r="A67" s="217"/>
    </row>
    <row r="68" spans="1:5" ht="17.25" thickBot="1" x14ac:dyDescent="0.3">
      <c r="A68" s="179" t="s">
        <v>494</v>
      </c>
    </row>
    <row r="69" spans="1:5" ht="28.5" customHeight="1" thickBot="1" x14ac:dyDescent="0.3">
      <c r="A69" s="354" t="s">
        <v>468</v>
      </c>
      <c r="B69" s="460" t="s">
        <v>503</v>
      </c>
      <c r="C69" s="675" t="s">
        <v>504</v>
      </c>
      <c r="D69" s="1912" t="s">
        <v>505</v>
      </c>
      <c r="E69" s="1913"/>
    </row>
    <row r="70" spans="1:5" ht="15.75" thickBot="1" x14ac:dyDescent="0.3">
      <c r="A70" s="365"/>
      <c r="B70" s="797" t="s">
        <v>507</v>
      </c>
      <c r="C70" s="241" t="s">
        <v>974</v>
      </c>
      <c r="D70" s="797" t="s">
        <v>975</v>
      </c>
      <c r="E70" s="797" t="s">
        <v>978</v>
      </c>
    </row>
    <row r="71" spans="1:5" x14ac:dyDescent="0.25">
      <c r="A71" s="1874" t="s">
        <v>595</v>
      </c>
      <c r="B71" s="1875"/>
      <c r="C71" s="1875"/>
      <c r="D71" s="1875"/>
      <c r="E71" s="1876"/>
    </row>
    <row r="72" spans="1:5" x14ac:dyDescent="0.25">
      <c r="A72" s="1877"/>
      <c r="B72" s="1878"/>
      <c r="C72" s="1878"/>
      <c r="D72" s="1878"/>
      <c r="E72" s="1879"/>
    </row>
    <row r="73" spans="1:5" ht="15.75" thickBot="1" x14ac:dyDescent="0.3">
      <c r="A73" s="1880"/>
      <c r="B73" s="1881"/>
      <c r="C73" s="1881"/>
      <c r="D73" s="1881"/>
      <c r="E73" s="1882"/>
    </row>
    <row r="74" spans="1:5" x14ac:dyDescent="0.25">
      <c r="A74" s="1888" t="s">
        <v>481</v>
      </c>
      <c r="B74" s="1777"/>
      <c r="C74" s="1758"/>
      <c r="D74" s="1758"/>
      <c r="E74" s="1753"/>
    </row>
    <row r="75" spans="1:5" ht="15.75" thickBot="1" x14ac:dyDescent="0.3">
      <c r="A75" s="1888"/>
      <c r="B75" s="1778"/>
      <c r="C75" s="1779"/>
      <c r="D75" s="1779"/>
      <c r="E75" s="1755"/>
    </row>
    <row r="76" spans="1:5" ht="15.75" thickBot="1" x14ac:dyDescent="0.3">
      <c r="A76" s="465" t="s">
        <v>470</v>
      </c>
      <c r="B76" s="363">
        <v>639049549</v>
      </c>
      <c r="C76" s="668">
        <f>HEALTH!G23</f>
        <v>857875535</v>
      </c>
      <c r="D76" s="363">
        <f t="shared" ref="D76:E78" si="6">C76*5/100+C76</f>
        <v>900769311.75</v>
      </c>
      <c r="E76" s="364">
        <f t="shared" si="6"/>
        <v>945807777.33749998</v>
      </c>
    </row>
    <row r="77" spans="1:5" ht="15.75" thickBot="1" x14ac:dyDescent="0.3">
      <c r="A77" s="466" t="s">
        <v>471</v>
      </c>
      <c r="B77" s="357">
        <v>50267594</v>
      </c>
      <c r="C77" s="667">
        <f>HEALTH!G122</f>
        <v>122485727</v>
      </c>
      <c r="D77" s="357">
        <f t="shared" ref="D77:E80" si="7">C77*5/100+C77</f>
        <v>128610013.34999999</v>
      </c>
      <c r="E77" s="358">
        <f t="shared" si="6"/>
        <v>135040514.01749998</v>
      </c>
    </row>
    <row r="78" spans="1:5" ht="15.95" customHeight="1" thickBot="1" x14ac:dyDescent="0.3">
      <c r="A78" s="465" t="s">
        <v>472</v>
      </c>
      <c r="B78" s="391">
        <v>0</v>
      </c>
      <c r="C78" s="676">
        <v>0</v>
      </c>
      <c r="D78" s="391">
        <f t="shared" si="7"/>
        <v>0</v>
      </c>
      <c r="E78" s="369">
        <f t="shared" si="6"/>
        <v>0</v>
      </c>
    </row>
    <row r="79" spans="1:5" x14ac:dyDescent="0.25">
      <c r="A79" s="1718" t="s">
        <v>473</v>
      </c>
      <c r="B79" s="1732">
        <v>10000000</v>
      </c>
      <c r="C79" s="1730">
        <f>HEALTH!G136</f>
        <v>4541000</v>
      </c>
      <c r="D79" s="1732">
        <f t="shared" si="7"/>
        <v>4768050</v>
      </c>
      <c r="E79" s="1734">
        <f t="shared" si="7"/>
        <v>5006452.5</v>
      </c>
    </row>
    <row r="80" spans="1:5" ht="6.95" customHeight="1" thickBot="1" x14ac:dyDescent="0.3">
      <c r="A80" s="1744"/>
      <c r="B80" s="1733"/>
      <c r="C80" s="1731"/>
      <c r="D80" s="1733">
        <f t="shared" si="7"/>
        <v>0</v>
      </c>
      <c r="E80" s="1735">
        <f t="shared" si="7"/>
        <v>0</v>
      </c>
    </row>
    <row r="81" spans="1:6" x14ac:dyDescent="0.25">
      <c r="A81" s="1777" t="s">
        <v>474</v>
      </c>
      <c r="B81" s="1777"/>
      <c r="C81" s="1758"/>
      <c r="D81" s="1758"/>
      <c r="E81" s="1753"/>
    </row>
    <row r="82" spans="1:6" ht="15.75" thickBot="1" x14ac:dyDescent="0.3">
      <c r="A82" s="1888"/>
      <c r="B82" s="1888"/>
      <c r="C82" s="1739"/>
      <c r="D82" s="1739"/>
      <c r="E82" s="1754"/>
    </row>
    <row r="83" spans="1:6" ht="24" customHeight="1" thickBot="1" x14ac:dyDescent="0.3">
      <c r="A83" s="465" t="s">
        <v>475</v>
      </c>
      <c r="B83" s="391">
        <v>0</v>
      </c>
      <c r="C83" s="677">
        <v>0</v>
      </c>
      <c r="D83" s="464">
        <f t="shared" ref="D83:E85" si="8">C83*5/100+C83</f>
        <v>0</v>
      </c>
      <c r="E83" s="391">
        <f t="shared" si="8"/>
        <v>0</v>
      </c>
    </row>
    <row r="84" spans="1:6" ht="21" customHeight="1" thickBot="1" x14ac:dyDescent="0.3">
      <c r="A84" s="465" t="s">
        <v>482</v>
      </c>
      <c r="B84" s="391">
        <v>0</v>
      </c>
      <c r="C84" s="678">
        <v>0</v>
      </c>
      <c r="D84" s="396">
        <f t="shared" si="8"/>
        <v>0</v>
      </c>
      <c r="E84" s="391">
        <f t="shared" si="8"/>
        <v>0</v>
      </c>
    </row>
    <row r="85" spans="1:6" ht="15.75" thickBot="1" x14ac:dyDescent="0.3">
      <c r="A85" s="467" t="s">
        <v>477</v>
      </c>
      <c r="B85" s="387">
        <v>219650000</v>
      </c>
      <c r="C85" s="679">
        <f>HEALTH!G184</f>
        <v>210835839</v>
      </c>
      <c r="D85" s="468">
        <f t="shared" si="8"/>
        <v>221377630.94999999</v>
      </c>
      <c r="E85" s="387">
        <f t="shared" si="8"/>
        <v>232446512.4975</v>
      </c>
    </row>
    <row r="86" spans="1:6" x14ac:dyDescent="0.25">
      <c r="A86" s="1777" t="s">
        <v>483</v>
      </c>
      <c r="B86" s="1700">
        <f>SUM(B76+B77+B78+B79+B83+B84+B85)</f>
        <v>918967143</v>
      </c>
      <c r="C86" s="1933">
        <f>SUM(C76+C77+C78+C79+C83+C84+C85)</f>
        <v>1195738101</v>
      </c>
      <c r="D86" s="1759">
        <f>SUM(D76+D77+D78+D79+D83+D84+D85)</f>
        <v>1255525006.05</v>
      </c>
      <c r="E86" s="1700">
        <f>SUM(E76+E77+E78+E79+E83+E84+E85)</f>
        <v>1318301256.3525</v>
      </c>
    </row>
    <row r="87" spans="1:6" x14ac:dyDescent="0.25">
      <c r="A87" s="1888"/>
      <c r="B87" s="1761"/>
      <c r="C87" s="1934"/>
      <c r="D87" s="1904"/>
      <c r="E87" s="1761"/>
    </row>
    <row r="88" spans="1:6" x14ac:dyDescent="0.25">
      <c r="A88" s="1907"/>
      <c r="B88" s="1908"/>
      <c r="C88" s="1908"/>
      <c r="D88" s="1908"/>
      <c r="E88" s="1909"/>
      <c r="F88" s="1364"/>
    </row>
    <row r="89" spans="1:6" ht="15" customHeight="1" x14ac:dyDescent="0.25">
      <c r="A89" s="1877" t="s">
        <v>484</v>
      </c>
      <c r="B89" s="1878"/>
      <c r="C89" s="1878"/>
      <c r="D89" s="1878"/>
      <c r="E89" s="1879"/>
    </row>
    <row r="90" spans="1:6" x14ac:dyDescent="0.25">
      <c r="A90" s="1877"/>
      <c r="B90" s="1878"/>
      <c r="C90" s="1878"/>
      <c r="D90" s="1878"/>
      <c r="E90" s="1879"/>
    </row>
    <row r="91" spans="1:6" ht="15.75" thickBot="1" x14ac:dyDescent="0.3">
      <c r="A91" s="1877"/>
      <c r="B91" s="1878"/>
      <c r="C91" s="1878"/>
      <c r="D91" s="1878"/>
      <c r="E91" s="1879"/>
    </row>
    <row r="92" spans="1:6" ht="29.25" thickBot="1" x14ac:dyDescent="0.3">
      <c r="A92" s="459" t="s">
        <v>468</v>
      </c>
      <c r="B92" s="470" t="s">
        <v>503</v>
      </c>
      <c r="C92" s="680" t="s">
        <v>504</v>
      </c>
      <c r="D92" s="1911" t="s">
        <v>505</v>
      </c>
      <c r="E92" s="1913"/>
    </row>
    <row r="93" spans="1:6" ht="15.75" thickBot="1" x14ac:dyDescent="0.3">
      <c r="A93" s="402"/>
      <c r="B93" s="797" t="s">
        <v>507</v>
      </c>
      <c r="C93" s="241" t="s">
        <v>974</v>
      </c>
      <c r="D93" s="797" t="s">
        <v>975</v>
      </c>
      <c r="E93" s="797" t="s">
        <v>978</v>
      </c>
    </row>
    <row r="94" spans="1:6" x14ac:dyDescent="0.25">
      <c r="A94" s="1883" t="s">
        <v>481</v>
      </c>
      <c r="B94" s="1719"/>
      <c r="C94" s="1719"/>
      <c r="D94" s="1719"/>
      <c r="E94" s="1720"/>
    </row>
    <row r="95" spans="1:6" ht="15.75" thickBot="1" x14ac:dyDescent="0.3">
      <c r="A95" s="1883"/>
      <c r="B95" s="1719"/>
      <c r="C95" s="1719"/>
      <c r="D95" s="1719"/>
      <c r="E95" s="1720"/>
    </row>
    <row r="96" spans="1:6" ht="24" customHeight="1" thickBot="1" x14ac:dyDescent="0.3">
      <c r="A96" s="391" t="s">
        <v>470</v>
      </c>
      <c r="B96" s="396">
        <v>0</v>
      </c>
      <c r="C96" s="681">
        <f>HEALTH!D23</f>
        <v>0</v>
      </c>
      <c r="D96" s="391">
        <f t="shared" ref="D96:E99" si="9">C96*5/100+C96</f>
        <v>0</v>
      </c>
      <c r="E96" s="369">
        <f t="shared" si="9"/>
        <v>0</v>
      </c>
    </row>
    <row r="97" spans="1:6" ht="24" customHeight="1" thickBot="1" x14ac:dyDescent="0.3">
      <c r="A97" s="390" t="s">
        <v>471</v>
      </c>
      <c r="B97" s="375">
        <v>50267594</v>
      </c>
      <c r="C97" s="665">
        <f>HEALTH!D122</f>
        <v>66280516</v>
      </c>
      <c r="D97" s="357">
        <f t="shared" si="9"/>
        <v>69594541.799999997</v>
      </c>
      <c r="E97" s="358">
        <f t="shared" si="9"/>
        <v>73074268.890000001</v>
      </c>
    </row>
    <row r="98" spans="1:6" ht="24" customHeight="1" thickBot="1" x14ac:dyDescent="0.3">
      <c r="A98" s="391" t="s">
        <v>472</v>
      </c>
      <c r="B98" s="374">
        <v>0</v>
      </c>
      <c r="C98" s="664">
        <v>0</v>
      </c>
      <c r="D98" s="363">
        <f t="shared" si="9"/>
        <v>0</v>
      </c>
      <c r="E98" s="364">
        <f t="shared" si="9"/>
        <v>0</v>
      </c>
    </row>
    <row r="99" spans="1:6" ht="24" customHeight="1" thickBot="1" x14ac:dyDescent="0.3">
      <c r="A99" s="390" t="s">
        <v>318</v>
      </c>
      <c r="B99" s="375">
        <v>0</v>
      </c>
      <c r="C99" s="682">
        <f>HEALTH!D136</f>
        <v>3791000</v>
      </c>
      <c r="D99" s="392">
        <f t="shared" si="9"/>
        <v>3980550</v>
      </c>
      <c r="E99" s="358">
        <f t="shared" si="9"/>
        <v>4179577.5</v>
      </c>
    </row>
    <row r="100" spans="1:6" x14ac:dyDescent="0.25">
      <c r="A100" s="1884" t="s">
        <v>533</v>
      </c>
      <c r="B100" s="1705"/>
      <c r="C100" s="1705"/>
      <c r="D100" s="1705"/>
      <c r="E100" s="1706"/>
    </row>
    <row r="101" spans="1:6" ht="15.75" thickBot="1" x14ac:dyDescent="0.3">
      <c r="A101" s="1885"/>
      <c r="B101" s="1724"/>
      <c r="C101" s="1724"/>
      <c r="D101" s="1724"/>
      <c r="E101" s="1725"/>
    </row>
    <row r="102" spans="1:6" ht="21" customHeight="1" thickBot="1" x14ac:dyDescent="0.3">
      <c r="A102" s="391" t="s">
        <v>475</v>
      </c>
      <c r="B102" s="469">
        <v>0</v>
      </c>
      <c r="C102" s="676">
        <v>0</v>
      </c>
      <c r="D102" s="391">
        <f t="shared" ref="D102:E105" si="10">C102*5/100+C102</f>
        <v>0</v>
      </c>
      <c r="E102" s="369">
        <f t="shared" si="10"/>
        <v>0</v>
      </c>
    </row>
    <row r="103" spans="1:6" ht="15" customHeight="1" thickBot="1" x14ac:dyDescent="0.3">
      <c r="A103" s="390" t="s">
        <v>482</v>
      </c>
      <c r="B103" s="255">
        <v>0</v>
      </c>
      <c r="C103" s="683">
        <v>0</v>
      </c>
      <c r="D103" s="390">
        <f t="shared" si="10"/>
        <v>0</v>
      </c>
      <c r="E103" s="389">
        <f t="shared" si="10"/>
        <v>0</v>
      </c>
    </row>
    <row r="104" spans="1:6" x14ac:dyDescent="0.25">
      <c r="A104" s="1796" t="s">
        <v>477</v>
      </c>
      <c r="B104" s="1886">
        <v>219650000</v>
      </c>
      <c r="C104" s="1914">
        <f>HEALTH!D184</f>
        <v>210835839</v>
      </c>
      <c r="D104" s="1762">
        <f t="shared" si="10"/>
        <v>221377630.94999999</v>
      </c>
      <c r="E104" s="1765">
        <f t="shared" si="10"/>
        <v>232446512.4975</v>
      </c>
    </row>
    <row r="105" spans="1:6" ht="9" customHeight="1" thickBot="1" x14ac:dyDescent="0.3">
      <c r="A105" s="1729"/>
      <c r="B105" s="1887"/>
      <c r="C105" s="1915"/>
      <c r="D105" s="1733">
        <f t="shared" si="10"/>
        <v>0</v>
      </c>
      <c r="E105" s="1735">
        <f t="shared" si="10"/>
        <v>0</v>
      </c>
    </row>
    <row r="106" spans="1:6" x14ac:dyDescent="0.25">
      <c r="A106" s="1883" t="s">
        <v>483</v>
      </c>
      <c r="B106" s="1904">
        <f>SUM(B96+B97+B98+B99+B102+B103+B104)</f>
        <v>269917594</v>
      </c>
      <c r="C106" s="1916">
        <f>SUM(C96+C97+C98+C99+C102+C103+C104)</f>
        <v>280907355</v>
      </c>
      <c r="D106" s="1761">
        <f>SUM(D96+D97+D98+D99+D102+D103+D104)</f>
        <v>294952722.75</v>
      </c>
      <c r="E106" s="1741">
        <f>SUM(E96+E97+E98+E99+E102+E103+E104)</f>
        <v>309700358.88749999</v>
      </c>
    </row>
    <row r="107" spans="1:6" x14ac:dyDescent="0.25">
      <c r="A107" s="1883"/>
      <c r="B107" s="1904"/>
      <c r="C107" s="1916"/>
      <c r="D107" s="1761"/>
      <c r="E107" s="1741"/>
    </row>
    <row r="108" spans="1:6" x14ac:dyDescent="0.25">
      <c r="A108" s="1910"/>
      <c r="B108" s="1910"/>
      <c r="C108" s="1910"/>
      <c r="D108" s="1910"/>
      <c r="E108" s="1910"/>
      <c r="F108" s="1364"/>
    </row>
    <row r="109" spans="1:6" ht="26.1" customHeight="1" x14ac:dyDescent="0.25">
      <c r="A109" s="1877" t="s">
        <v>596</v>
      </c>
      <c r="B109" s="1878"/>
      <c r="C109" s="1878"/>
      <c r="D109" s="1878"/>
      <c r="E109" s="1879"/>
    </row>
    <row r="110" spans="1:6" ht="15.75" thickBot="1" x14ac:dyDescent="0.3">
      <c r="A110" s="1880"/>
      <c r="B110" s="1881"/>
      <c r="C110" s="1881"/>
      <c r="D110" s="1881"/>
      <c r="E110" s="1882"/>
    </row>
    <row r="111" spans="1:6" ht="29.25" thickBot="1" x14ac:dyDescent="0.3">
      <c r="A111" s="260" t="s">
        <v>468</v>
      </c>
      <c r="B111" s="470" t="s">
        <v>503</v>
      </c>
      <c r="C111" s="684" t="s">
        <v>504</v>
      </c>
      <c r="D111" s="1911" t="s">
        <v>505</v>
      </c>
      <c r="E111" s="1913"/>
    </row>
    <row r="112" spans="1:6" ht="15.75" thickBot="1" x14ac:dyDescent="0.3">
      <c r="A112" s="260"/>
      <c r="B112" s="797" t="s">
        <v>507</v>
      </c>
      <c r="C112" s="241" t="s">
        <v>974</v>
      </c>
      <c r="D112" s="797" t="s">
        <v>975</v>
      </c>
      <c r="E112" s="797" t="s">
        <v>978</v>
      </c>
    </row>
    <row r="113" spans="1:6" x14ac:dyDescent="0.25">
      <c r="A113" s="1884" t="s">
        <v>481</v>
      </c>
      <c r="B113" s="1715"/>
      <c r="C113" s="1716"/>
      <c r="D113" s="1716"/>
      <c r="E113" s="1717"/>
    </row>
    <row r="114" spans="1:6" ht="15.75" thickBot="1" x14ac:dyDescent="0.3">
      <c r="A114" s="1883"/>
      <c r="B114" s="1744"/>
      <c r="C114" s="1745"/>
      <c r="D114" s="1745"/>
      <c r="E114" s="1746"/>
    </row>
    <row r="115" spans="1:6" ht="24" customHeight="1" thickBot="1" x14ac:dyDescent="0.3">
      <c r="A115" s="465" t="s">
        <v>470</v>
      </c>
      <c r="B115" s="363">
        <v>639049549</v>
      </c>
      <c r="C115" s="668">
        <f>HEALTH!E23</f>
        <v>857875535</v>
      </c>
      <c r="D115" s="363">
        <f t="shared" ref="D115:E118" si="11">C115*5/100+C115</f>
        <v>900769311.75</v>
      </c>
      <c r="E115" s="364">
        <f t="shared" si="11"/>
        <v>945807777.33749998</v>
      </c>
    </row>
    <row r="116" spans="1:6" ht="24" customHeight="1" thickBot="1" x14ac:dyDescent="0.3">
      <c r="A116" s="465" t="s">
        <v>471</v>
      </c>
      <c r="B116" s="391">
        <v>0</v>
      </c>
      <c r="C116" s="668">
        <f>HEALTH!E122</f>
        <v>0</v>
      </c>
      <c r="D116" s="363">
        <f t="shared" si="11"/>
        <v>0</v>
      </c>
      <c r="E116" s="364">
        <f t="shared" si="11"/>
        <v>0</v>
      </c>
    </row>
    <row r="117" spans="1:6" ht="26.1" customHeight="1" thickBot="1" x14ac:dyDescent="0.3">
      <c r="A117" s="465" t="s">
        <v>472</v>
      </c>
      <c r="B117" s="391">
        <v>0</v>
      </c>
      <c r="C117" s="676">
        <v>0</v>
      </c>
      <c r="D117" s="391">
        <f t="shared" si="11"/>
        <v>0</v>
      </c>
      <c r="E117" s="369">
        <f t="shared" si="11"/>
        <v>0</v>
      </c>
    </row>
    <row r="118" spans="1:6" ht="21.95" customHeight="1" thickBot="1" x14ac:dyDescent="0.3">
      <c r="A118" s="467" t="s">
        <v>473</v>
      </c>
      <c r="B118" s="400">
        <v>0</v>
      </c>
      <c r="C118" s="685">
        <f>HEALTH!E136</f>
        <v>250000</v>
      </c>
      <c r="D118" s="400">
        <f t="shared" si="11"/>
        <v>262500</v>
      </c>
      <c r="E118" s="416">
        <f t="shared" si="11"/>
        <v>275625</v>
      </c>
    </row>
    <row r="119" spans="1:6" x14ac:dyDescent="0.25">
      <c r="A119" s="1884" t="s">
        <v>474</v>
      </c>
      <c r="B119" s="1705"/>
      <c r="C119" s="1705"/>
      <c r="D119" s="1705"/>
      <c r="E119" s="1706"/>
    </row>
    <row r="120" spans="1:6" ht="15.75" thickBot="1" x14ac:dyDescent="0.3">
      <c r="A120" s="1885"/>
      <c r="B120" s="1724"/>
      <c r="C120" s="1724"/>
      <c r="D120" s="1724"/>
      <c r="E120" s="1725"/>
    </row>
    <row r="121" spans="1:6" ht="21.95" customHeight="1" thickBot="1" x14ac:dyDescent="0.3">
      <c r="A121" s="391" t="s">
        <v>475</v>
      </c>
      <c r="B121" s="396">
        <v>0</v>
      </c>
      <c r="C121" s="681">
        <v>0</v>
      </c>
      <c r="D121" s="391">
        <f t="shared" ref="D121:E123" si="12">C121*5/100+C121</f>
        <v>0</v>
      </c>
      <c r="E121" s="369">
        <f t="shared" si="12"/>
        <v>0</v>
      </c>
    </row>
    <row r="122" spans="1:6" ht="27.95" customHeight="1" thickBot="1" x14ac:dyDescent="0.3">
      <c r="A122" s="391" t="s">
        <v>482</v>
      </c>
      <c r="B122" s="396">
        <v>0</v>
      </c>
      <c r="C122" s="681">
        <v>0</v>
      </c>
      <c r="D122" s="391">
        <f t="shared" si="12"/>
        <v>0</v>
      </c>
      <c r="E122" s="369">
        <f t="shared" si="12"/>
        <v>0</v>
      </c>
    </row>
    <row r="123" spans="1:6" ht="15.75" thickBot="1" x14ac:dyDescent="0.3">
      <c r="A123" s="400" t="s">
        <v>597</v>
      </c>
      <c r="B123" s="261">
        <v>0</v>
      </c>
      <c r="C123" s="686">
        <f>HEALTH!E184</f>
        <v>0</v>
      </c>
      <c r="D123" s="400">
        <f t="shared" si="12"/>
        <v>0</v>
      </c>
      <c r="E123" s="416">
        <f t="shared" si="12"/>
        <v>0</v>
      </c>
    </row>
    <row r="124" spans="1:6" x14ac:dyDescent="0.25">
      <c r="A124" s="459" t="s">
        <v>598</v>
      </c>
      <c r="B124" s="1759">
        <f>SUM(B115+B116+B117+B118+B121+B122+B123)</f>
        <v>639049549</v>
      </c>
      <c r="C124" s="1696">
        <f>SUM(C115+C116+C117+C118+C121+C122+C123)</f>
        <v>858125535</v>
      </c>
      <c r="D124" s="1700">
        <f>SUM(D115+D116+D117+D118+D121+D122+D123)</f>
        <v>901031811.75</v>
      </c>
      <c r="E124" s="1702">
        <f>SUM(E115+E116+E117+E118+E121+E122+E123)</f>
        <v>946083402.33749998</v>
      </c>
    </row>
    <row r="125" spans="1:6" x14ac:dyDescent="0.25">
      <c r="A125" s="1371" t="s">
        <v>232</v>
      </c>
      <c r="B125" s="1904"/>
      <c r="C125" s="1780"/>
      <c r="D125" s="1761"/>
      <c r="E125" s="1741"/>
    </row>
    <row r="126" spans="1:6" x14ac:dyDescent="0.25">
      <c r="A126" s="1907"/>
      <c r="B126" s="1908"/>
      <c r="C126" s="1908"/>
      <c r="D126" s="1908"/>
      <c r="E126" s="1909"/>
      <c r="F126" s="1364"/>
    </row>
    <row r="127" spans="1:6" x14ac:dyDescent="0.25">
      <c r="A127" s="1888" t="s">
        <v>574</v>
      </c>
      <c r="B127" s="1739"/>
      <c r="C127" s="1738"/>
      <c r="D127" s="1739"/>
      <c r="E127" s="1754"/>
    </row>
    <row r="128" spans="1:6" ht="15.75" thickBot="1" x14ac:dyDescent="0.3">
      <c r="A128" s="1778"/>
      <c r="B128" s="1779"/>
      <c r="C128" s="1889"/>
      <c r="D128" s="1779"/>
      <c r="E128" s="1755"/>
    </row>
    <row r="129" spans="1:6" ht="29.25" thickBot="1" x14ac:dyDescent="0.3">
      <c r="A129" s="365" t="s">
        <v>468</v>
      </c>
      <c r="B129" s="470" t="s">
        <v>503</v>
      </c>
      <c r="C129" s="687" t="s">
        <v>504</v>
      </c>
      <c r="D129" s="1912" t="s">
        <v>505</v>
      </c>
      <c r="E129" s="1913"/>
    </row>
    <row r="130" spans="1:6" ht="15.75" thickBot="1" x14ac:dyDescent="0.3">
      <c r="A130" s="365"/>
      <c r="B130" s="797" t="s">
        <v>507</v>
      </c>
      <c r="C130" s="241" t="s">
        <v>974</v>
      </c>
      <c r="D130" s="797" t="s">
        <v>975</v>
      </c>
      <c r="E130" s="797" t="s">
        <v>978</v>
      </c>
    </row>
    <row r="131" spans="1:6" x14ac:dyDescent="0.25">
      <c r="A131" s="1884" t="s">
        <v>481</v>
      </c>
      <c r="B131" s="1716"/>
      <c r="C131" s="1716"/>
      <c r="D131" s="1716"/>
      <c r="E131" s="1717"/>
    </row>
    <row r="132" spans="1:6" ht="15.75" thickBot="1" x14ac:dyDescent="0.3">
      <c r="A132" s="1885"/>
      <c r="B132" s="1745"/>
      <c r="C132" s="1745"/>
      <c r="D132" s="1745"/>
      <c r="E132" s="1746"/>
    </row>
    <row r="133" spans="1:6" ht="18" customHeight="1" thickBot="1" x14ac:dyDescent="0.3">
      <c r="A133" s="465" t="s">
        <v>470</v>
      </c>
      <c r="B133" s="465">
        <v>0</v>
      </c>
      <c r="C133" s="681">
        <f>HEALTH!F23</f>
        <v>0</v>
      </c>
      <c r="D133" s="391">
        <f t="shared" ref="D133:E136" si="13">C133*5/100+C133</f>
        <v>0</v>
      </c>
      <c r="E133" s="369">
        <f t="shared" si="13"/>
        <v>0</v>
      </c>
    </row>
    <row r="134" spans="1:6" ht="15.75" thickBot="1" x14ac:dyDescent="0.3">
      <c r="A134" s="465" t="s">
        <v>499</v>
      </c>
      <c r="B134" s="465">
        <v>0</v>
      </c>
      <c r="C134" s="664">
        <f>HEALTH!F122</f>
        <v>56205211</v>
      </c>
      <c r="D134" s="363">
        <f t="shared" si="13"/>
        <v>59015471.549999997</v>
      </c>
      <c r="E134" s="364">
        <f t="shared" si="13"/>
        <v>61966245.127499998</v>
      </c>
    </row>
    <row r="135" spans="1:6" ht="18" customHeight="1" thickBot="1" x14ac:dyDescent="0.3">
      <c r="A135" s="466" t="s">
        <v>472</v>
      </c>
      <c r="B135" s="466">
        <v>0</v>
      </c>
      <c r="C135" s="688">
        <v>0</v>
      </c>
      <c r="D135" s="390">
        <f t="shared" si="13"/>
        <v>0</v>
      </c>
      <c r="E135" s="389">
        <f t="shared" si="13"/>
        <v>0</v>
      </c>
    </row>
    <row r="136" spans="1:6" ht="15.75" thickBot="1" x14ac:dyDescent="0.3">
      <c r="A136" s="465" t="s">
        <v>599</v>
      </c>
      <c r="B136" s="465">
        <v>0</v>
      </c>
      <c r="C136" s="681">
        <f>HEALTH!F136</f>
        <v>500000</v>
      </c>
      <c r="D136" s="391">
        <f t="shared" si="13"/>
        <v>525000</v>
      </c>
      <c r="E136" s="369">
        <f t="shared" si="13"/>
        <v>551250</v>
      </c>
    </row>
    <row r="137" spans="1:6" x14ac:dyDescent="0.25">
      <c r="A137" s="1884" t="s">
        <v>474</v>
      </c>
      <c r="B137" s="1718"/>
      <c r="C137" s="1719"/>
      <c r="D137" s="1719"/>
      <c r="E137" s="1720"/>
    </row>
    <row r="138" spans="1:6" ht="15.75" thickBot="1" x14ac:dyDescent="0.3">
      <c r="A138" s="1885"/>
      <c r="B138" s="1744"/>
      <c r="C138" s="1745"/>
      <c r="D138" s="1745"/>
      <c r="E138" s="1746"/>
    </row>
    <row r="139" spans="1:6" ht="24" customHeight="1" thickBot="1" x14ac:dyDescent="0.3">
      <c r="A139" s="466" t="s">
        <v>482</v>
      </c>
      <c r="B139" s="400">
        <v>0</v>
      </c>
      <c r="C139" s="631">
        <v>0</v>
      </c>
      <c r="D139" s="400">
        <f>C139*5/100+C139</f>
        <v>0</v>
      </c>
      <c r="E139" s="389">
        <f>D139*5/100+D139</f>
        <v>0</v>
      </c>
    </row>
    <row r="140" spans="1:6" ht="21" customHeight="1" thickBot="1" x14ac:dyDescent="0.3">
      <c r="A140" s="465" t="s">
        <v>477</v>
      </c>
      <c r="B140" s="391">
        <v>0</v>
      </c>
      <c r="C140" s="676">
        <f>HEALTH!F184</f>
        <v>0</v>
      </c>
      <c r="D140" s="391">
        <f>C140*5/100+C140</f>
        <v>0</v>
      </c>
      <c r="E140" s="369">
        <f>D140*5/100+D140</f>
        <v>0</v>
      </c>
    </row>
    <row r="141" spans="1:6" x14ac:dyDescent="0.25">
      <c r="A141" s="1777" t="s">
        <v>483</v>
      </c>
      <c r="B141" s="1884">
        <f>SUM(B133+B134+B135+B136+B139+B140)</f>
        <v>0</v>
      </c>
      <c r="C141" s="1905">
        <f>SUM(C133+C134+C135+C136+C139+C140)</f>
        <v>56705211</v>
      </c>
      <c r="D141" s="1892">
        <f>SUM(D133+D134+D135+D136+D139+D140)</f>
        <v>59540471.549999997</v>
      </c>
      <c r="E141" s="1894">
        <f>SUM(E133+E134+E135+E136+E139+E140)</f>
        <v>62517495.127499998</v>
      </c>
    </row>
    <row r="142" spans="1:6" x14ac:dyDescent="0.25">
      <c r="A142" s="1888"/>
      <c r="B142" s="1883"/>
      <c r="C142" s="1906"/>
      <c r="D142" s="1899"/>
      <c r="E142" s="1900"/>
    </row>
    <row r="143" spans="1:6" x14ac:dyDescent="0.25">
      <c r="A143" s="1910"/>
      <c r="B143" s="1910"/>
      <c r="C143" s="1910"/>
      <c r="D143" s="1910"/>
      <c r="E143" s="1910"/>
      <c r="F143" s="1364"/>
    </row>
    <row r="144" spans="1:6" x14ac:dyDescent="0.25">
      <c r="A144" s="1877" t="s">
        <v>576</v>
      </c>
      <c r="B144" s="1878"/>
      <c r="C144" s="1878"/>
      <c r="D144" s="1878"/>
      <c r="E144" s="1879"/>
    </row>
    <row r="145" spans="1:5" x14ac:dyDescent="0.25">
      <c r="A145" s="1877"/>
      <c r="B145" s="1878"/>
      <c r="C145" s="1878"/>
      <c r="D145" s="1878"/>
      <c r="E145" s="1879"/>
    </row>
    <row r="146" spans="1:5" ht="15.75" thickBot="1" x14ac:dyDescent="0.3">
      <c r="A146" s="1880"/>
      <c r="B146" s="1881"/>
      <c r="C146" s="1881"/>
      <c r="D146" s="1881"/>
      <c r="E146" s="1882"/>
    </row>
    <row r="147" spans="1:5" ht="29.25" thickBot="1" x14ac:dyDescent="0.3">
      <c r="A147" s="365" t="s">
        <v>468</v>
      </c>
      <c r="B147" s="470" t="s">
        <v>503</v>
      </c>
      <c r="C147" s="687" t="s">
        <v>504</v>
      </c>
      <c r="D147" s="1912" t="s">
        <v>505</v>
      </c>
      <c r="E147" s="1913"/>
    </row>
    <row r="148" spans="1:5" ht="15.75" thickBot="1" x14ac:dyDescent="0.3">
      <c r="A148" s="365"/>
      <c r="B148" s="797" t="s">
        <v>507</v>
      </c>
      <c r="C148" s="241" t="s">
        <v>974</v>
      </c>
      <c r="D148" s="797" t="s">
        <v>975</v>
      </c>
      <c r="E148" s="797" t="s">
        <v>978</v>
      </c>
    </row>
    <row r="149" spans="1:5" x14ac:dyDescent="0.25">
      <c r="A149" s="1884" t="s">
        <v>481</v>
      </c>
      <c r="B149" s="1739"/>
      <c r="C149" s="1739"/>
      <c r="D149" s="1739"/>
      <c r="E149" s="1754"/>
    </row>
    <row r="150" spans="1:5" ht="15.75" thickBot="1" x14ac:dyDescent="0.3">
      <c r="A150" s="1883"/>
      <c r="B150" s="1739"/>
      <c r="C150" s="1739"/>
      <c r="D150" s="1739"/>
      <c r="E150" s="1754"/>
    </row>
    <row r="151" spans="1:5" ht="15.75" thickBot="1" x14ac:dyDescent="0.3">
      <c r="A151" s="465" t="s">
        <v>470</v>
      </c>
      <c r="B151" s="391">
        <v>0</v>
      </c>
      <c r="C151" s="676">
        <f>HEALTH!M23</f>
        <v>0</v>
      </c>
      <c r="D151" s="391">
        <f t="shared" ref="D151:E153" si="14">C151*5/100+C151</f>
        <v>0</v>
      </c>
      <c r="E151" s="369">
        <f t="shared" si="14"/>
        <v>0</v>
      </c>
    </row>
    <row r="152" spans="1:5" ht="15.75" thickBot="1" x14ac:dyDescent="0.3">
      <c r="A152" s="466" t="s">
        <v>471</v>
      </c>
      <c r="B152" s="357">
        <v>6200000</v>
      </c>
      <c r="C152" s="667">
        <f>HEALTH!M122</f>
        <v>24477284</v>
      </c>
      <c r="D152" s="474">
        <f t="shared" si="14"/>
        <v>25701148.199999999</v>
      </c>
      <c r="E152" s="473">
        <f>D152*5/100+D152</f>
        <v>26986205.609999999</v>
      </c>
    </row>
    <row r="153" spans="1:5" ht="15.95" customHeight="1" thickBot="1" x14ac:dyDescent="0.3">
      <c r="A153" s="465" t="s">
        <v>472</v>
      </c>
      <c r="B153" s="391">
        <v>0</v>
      </c>
      <c r="C153" s="676">
        <v>0</v>
      </c>
      <c r="D153" s="391">
        <f t="shared" si="14"/>
        <v>0</v>
      </c>
      <c r="E153" s="369">
        <f t="shared" ref="E153:E159" si="15">D153*5/100+D153</f>
        <v>0</v>
      </c>
    </row>
    <row r="154" spans="1:5" ht="15.75" thickBot="1" x14ac:dyDescent="0.3">
      <c r="A154" s="465" t="s">
        <v>473</v>
      </c>
      <c r="B154" s="391">
        <v>0</v>
      </c>
      <c r="C154" s="676">
        <f>HEALTH!M136</f>
        <v>0</v>
      </c>
      <c r="D154" s="391">
        <f>C154*5/100+C154</f>
        <v>0</v>
      </c>
      <c r="E154" s="369">
        <f t="shared" si="15"/>
        <v>0</v>
      </c>
    </row>
    <row r="155" spans="1:5" ht="27.95" customHeight="1" thickBot="1" x14ac:dyDescent="0.3">
      <c r="A155" s="470" t="s">
        <v>474</v>
      </c>
      <c r="B155" s="1911"/>
      <c r="C155" s="1912"/>
      <c r="D155" s="1912"/>
      <c r="E155" s="1913"/>
    </row>
    <row r="156" spans="1:5" ht="15.95" customHeight="1" thickBot="1" x14ac:dyDescent="0.3">
      <c r="A156" s="465" t="s">
        <v>475</v>
      </c>
      <c r="B156" s="391">
        <v>0</v>
      </c>
      <c r="C156" s="681">
        <v>0</v>
      </c>
      <c r="D156" s="396">
        <f>C156*5/100+C156</f>
        <v>0</v>
      </c>
      <c r="E156" s="391">
        <f t="shared" si="15"/>
        <v>0</v>
      </c>
    </row>
    <row r="157" spans="1:5" ht="15.95" customHeight="1" thickBot="1" x14ac:dyDescent="0.3">
      <c r="A157" s="466" t="s">
        <v>482</v>
      </c>
      <c r="B157" s="390">
        <v>0</v>
      </c>
      <c r="C157" s="688">
        <v>0</v>
      </c>
      <c r="D157" s="255">
        <f>C157*5/100+C157</f>
        <v>0</v>
      </c>
      <c r="E157" s="390">
        <f t="shared" si="15"/>
        <v>0</v>
      </c>
    </row>
    <row r="158" spans="1:5" x14ac:dyDescent="0.25">
      <c r="A158" s="467" t="s">
        <v>477</v>
      </c>
      <c r="B158" s="1796">
        <v>0</v>
      </c>
      <c r="C158" s="1783">
        <f>HEALTH!M184</f>
        <v>138042778</v>
      </c>
      <c r="D158" s="1886">
        <f>C158*5/100+C158</f>
        <v>144944916.90000001</v>
      </c>
      <c r="E158" s="1762">
        <f t="shared" si="15"/>
        <v>152192162.745</v>
      </c>
    </row>
    <row r="159" spans="1:5" ht="15.75" thickBot="1" x14ac:dyDescent="0.3">
      <c r="A159" s="472"/>
      <c r="B159" s="1729"/>
      <c r="C159" s="1784"/>
      <c r="D159" s="1887">
        <f>C159*5/100+C159</f>
        <v>0</v>
      </c>
      <c r="E159" s="1733">
        <f t="shared" si="15"/>
        <v>0</v>
      </c>
    </row>
    <row r="160" spans="1:5" x14ac:dyDescent="0.25">
      <c r="A160" s="354" t="s">
        <v>598</v>
      </c>
      <c r="B160" s="1700">
        <f>SUM(B151+B152+B153+B154+B156+B157+B158)</f>
        <v>6200000</v>
      </c>
      <c r="C160" s="1696">
        <f>SUM(C151+C152+C153+C154+C156+C157+C158)</f>
        <v>162520062</v>
      </c>
      <c r="D160" s="1759">
        <f>SUM(D151+D152+D153+D154+D156+D157+D158)</f>
        <v>170646065.09999999</v>
      </c>
      <c r="E160" s="1700">
        <f>SUM(E151+E152+E153+E154+E156+E157+E158)</f>
        <v>179178368.35500002</v>
      </c>
    </row>
    <row r="161" spans="1:6" x14ac:dyDescent="0.25">
      <c r="A161" s="1372" t="s">
        <v>232</v>
      </c>
      <c r="B161" s="1761"/>
      <c r="C161" s="1780"/>
      <c r="D161" s="1904"/>
      <c r="E161" s="1761"/>
    </row>
    <row r="162" spans="1:6" x14ac:dyDescent="0.25">
      <c r="A162" s="1910"/>
      <c r="B162" s="1910"/>
      <c r="C162" s="1910"/>
      <c r="D162" s="1910"/>
      <c r="E162" s="1910"/>
      <c r="F162" s="1364"/>
    </row>
    <row r="163" spans="1:6" x14ac:dyDescent="0.25">
      <c r="A163" s="1888" t="s">
        <v>232</v>
      </c>
      <c r="B163" s="1739"/>
      <c r="C163" s="1739"/>
      <c r="D163" s="1739"/>
      <c r="E163" s="1754"/>
    </row>
    <row r="164" spans="1:6" ht="15.75" thickBot="1" x14ac:dyDescent="0.3">
      <c r="A164" s="1888" t="s">
        <v>600</v>
      </c>
      <c r="B164" s="1739"/>
      <c r="C164" s="1739"/>
      <c r="D164" s="1739"/>
      <c r="E164" s="1754"/>
    </row>
    <row r="165" spans="1:6" ht="29.25" thickBot="1" x14ac:dyDescent="0.3">
      <c r="A165" s="354" t="s">
        <v>468</v>
      </c>
      <c r="B165" s="460" t="s">
        <v>503</v>
      </c>
      <c r="C165" s="675" t="s">
        <v>504</v>
      </c>
      <c r="D165" s="1911" t="s">
        <v>505</v>
      </c>
      <c r="E165" s="1913"/>
    </row>
    <row r="166" spans="1:6" ht="15.75" thickBot="1" x14ac:dyDescent="0.3">
      <c r="A166" s="381"/>
      <c r="B166" s="797" t="s">
        <v>507</v>
      </c>
      <c r="C166" s="241" t="s">
        <v>974</v>
      </c>
      <c r="D166" s="797" t="s">
        <v>975</v>
      </c>
      <c r="E166" s="797" t="s">
        <v>978</v>
      </c>
    </row>
    <row r="167" spans="1:6" x14ac:dyDescent="0.25">
      <c r="A167" s="1888" t="s">
        <v>481</v>
      </c>
      <c r="B167" s="1715"/>
      <c r="C167" s="1716"/>
      <c r="D167" s="1716"/>
      <c r="E167" s="1717"/>
    </row>
    <row r="168" spans="1:6" ht="15.75" thickBot="1" x14ac:dyDescent="0.3">
      <c r="A168" s="1888"/>
      <c r="B168" s="1744"/>
      <c r="C168" s="1745"/>
      <c r="D168" s="1745"/>
      <c r="E168" s="1746"/>
    </row>
    <row r="169" spans="1:6" ht="24" customHeight="1" thickBot="1" x14ac:dyDescent="0.3">
      <c r="A169" s="465" t="s">
        <v>470</v>
      </c>
      <c r="B169" s="391">
        <v>0</v>
      </c>
      <c r="C169" s="676">
        <f>HEALTH!H23</f>
        <v>0</v>
      </c>
      <c r="D169" s="391">
        <f t="shared" ref="D169:E172" si="16">C169*5/100+C169</f>
        <v>0</v>
      </c>
      <c r="E169" s="369">
        <f t="shared" si="16"/>
        <v>0</v>
      </c>
    </row>
    <row r="170" spans="1:6" ht="24" customHeight="1" thickBot="1" x14ac:dyDescent="0.3">
      <c r="A170" s="465" t="s">
        <v>471</v>
      </c>
      <c r="B170" s="363">
        <v>2500000</v>
      </c>
      <c r="C170" s="668">
        <f>HEALTH!H122</f>
        <v>10350000</v>
      </c>
      <c r="D170" s="363">
        <f t="shared" si="16"/>
        <v>10867500</v>
      </c>
      <c r="E170" s="364">
        <f t="shared" si="16"/>
        <v>11410875</v>
      </c>
    </row>
    <row r="171" spans="1:6" ht="18.95" customHeight="1" thickBot="1" x14ac:dyDescent="0.3">
      <c r="A171" s="465" t="s">
        <v>472</v>
      </c>
      <c r="B171" s="391">
        <v>0</v>
      </c>
      <c r="C171" s="676">
        <v>0</v>
      </c>
      <c r="D171" s="391">
        <f t="shared" si="16"/>
        <v>0</v>
      </c>
      <c r="E171" s="369">
        <f t="shared" si="16"/>
        <v>0</v>
      </c>
    </row>
    <row r="172" spans="1:6" ht="15.75" thickBot="1" x14ac:dyDescent="0.3">
      <c r="A172" s="467" t="s">
        <v>473</v>
      </c>
      <c r="B172" s="391">
        <v>0</v>
      </c>
      <c r="C172" s="685">
        <f>HEALTH!H136</f>
        <v>0</v>
      </c>
      <c r="D172" s="391">
        <f t="shared" si="16"/>
        <v>0</v>
      </c>
      <c r="E172" s="416">
        <f t="shared" si="16"/>
        <v>0</v>
      </c>
    </row>
    <row r="173" spans="1:6" x14ac:dyDescent="0.25">
      <c r="A173" s="1777" t="s">
        <v>474</v>
      </c>
      <c r="B173" s="1704"/>
      <c r="C173" s="1705"/>
      <c r="D173" s="1705"/>
      <c r="E173" s="1706"/>
    </row>
    <row r="174" spans="1:6" ht="15.75" thickBot="1" x14ac:dyDescent="0.3">
      <c r="A174" s="1778"/>
      <c r="B174" s="1723"/>
      <c r="C174" s="1724"/>
      <c r="D174" s="1724"/>
      <c r="E174" s="1725"/>
    </row>
    <row r="175" spans="1:6" ht="15.95" customHeight="1" thickBot="1" x14ac:dyDescent="0.3">
      <c r="A175" s="465" t="s">
        <v>475</v>
      </c>
      <c r="B175" s="391">
        <v>0</v>
      </c>
      <c r="C175" s="676">
        <v>0</v>
      </c>
      <c r="D175" s="391">
        <f t="shared" ref="D175:E177" si="17">C175*5/100+C175</f>
        <v>0</v>
      </c>
      <c r="E175" s="369">
        <f t="shared" si="17"/>
        <v>0</v>
      </c>
    </row>
    <row r="176" spans="1:6" ht="15.95" customHeight="1" thickBot="1" x14ac:dyDescent="0.3">
      <c r="A176" s="466" t="s">
        <v>482</v>
      </c>
      <c r="B176" s="390">
        <v>0</v>
      </c>
      <c r="C176" s="631">
        <v>0</v>
      </c>
      <c r="D176" s="390">
        <f t="shared" si="17"/>
        <v>0</v>
      </c>
      <c r="E176" s="389">
        <f t="shared" si="17"/>
        <v>0</v>
      </c>
    </row>
    <row r="177" spans="1:6" ht="15.75" thickBot="1" x14ac:dyDescent="0.3">
      <c r="A177" s="467" t="s">
        <v>477</v>
      </c>
      <c r="B177" s="400">
        <v>0</v>
      </c>
      <c r="C177" s="690">
        <f>HEALTH!H184</f>
        <v>138042778</v>
      </c>
      <c r="D177" s="387">
        <f t="shared" si="17"/>
        <v>144944916.90000001</v>
      </c>
      <c r="E177" s="416">
        <f t="shared" si="17"/>
        <v>152192162.745</v>
      </c>
    </row>
    <row r="178" spans="1:6" x14ac:dyDescent="0.25">
      <c r="A178" s="354" t="s">
        <v>601</v>
      </c>
      <c r="B178" s="1700">
        <f>SUM(B169+B170+B171+B172+B175+B176+B177)</f>
        <v>2500000</v>
      </c>
      <c r="C178" s="1698">
        <f>SUM(C169+C170+C171+C172+C175+C176+C177)</f>
        <v>148392778</v>
      </c>
      <c r="D178" s="1700">
        <f>SUM(D169+D170+D171+D172+D175+D176+D177)</f>
        <v>155812416.90000001</v>
      </c>
      <c r="E178" s="1702">
        <f>SUM(E169+E170+E171+E172+E175+E176+E177)</f>
        <v>163603037.745</v>
      </c>
    </row>
    <row r="179" spans="1:6" x14ac:dyDescent="0.25">
      <c r="A179" s="1372"/>
      <c r="B179" s="1761"/>
      <c r="C179" s="1903"/>
      <c r="D179" s="1761"/>
      <c r="E179" s="1741"/>
    </row>
    <row r="180" spans="1:6" x14ac:dyDescent="0.25">
      <c r="A180" s="1907"/>
      <c r="B180" s="1908"/>
      <c r="C180" s="1908"/>
      <c r="D180" s="1908"/>
      <c r="E180" s="1909"/>
      <c r="F180" s="1393"/>
    </row>
    <row r="181" spans="1:6" x14ac:dyDescent="0.25">
      <c r="A181" s="1888" t="s">
        <v>602</v>
      </c>
      <c r="B181" s="1739"/>
      <c r="C181" s="1739"/>
      <c r="D181" s="1739"/>
      <c r="E181" s="1754"/>
    </row>
    <row r="182" spans="1:6" ht="15.75" thickBot="1" x14ac:dyDescent="0.3">
      <c r="A182" s="1888"/>
      <c r="B182" s="1739"/>
      <c r="C182" s="1739"/>
      <c r="D182" s="1739"/>
      <c r="E182" s="1754"/>
    </row>
    <row r="183" spans="1:6" ht="29.25" thickBot="1" x14ac:dyDescent="0.3">
      <c r="A183" s="354" t="s">
        <v>468</v>
      </c>
      <c r="B183" s="460" t="s">
        <v>503</v>
      </c>
      <c r="C183" s="675" t="s">
        <v>504</v>
      </c>
      <c r="D183" s="1911" t="s">
        <v>505</v>
      </c>
      <c r="E183" s="1913"/>
    </row>
    <row r="184" spans="1:6" ht="15.75" thickBot="1" x14ac:dyDescent="0.3">
      <c r="A184" s="381"/>
      <c r="B184" s="797" t="s">
        <v>507</v>
      </c>
      <c r="C184" s="241" t="s">
        <v>974</v>
      </c>
      <c r="D184" s="797" t="s">
        <v>975</v>
      </c>
      <c r="E184" s="797" t="s">
        <v>978</v>
      </c>
    </row>
    <row r="185" spans="1:6" x14ac:dyDescent="0.25">
      <c r="A185" s="1884" t="s">
        <v>481</v>
      </c>
      <c r="B185" s="1719"/>
      <c r="C185" s="1719"/>
      <c r="D185" s="1719"/>
      <c r="E185" s="1720"/>
    </row>
    <row r="186" spans="1:6" ht="15.75" thickBot="1" x14ac:dyDescent="0.3">
      <c r="A186" s="1883"/>
      <c r="B186" s="1719"/>
      <c r="C186" s="1719"/>
      <c r="D186" s="1719"/>
      <c r="E186" s="1720"/>
    </row>
    <row r="187" spans="1:6" ht="15.75" thickBot="1" x14ac:dyDescent="0.3">
      <c r="A187" s="391" t="s">
        <v>603</v>
      </c>
      <c r="B187" s="391">
        <v>0</v>
      </c>
      <c r="C187" s="676">
        <f>HEALTH!I23</f>
        <v>0</v>
      </c>
      <c r="D187" s="391">
        <f t="shared" ref="D187:E190" si="18">C187*5/100+C187</f>
        <v>0</v>
      </c>
      <c r="E187" s="369">
        <f t="shared" si="18"/>
        <v>0</v>
      </c>
    </row>
    <row r="188" spans="1:6" ht="15.75" thickBot="1" x14ac:dyDescent="0.3">
      <c r="A188" s="391" t="s">
        <v>499</v>
      </c>
      <c r="B188" s="391">
        <v>0</v>
      </c>
      <c r="C188" s="668">
        <f>HEALTH!I122</f>
        <v>1140000</v>
      </c>
      <c r="D188" s="363">
        <f t="shared" si="18"/>
        <v>1197000</v>
      </c>
      <c r="E188" s="364">
        <f t="shared" si="18"/>
        <v>1256850</v>
      </c>
    </row>
    <row r="189" spans="1:6" ht="15" customHeight="1" thickBot="1" x14ac:dyDescent="0.3">
      <c r="A189" s="391" t="s">
        <v>604</v>
      </c>
      <c r="B189" s="391">
        <v>0</v>
      </c>
      <c r="C189" s="676">
        <v>0</v>
      </c>
      <c r="D189" s="391">
        <f t="shared" si="18"/>
        <v>0</v>
      </c>
      <c r="E189" s="369">
        <f t="shared" si="18"/>
        <v>0</v>
      </c>
    </row>
    <row r="190" spans="1:6" ht="15.75" thickBot="1" x14ac:dyDescent="0.3">
      <c r="A190" s="390" t="s">
        <v>473</v>
      </c>
      <c r="B190" s="412">
        <v>0</v>
      </c>
      <c r="C190" s="631">
        <f>HEALTH!I136</f>
        <v>0</v>
      </c>
      <c r="D190" s="412">
        <f t="shared" si="18"/>
        <v>0</v>
      </c>
      <c r="E190" s="389">
        <f t="shared" si="18"/>
        <v>0</v>
      </c>
    </row>
    <row r="191" spans="1:6" x14ac:dyDescent="0.25">
      <c r="A191" s="1884" t="s">
        <v>474</v>
      </c>
      <c r="B191" s="1716"/>
      <c r="C191" s="1716"/>
      <c r="D191" s="1716"/>
      <c r="E191" s="1717"/>
    </row>
    <row r="192" spans="1:6" ht="15.75" thickBot="1" x14ac:dyDescent="0.3">
      <c r="A192" s="1885"/>
      <c r="B192" s="1745"/>
      <c r="C192" s="1745"/>
      <c r="D192" s="1745"/>
      <c r="E192" s="1746"/>
    </row>
    <row r="193" spans="1:7" ht="15.95" customHeight="1" thickBot="1" x14ac:dyDescent="0.3">
      <c r="A193" s="390" t="s">
        <v>475</v>
      </c>
      <c r="B193" s="255">
        <v>0</v>
      </c>
      <c r="C193" s="686">
        <v>0</v>
      </c>
      <c r="D193" s="400">
        <f t="shared" ref="D193:E195" si="19">C193*5/100+C193</f>
        <v>0</v>
      </c>
      <c r="E193" s="389">
        <f t="shared" si="19"/>
        <v>0</v>
      </c>
    </row>
    <row r="194" spans="1:7" ht="18.95" customHeight="1" thickBot="1" x14ac:dyDescent="0.3">
      <c r="A194" s="391" t="s">
        <v>482</v>
      </c>
      <c r="B194" s="396">
        <v>0</v>
      </c>
      <c r="C194" s="681">
        <v>0</v>
      </c>
      <c r="D194" s="391">
        <f t="shared" si="19"/>
        <v>0</v>
      </c>
      <c r="E194" s="369">
        <f t="shared" si="19"/>
        <v>0</v>
      </c>
    </row>
    <row r="195" spans="1:7" ht="15.75" thickBot="1" x14ac:dyDescent="0.3">
      <c r="A195" s="390" t="s">
        <v>477</v>
      </c>
      <c r="B195" s="255">
        <v>0</v>
      </c>
      <c r="C195" s="688">
        <f>HEALTH!I184</f>
        <v>0</v>
      </c>
      <c r="D195" s="390">
        <f t="shared" si="19"/>
        <v>0</v>
      </c>
      <c r="E195" s="389">
        <f t="shared" si="19"/>
        <v>0</v>
      </c>
    </row>
    <row r="196" spans="1:7" x14ac:dyDescent="0.25">
      <c r="A196" s="1884" t="s">
        <v>483</v>
      </c>
      <c r="B196" s="1758">
        <f>SUM(B187+B188+B189+B190+B193+B194+B195)</f>
        <v>0</v>
      </c>
      <c r="C196" s="1890">
        <f>SUM(C187+C188+C189+C190+C193+C194+C195)</f>
        <v>1140000</v>
      </c>
      <c r="D196" s="1892">
        <f>SUM(D187+D188+D189+D190+D193+D194+D195)</f>
        <v>1197000</v>
      </c>
      <c r="E196" s="1894">
        <f>SUM(E187+E188+E189+E190+E193+E194+E195)</f>
        <v>1256850</v>
      </c>
    </row>
    <row r="197" spans="1:7" x14ac:dyDescent="0.25">
      <c r="A197" s="1883"/>
      <c r="B197" s="1739"/>
      <c r="C197" s="1898"/>
      <c r="D197" s="1899"/>
      <c r="E197" s="1900"/>
    </row>
    <row r="198" spans="1:7" x14ac:dyDescent="0.25">
      <c r="A198" s="1910"/>
      <c r="B198" s="1910"/>
      <c r="C198" s="1910"/>
      <c r="D198" s="1910"/>
      <c r="E198" s="1910"/>
      <c r="F198" s="1364"/>
      <c r="G198" s="1364"/>
    </row>
    <row r="199" spans="1:7" x14ac:dyDescent="0.25">
      <c r="A199" s="1888" t="s">
        <v>605</v>
      </c>
      <c r="B199" s="1739"/>
      <c r="C199" s="1739"/>
      <c r="D199" s="1739"/>
      <c r="E199" s="1754"/>
    </row>
    <row r="200" spans="1:7" x14ac:dyDescent="0.25">
      <c r="A200" s="1888"/>
      <c r="B200" s="1739"/>
      <c r="C200" s="1739"/>
      <c r="D200" s="1739"/>
      <c r="E200" s="1754"/>
    </row>
    <row r="201" spans="1:7" ht="15.75" thickBot="1" x14ac:dyDescent="0.3">
      <c r="A201" s="1888"/>
      <c r="B201" s="1739"/>
      <c r="C201" s="1739"/>
      <c r="D201" s="1739"/>
      <c r="E201" s="1754"/>
    </row>
    <row r="202" spans="1:7" ht="29.25" thickBot="1" x14ac:dyDescent="0.3">
      <c r="A202" s="470" t="s">
        <v>468</v>
      </c>
      <c r="B202" s="460" t="s">
        <v>503</v>
      </c>
      <c r="C202" s="687" t="s">
        <v>504</v>
      </c>
      <c r="D202" s="1912" t="s">
        <v>505</v>
      </c>
      <c r="E202" s="1913"/>
    </row>
    <row r="203" spans="1:7" ht="15.75" thickBot="1" x14ac:dyDescent="0.3">
      <c r="A203" s="381"/>
      <c r="B203" s="797" t="s">
        <v>507</v>
      </c>
      <c r="C203" s="241" t="s">
        <v>974</v>
      </c>
      <c r="D203" s="797" t="s">
        <v>975</v>
      </c>
      <c r="E203" s="797" t="s">
        <v>978</v>
      </c>
    </row>
    <row r="204" spans="1:7" x14ac:dyDescent="0.25">
      <c r="A204" s="1888" t="s">
        <v>481</v>
      </c>
      <c r="B204" s="1715"/>
      <c r="C204" s="1716"/>
      <c r="D204" s="1716"/>
      <c r="E204" s="1717"/>
    </row>
    <row r="205" spans="1:7" x14ac:dyDescent="0.25">
      <c r="A205" s="1888"/>
      <c r="B205" s="1718"/>
      <c r="C205" s="1719"/>
      <c r="D205" s="1719"/>
      <c r="E205" s="1720"/>
    </row>
    <row r="206" spans="1:7" ht="15.75" thickBot="1" x14ac:dyDescent="0.3">
      <c r="A206" s="1888"/>
      <c r="B206" s="1744"/>
      <c r="C206" s="1745"/>
      <c r="D206" s="1745"/>
      <c r="E206" s="1746"/>
    </row>
    <row r="207" spans="1:7" ht="15.75" thickBot="1" x14ac:dyDescent="0.3">
      <c r="A207" s="465" t="s">
        <v>470</v>
      </c>
      <c r="B207" s="391">
        <v>0</v>
      </c>
      <c r="C207" s="676">
        <f>HEALTH!J23</f>
        <v>0</v>
      </c>
      <c r="D207" s="391">
        <f t="shared" ref="D207:E210" si="20">C207*5/100+C207</f>
        <v>0</v>
      </c>
      <c r="E207" s="369">
        <f t="shared" si="20"/>
        <v>0</v>
      </c>
    </row>
    <row r="208" spans="1:7" ht="15.75" thickBot="1" x14ac:dyDescent="0.3">
      <c r="A208" s="466" t="s">
        <v>471</v>
      </c>
      <c r="B208" s="357">
        <v>500000</v>
      </c>
      <c r="C208" s="667">
        <f>HEALTH!J122</f>
        <v>6402000</v>
      </c>
      <c r="D208" s="357">
        <f t="shared" si="20"/>
        <v>6722100</v>
      </c>
      <c r="E208" s="358">
        <f t="shared" si="20"/>
        <v>7058205</v>
      </c>
    </row>
    <row r="209" spans="1:6" ht="18.95" customHeight="1" thickBot="1" x14ac:dyDescent="0.3">
      <c r="A209" s="465" t="s">
        <v>472</v>
      </c>
      <c r="B209" s="391">
        <v>0</v>
      </c>
      <c r="C209" s="676">
        <v>0</v>
      </c>
      <c r="D209" s="391">
        <f t="shared" si="20"/>
        <v>0</v>
      </c>
      <c r="E209" s="369">
        <f t="shared" si="20"/>
        <v>0</v>
      </c>
    </row>
    <row r="210" spans="1:6" ht="15.75" thickBot="1" x14ac:dyDescent="0.3">
      <c r="A210" s="465" t="s">
        <v>599</v>
      </c>
      <c r="B210" s="391">
        <v>0</v>
      </c>
      <c r="C210" s="676">
        <f>HEALTH!J136</f>
        <v>0</v>
      </c>
      <c r="D210" s="391">
        <f t="shared" si="20"/>
        <v>0</v>
      </c>
      <c r="E210" s="369">
        <f t="shared" si="20"/>
        <v>0</v>
      </c>
    </row>
    <row r="211" spans="1:6" x14ac:dyDescent="0.25">
      <c r="A211" s="354" t="s">
        <v>533</v>
      </c>
      <c r="B211" s="1715"/>
      <c r="C211" s="1716"/>
      <c r="D211" s="1716"/>
      <c r="E211" s="1717"/>
    </row>
    <row r="212" spans="1:6" ht="15.75" thickBot="1" x14ac:dyDescent="0.3">
      <c r="A212" s="381" t="s">
        <v>232</v>
      </c>
      <c r="B212" s="1744"/>
      <c r="C212" s="1745"/>
      <c r="D212" s="1745"/>
      <c r="E212" s="1746"/>
    </row>
    <row r="213" spans="1:6" ht="17.100000000000001" customHeight="1" thickBot="1" x14ac:dyDescent="0.3">
      <c r="A213" s="465" t="s">
        <v>475</v>
      </c>
      <c r="B213" s="391">
        <v>0</v>
      </c>
      <c r="C213" s="676">
        <v>0</v>
      </c>
      <c r="D213" s="391">
        <f t="shared" ref="D213:E215" si="21">C213*5/100+C213</f>
        <v>0</v>
      </c>
      <c r="E213" s="369">
        <f t="shared" si="21"/>
        <v>0</v>
      </c>
    </row>
    <row r="214" spans="1:6" ht="18" customHeight="1" thickBot="1" x14ac:dyDescent="0.3">
      <c r="A214" s="466" t="s">
        <v>482</v>
      </c>
      <c r="B214" s="390">
        <v>0</v>
      </c>
      <c r="C214" s="631">
        <v>0</v>
      </c>
      <c r="D214" s="390">
        <f t="shared" si="21"/>
        <v>0</v>
      </c>
      <c r="E214" s="389">
        <f t="shared" si="21"/>
        <v>0</v>
      </c>
    </row>
    <row r="215" spans="1:6" ht="15.75" thickBot="1" x14ac:dyDescent="0.3">
      <c r="A215" s="465" t="s">
        <v>477</v>
      </c>
      <c r="B215" s="391">
        <v>0</v>
      </c>
      <c r="C215" s="668">
        <f>HEALTH!J184</f>
        <v>0</v>
      </c>
      <c r="D215" s="363">
        <f t="shared" si="21"/>
        <v>0</v>
      </c>
      <c r="E215" s="364">
        <f t="shared" si="21"/>
        <v>0</v>
      </c>
    </row>
    <row r="216" spans="1:6" x14ac:dyDescent="0.25">
      <c r="A216" s="365" t="s">
        <v>598</v>
      </c>
      <c r="B216" s="1761">
        <f>SUM(B207+B208+B209+B210+B213+B214+B215)</f>
        <v>500000</v>
      </c>
      <c r="C216" s="1903">
        <f>SUM(C207+C208+C209+C210+C213+C214+C215)</f>
        <v>6402000</v>
      </c>
      <c r="D216" s="1761">
        <f>SUM(D207+D208+D209+D210+D213+D214+D215)</f>
        <v>6722100</v>
      </c>
      <c r="E216" s="1741">
        <f>SUM(E207+E208+E209+E210+E213+E214+E215)</f>
        <v>7058205</v>
      </c>
    </row>
    <row r="217" spans="1:6" x14ac:dyDescent="0.25">
      <c r="A217" s="1372" t="s">
        <v>232</v>
      </c>
      <c r="B217" s="1761"/>
      <c r="C217" s="1903"/>
      <c r="D217" s="1761"/>
      <c r="E217" s="1741"/>
    </row>
    <row r="218" spans="1:6" x14ac:dyDescent="0.25">
      <c r="A218" s="1907"/>
      <c r="B218" s="1908"/>
      <c r="C218" s="1908"/>
      <c r="D218" s="1908"/>
      <c r="E218" s="1909"/>
      <c r="F218" s="1364"/>
    </row>
    <row r="219" spans="1:6" x14ac:dyDescent="0.25">
      <c r="A219" s="1771" t="s">
        <v>580</v>
      </c>
      <c r="B219" s="1772"/>
      <c r="C219" s="1772"/>
      <c r="D219" s="1772"/>
      <c r="E219" s="1773"/>
    </row>
    <row r="220" spans="1:6" x14ac:dyDescent="0.25">
      <c r="A220" s="1771"/>
      <c r="B220" s="1772"/>
      <c r="C220" s="1772"/>
      <c r="D220" s="1772"/>
      <c r="E220" s="1773"/>
    </row>
    <row r="221" spans="1:6" ht="15.75" thickBot="1" x14ac:dyDescent="0.3">
      <c r="A221" s="1774"/>
      <c r="B221" s="1775"/>
      <c r="C221" s="1775"/>
      <c r="D221" s="1775"/>
      <c r="E221" s="1776"/>
    </row>
    <row r="222" spans="1:6" ht="29.25" thickBot="1" x14ac:dyDescent="0.3">
      <c r="A222" s="365" t="s">
        <v>468</v>
      </c>
      <c r="B222" s="470" t="s">
        <v>503</v>
      </c>
      <c r="C222" s="687" t="s">
        <v>504</v>
      </c>
      <c r="D222" s="1911" t="s">
        <v>505</v>
      </c>
      <c r="E222" s="1913"/>
    </row>
    <row r="223" spans="1:6" ht="15.75" thickBot="1" x14ac:dyDescent="0.3">
      <c r="A223" s="365"/>
      <c r="B223" s="797" t="s">
        <v>507</v>
      </c>
      <c r="C223" s="241" t="s">
        <v>974</v>
      </c>
      <c r="D223" s="797" t="s">
        <v>975</v>
      </c>
      <c r="E223" s="797" t="s">
        <v>978</v>
      </c>
    </row>
    <row r="224" spans="1:6" x14ac:dyDescent="0.25">
      <c r="A224" s="1884" t="s">
        <v>481</v>
      </c>
      <c r="B224" s="1719"/>
      <c r="C224" s="1719"/>
      <c r="D224" s="1719"/>
      <c r="E224" s="1720"/>
    </row>
    <row r="225" spans="1:6" ht="15.75" thickBot="1" x14ac:dyDescent="0.3">
      <c r="A225" s="1883"/>
      <c r="B225" s="1719"/>
      <c r="C225" s="1719"/>
      <c r="D225" s="1719"/>
      <c r="E225" s="1720"/>
    </row>
    <row r="226" spans="1:6" ht="20.100000000000001" customHeight="1" thickBot="1" x14ac:dyDescent="0.3">
      <c r="A226" s="465" t="s">
        <v>470</v>
      </c>
      <c r="B226" s="391">
        <v>0</v>
      </c>
      <c r="C226" s="676">
        <f>HEALTH!K23</f>
        <v>0</v>
      </c>
      <c r="D226" s="391">
        <f t="shared" ref="D226:E230" si="22">C226*5/100+C226</f>
        <v>0</v>
      </c>
      <c r="E226" s="369">
        <f t="shared" si="22"/>
        <v>0</v>
      </c>
    </row>
    <row r="227" spans="1:6" ht="20.100000000000001" customHeight="1" thickBot="1" x14ac:dyDescent="0.3">
      <c r="A227" s="465" t="s">
        <v>471</v>
      </c>
      <c r="B227" s="391">
        <v>0</v>
      </c>
      <c r="C227" s="668">
        <f>HEALTH!K122</f>
        <v>490000</v>
      </c>
      <c r="D227" s="363">
        <f t="shared" si="22"/>
        <v>514500</v>
      </c>
      <c r="E227" s="364">
        <f t="shared" si="22"/>
        <v>540225</v>
      </c>
    </row>
    <row r="228" spans="1:6" ht="18.95" customHeight="1" thickBot="1" x14ac:dyDescent="0.3">
      <c r="A228" s="465" t="s">
        <v>472</v>
      </c>
      <c r="B228" s="391">
        <v>0</v>
      </c>
      <c r="C228" s="676">
        <v>0</v>
      </c>
      <c r="D228" s="391">
        <f t="shared" si="22"/>
        <v>0</v>
      </c>
      <c r="E228" s="369">
        <f t="shared" si="22"/>
        <v>0</v>
      </c>
    </row>
    <row r="229" spans="1:6" x14ac:dyDescent="0.25">
      <c r="A229" s="1715" t="s">
        <v>473</v>
      </c>
      <c r="B229" s="1796">
        <v>0</v>
      </c>
      <c r="C229" s="1901">
        <f>HEALTH!K136</f>
        <v>0</v>
      </c>
      <c r="D229" s="1796">
        <f>C229*5/100+C229</f>
        <v>0</v>
      </c>
      <c r="E229" s="1717">
        <f t="shared" si="22"/>
        <v>0</v>
      </c>
    </row>
    <row r="230" spans="1:6" ht="8.1" customHeight="1" thickBot="1" x14ac:dyDescent="0.3">
      <c r="A230" s="1744"/>
      <c r="B230" s="1729"/>
      <c r="C230" s="1902"/>
      <c r="D230" s="1729">
        <f>C230*5/100+C230</f>
        <v>0</v>
      </c>
      <c r="E230" s="1746">
        <f t="shared" si="22"/>
        <v>0</v>
      </c>
    </row>
    <row r="231" spans="1:6" x14ac:dyDescent="0.25">
      <c r="A231" s="1777" t="s">
        <v>474</v>
      </c>
      <c r="B231" s="1715"/>
      <c r="C231" s="1716"/>
      <c r="D231" s="1716"/>
      <c r="E231" s="1717"/>
    </row>
    <row r="232" spans="1:6" ht="15.75" thickBot="1" x14ac:dyDescent="0.3">
      <c r="A232" s="1888"/>
      <c r="B232" s="1718"/>
      <c r="C232" s="1719"/>
      <c r="D232" s="1719"/>
      <c r="E232" s="1720"/>
    </row>
    <row r="233" spans="1:6" ht="18.95" customHeight="1" thickBot="1" x14ac:dyDescent="0.3">
      <c r="A233" s="465" t="s">
        <v>475</v>
      </c>
      <c r="B233" s="391">
        <v>0</v>
      </c>
      <c r="C233" s="676">
        <v>0</v>
      </c>
      <c r="D233" s="391">
        <f t="shared" ref="D233:E235" si="23">C233*5/100+C233</f>
        <v>0</v>
      </c>
      <c r="E233" s="369">
        <f t="shared" si="23"/>
        <v>0</v>
      </c>
    </row>
    <row r="234" spans="1:6" ht="15.95" customHeight="1" thickBot="1" x14ac:dyDescent="0.3">
      <c r="A234" s="465" t="s">
        <v>482</v>
      </c>
      <c r="B234" s="391">
        <v>0</v>
      </c>
      <c r="C234" s="676">
        <v>0</v>
      </c>
      <c r="D234" s="391">
        <f t="shared" si="23"/>
        <v>0</v>
      </c>
      <c r="E234" s="369">
        <f t="shared" si="23"/>
        <v>0</v>
      </c>
    </row>
    <row r="235" spans="1:6" ht="15.75" thickBot="1" x14ac:dyDescent="0.3">
      <c r="A235" s="467" t="s">
        <v>477</v>
      </c>
      <c r="B235" s="400">
        <v>0</v>
      </c>
      <c r="C235" s="690">
        <f>HEALTH!K184</f>
        <v>0</v>
      </c>
      <c r="D235" s="387">
        <f t="shared" si="23"/>
        <v>0</v>
      </c>
      <c r="E235" s="385">
        <f t="shared" si="23"/>
        <v>0</v>
      </c>
    </row>
    <row r="236" spans="1:6" x14ac:dyDescent="0.25">
      <c r="A236" s="354" t="s">
        <v>598</v>
      </c>
      <c r="B236" s="1884">
        <f>SUM(B226+B227+B228+B229+B233+B234+B235)</f>
        <v>0</v>
      </c>
      <c r="C236" s="1905">
        <f>SUM(C226+C227+C228+C229+C233+C234+C235)</f>
        <v>490000</v>
      </c>
      <c r="D236" s="1892">
        <f>SUM(D226+D227+D228+D229+D233+D234+D235)</f>
        <v>514500</v>
      </c>
      <c r="E236" s="1894">
        <f>SUM(E226+E227+E228+E229+E233+E234+E235)</f>
        <v>540225</v>
      </c>
    </row>
    <row r="237" spans="1:6" x14ac:dyDescent="0.25">
      <c r="A237" s="1372" t="s">
        <v>232</v>
      </c>
      <c r="B237" s="1883"/>
      <c r="C237" s="1906"/>
      <c r="D237" s="1899"/>
      <c r="E237" s="1900"/>
    </row>
    <row r="238" spans="1:6" x14ac:dyDescent="0.25">
      <c r="A238" s="1907"/>
      <c r="B238" s="1908"/>
      <c r="C238" s="1908"/>
      <c r="D238" s="1908"/>
      <c r="E238" s="1909"/>
      <c r="F238" s="1364"/>
    </row>
    <row r="239" spans="1:6" x14ac:dyDescent="0.25">
      <c r="A239" s="1888" t="s">
        <v>581</v>
      </c>
      <c r="B239" s="1739"/>
      <c r="C239" s="1738"/>
      <c r="D239" s="1739"/>
      <c r="E239" s="1754"/>
    </row>
    <row r="240" spans="1:6" ht="15.75" thickBot="1" x14ac:dyDescent="0.3">
      <c r="A240" s="1778"/>
      <c r="B240" s="1779"/>
      <c r="C240" s="1889"/>
      <c r="D240" s="1779"/>
      <c r="E240" s="1755"/>
    </row>
    <row r="241" spans="1:5" ht="29.25" thickBot="1" x14ac:dyDescent="0.3">
      <c r="A241" s="365" t="s">
        <v>468</v>
      </c>
      <c r="B241" s="470" t="s">
        <v>503</v>
      </c>
      <c r="C241" s="687" t="s">
        <v>504</v>
      </c>
      <c r="D241" s="1911" t="s">
        <v>505</v>
      </c>
      <c r="E241" s="1913"/>
    </row>
    <row r="242" spans="1:5" ht="15.75" thickBot="1" x14ac:dyDescent="0.3">
      <c r="A242" s="365"/>
      <c r="B242" s="797" t="s">
        <v>507</v>
      </c>
      <c r="C242" s="241" t="s">
        <v>974</v>
      </c>
      <c r="D242" s="797" t="s">
        <v>975</v>
      </c>
      <c r="E242" s="797" t="s">
        <v>978</v>
      </c>
    </row>
    <row r="243" spans="1:5" x14ac:dyDescent="0.25">
      <c r="A243" s="459" t="s">
        <v>232</v>
      </c>
      <c r="B243" s="1719"/>
      <c r="C243" s="1719"/>
      <c r="D243" s="1719"/>
      <c r="E243" s="1720"/>
    </row>
    <row r="244" spans="1:5" x14ac:dyDescent="0.25">
      <c r="A244" s="471" t="s">
        <v>495</v>
      </c>
      <c r="B244" s="1719"/>
      <c r="C244" s="1719"/>
      <c r="D244" s="1719"/>
      <c r="E244" s="1720"/>
    </row>
    <row r="245" spans="1:5" ht="15.75" thickBot="1" x14ac:dyDescent="0.3">
      <c r="A245" s="471"/>
      <c r="B245" s="1719"/>
      <c r="C245" s="1719"/>
      <c r="D245" s="1719"/>
      <c r="E245" s="1720"/>
    </row>
    <row r="246" spans="1:5" ht="15.75" thickBot="1" x14ac:dyDescent="0.3">
      <c r="A246" s="465" t="s">
        <v>606</v>
      </c>
      <c r="B246" s="391">
        <v>0</v>
      </c>
      <c r="C246" s="681">
        <f>HEALTH!L23</f>
        <v>0</v>
      </c>
      <c r="D246" s="391">
        <f t="shared" ref="D246:E249" si="24">C246*5/100+C246</f>
        <v>0</v>
      </c>
      <c r="E246" s="369">
        <f t="shared" si="24"/>
        <v>0</v>
      </c>
    </row>
    <row r="247" spans="1:5" ht="24" customHeight="1" thickBot="1" x14ac:dyDescent="0.3">
      <c r="A247" s="476" t="s">
        <v>471</v>
      </c>
      <c r="B247" s="357">
        <v>3200000</v>
      </c>
      <c r="C247" s="665">
        <f>HEALTH!L122</f>
        <v>6095284</v>
      </c>
      <c r="D247" s="357">
        <f t="shared" si="24"/>
        <v>6400048.2000000002</v>
      </c>
      <c r="E247" s="358">
        <f t="shared" si="24"/>
        <v>6720050.6100000003</v>
      </c>
    </row>
    <row r="248" spans="1:5" ht="15" customHeight="1" thickBot="1" x14ac:dyDescent="0.3">
      <c r="A248" s="475" t="s">
        <v>604</v>
      </c>
      <c r="B248" s="391">
        <v>0</v>
      </c>
      <c r="C248" s="681">
        <v>0</v>
      </c>
      <c r="D248" s="391">
        <f t="shared" si="24"/>
        <v>0</v>
      </c>
      <c r="E248" s="369">
        <f t="shared" si="24"/>
        <v>0</v>
      </c>
    </row>
    <row r="249" spans="1:5" ht="15.75" thickBot="1" x14ac:dyDescent="0.3">
      <c r="A249" s="466" t="s">
        <v>599</v>
      </c>
      <c r="B249" s="412">
        <v>0</v>
      </c>
      <c r="C249" s="691">
        <f>HEALTH!L136</f>
        <v>0</v>
      </c>
      <c r="D249" s="412">
        <f t="shared" si="24"/>
        <v>0</v>
      </c>
      <c r="E249" s="389">
        <f t="shared" si="24"/>
        <v>0</v>
      </c>
    </row>
    <row r="250" spans="1:5" x14ac:dyDescent="0.25">
      <c r="A250" s="1777" t="s">
        <v>474</v>
      </c>
      <c r="B250" s="1715"/>
      <c r="C250" s="1716"/>
      <c r="D250" s="1716"/>
      <c r="E250" s="1717"/>
    </row>
    <row r="251" spans="1:5" ht="15.75" thickBot="1" x14ac:dyDescent="0.3">
      <c r="A251" s="1888"/>
      <c r="B251" s="1718"/>
      <c r="C251" s="1719"/>
      <c r="D251" s="1719"/>
      <c r="E251" s="1720"/>
    </row>
    <row r="252" spans="1:5" ht="15.95" customHeight="1" thickBot="1" x14ac:dyDescent="0.3">
      <c r="A252" s="465" t="s">
        <v>475</v>
      </c>
      <c r="B252" s="391">
        <v>0</v>
      </c>
      <c r="C252" s="676">
        <v>0</v>
      </c>
      <c r="D252" s="391">
        <f t="shared" ref="D252:E254" si="25">C252*5/100+C252</f>
        <v>0</v>
      </c>
      <c r="E252" s="369">
        <f t="shared" si="25"/>
        <v>0</v>
      </c>
    </row>
    <row r="253" spans="1:5" ht="15.95" customHeight="1" thickBot="1" x14ac:dyDescent="0.3">
      <c r="A253" s="466" t="s">
        <v>482</v>
      </c>
      <c r="B253" s="390">
        <v>0</v>
      </c>
      <c r="C253" s="631">
        <v>0</v>
      </c>
      <c r="D253" s="390">
        <f t="shared" si="25"/>
        <v>0</v>
      </c>
      <c r="E253" s="389">
        <f t="shared" si="25"/>
        <v>0</v>
      </c>
    </row>
    <row r="254" spans="1:5" ht="15.75" thickBot="1" x14ac:dyDescent="0.3">
      <c r="A254" s="465" t="s">
        <v>477</v>
      </c>
      <c r="B254" s="391">
        <v>0</v>
      </c>
      <c r="C254" s="668">
        <f>HEALTH!L184</f>
        <v>0</v>
      </c>
      <c r="D254" s="363">
        <f t="shared" si="25"/>
        <v>0</v>
      </c>
      <c r="E254" s="364">
        <f t="shared" si="25"/>
        <v>0</v>
      </c>
    </row>
    <row r="255" spans="1:5" x14ac:dyDescent="0.25">
      <c r="A255" s="354" t="s">
        <v>598</v>
      </c>
      <c r="B255" s="1700">
        <f>SUM(B246+B247+B248+B249+B252+B253+B254)</f>
        <v>3200000</v>
      </c>
      <c r="C255" s="1698">
        <f>SUM(C246+C247+C248+C249+C252+C253+C254)</f>
        <v>6095284</v>
      </c>
      <c r="D255" s="1700">
        <f>SUM(D246+D247+D248+D249+D252+D253+D254)</f>
        <v>6400048.2000000002</v>
      </c>
      <c r="E255" s="1702">
        <f>SUM(E246+E247+E248+E249+E252+E253+E254)</f>
        <v>6720050.6100000003</v>
      </c>
    </row>
    <row r="256" spans="1:5" x14ac:dyDescent="0.25">
      <c r="A256" s="1372" t="s">
        <v>232</v>
      </c>
      <c r="B256" s="1761"/>
      <c r="C256" s="1903"/>
      <c r="D256" s="1761"/>
      <c r="E256" s="1741"/>
    </row>
    <row r="257" spans="1:6" x14ac:dyDescent="0.25">
      <c r="A257" s="1910"/>
      <c r="B257" s="1910"/>
      <c r="C257" s="1910"/>
      <c r="D257" s="1910"/>
      <c r="E257" s="1910"/>
      <c r="F257" s="1364"/>
    </row>
    <row r="258" spans="1:6" x14ac:dyDescent="0.25">
      <c r="A258" s="1888" t="s">
        <v>582</v>
      </c>
      <c r="B258" s="1739"/>
      <c r="C258" s="1739"/>
      <c r="D258" s="1739"/>
      <c r="E258" s="1754"/>
    </row>
    <row r="259" spans="1:6" x14ac:dyDescent="0.25">
      <c r="A259" s="1888"/>
      <c r="B259" s="1739"/>
      <c r="C259" s="1739"/>
      <c r="D259" s="1739"/>
      <c r="E259" s="1754"/>
    </row>
    <row r="260" spans="1:6" ht="15.75" thickBot="1" x14ac:dyDescent="0.3">
      <c r="A260" s="1888"/>
      <c r="B260" s="1739"/>
      <c r="C260" s="1739"/>
      <c r="D260" s="1739"/>
      <c r="E260" s="1754"/>
    </row>
    <row r="261" spans="1:6" ht="29.25" thickBot="1" x14ac:dyDescent="0.3">
      <c r="A261" s="459" t="s">
        <v>468</v>
      </c>
      <c r="B261" s="470" t="s">
        <v>503</v>
      </c>
      <c r="C261" s="687" t="s">
        <v>504</v>
      </c>
      <c r="D261" s="1911" t="s">
        <v>505</v>
      </c>
      <c r="E261" s="1913"/>
    </row>
    <row r="262" spans="1:6" ht="15.75" thickBot="1" x14ac:dyDescent="0.3">
      <c r="A262" s="402"/>
      <c r="B262" s="797" t="s">
        <v>507</v>
      </c>
      <c r="C262" s="241" t="s">
        <v>974</v>
      </c>
      <c r="D262" s="797" t="s">
        <v>975</v>
      </c>
      <c r="E262" s="797" t="s">
        <v>978</v>
      </c>
    </row>
    <row r="263" spans="1:6" x14ac:dyDescent="0.25">
      <c r="A263" s="1884" t="s">
        <v>481</v>
      </c>
      <c r="B263" s="1739"/>
      <c r="C263" s="1739"/>
      <c r="D263" s="1739"/>
      <c r="E263" s="1754"/>
    </row>
    <row r="264" spans="1:6" ht="15.75" thickBot="1" x14ac:dyDescent="0.3">
      <c r="A264" s="1883"/>
      <c r="B264" s="1739"/>
      <c r="C264" s="1739"/>
      <c r="D264" s="1739"/>
      <c r="E264" s="1754"/>
    </row>
    <row r="265" spans="1:6" ht="24" customHeight="1" thickBot="1" x14ac:dyDescent="0.3">
      <c r="A265" s="391" t="s">
        <v>470</v>
      </c>
      <c r="B265" s="391">
        <v>0</v>
      </c>
      <c r="C265" s="681">
        <f>HEALTH!Q23</f>
        <v>0</v>
      </c>
      <c r="D265" s="391">
        <f t="shared" ref="D265:E268" si="26">C265*5/100+C265</f>
        <v>0</v>
      </c>
      <c r="E265" s="391">
        <f t="shared" si="26"/>
        <v>0</v>
      </c>
    </row>
    <row r="266" spans="1:6" ht="15.75" thickBot="1" x14ac:dyDescent="0.3">
      <c r="A266" s="390" t="s">
        <v>499</v>
      </c>
      <c r="B266" s="357">
        <v>193100000</v>
      </c>
      <c r="C266" s="665">
        <f>HEALTH!Q122</f>
        <v>118480000</v>
      </c>
      <c r="D266" s="357">
        <f t="shared" si="26"/>
        <v>124404000</v>
      </c>
      <c r="E266" s="357">
        <f t="shared" si="26"/>
        <v>130624200</v>
      </c>
    </row>
    <row r="267" spans="1:6" ht="15" customHeight="1" thickBot="1" x14ac:dyDescent="0.3">
      <c r="A267" s="391" t="s">
        <v>604</v>
      </c>
      <c r="B267" s="391">
        <v>0</v>
      </c>
      <c r="C267" s="681">
        <v>0</v>
      </c>
      <c r="D267" s="391">
        <f t="shared" si="26"/>
        <v>0</v>
      </c>
      <c r="E267" s="391">
        <f t="shared" si="26"/>
        <v>0</v>
      </c>
    </row>
    <row r="268" spans="1:6" ht="15.75" thickBot="1" x14ac:dyDescent="0.3">
      <c r="A268" s="391" t="s">
        <v>473</v>
      </c>
      <c r="B268" s="363">
        <v>9000000</v>
      </c>
      <c r="C268" s="664">
        <f>HEALTH!Q136</f>
        <v>0</v>
      </c>
      <c r="D268" s="363">
        <f t="shared" si="26"/>
        <v>0</v>
      </c>
      <c r="E268" s="363">
        <f t="shared" si="26"/>
        <v>0</v>
      </c>
    </row>
    <row r="269" spans="1:6" x14ac:dyDescent="0.25">
      <c r="A269" s="1884" t="s">
        <v>474</v>
      </c>
      <c r="B269" s="1739"/>
      <c r="C269" s="1739"/>
      <c r="D269" s="1739"/>
      <c r="E269" s="1754"/>
    </row>
    <row r="270" spans="1:6" ht="15.75" thickBot="1" x14ac:dyDescent="0.3">
      <c r="A270" s="1883"/>
      <c r="B270" s="1739"/>
      <c r="C270" s="1739"/>
      <c r="D270" s="1739"/>
      <c r="E270" s="1754"/>
    </row>
    <row r="271" spans="1:6" ht="21" customHeight="1" thickBot="1" x14ac:dyDescent="0.3">
      <c r="A271" s="391" t="s">
        <v>475</v>
      </c>
      <c r="B271" s="396">
        <v>0</v>
      </c>
      <c r="C271" s="681">
        <v>0</v>
      </c>
      <c r="D271" s="391">
        <f t="shared" ref="D271:E273" si="27">C271*5/100+C271</f>
        <v>0</v>
      </c>
      <c r="E271" s="391">
        <f t="shared" si="27"/>
        <v>0</v>
      </c>
    </row>
    <row r="272" spans="1:6" ht="15" customHeight="1" thickBot="1" x14ac:dyDescent="0.3">
      <c r="A272" s="390" t="s">
        <v>607</v>
      </c>
      <c r="B272" s="255">
        <v>0</v>
      </c>
      <c r="C272" s="688">
        <v>0</v>
      </c>
      <c r="D272" s="390">
        <f t="shared" si="27"/>
        <v>0</v>
      </c>
      <c r="E272" s="390">
        <f t="shared" si="27"/>
        <v>0</v>
      </c>
    </row>
    <row r="273" spans="1:6" ht="15.75" thickBot="1" x14ac:dyDescent="0.3">
      <c r="A273" s="400" t="s">
        <v>477</v>
      </c>
      <c r="B273" s="468">
        <v>4000000</v>
      </c>
      <c r="C273" s="663">
        <f>HEALTH!Q184</f>
        <v>36000000</v>
      </c>
      <c r="D273" s="387">
        <f t="shared" si="27"/>
        <v>37800000</v>
      </c>
      <c r="E273" s="387">
        <f t="shared" si="27"/>
        <v>39690000</v>
      </c>
    </row>
    <row r="274" spans="1:6" x14ac:dyDescent="0.25">
      <c r="A274" s="1884" t="s">
        <v>483</v>
      </c>
      <c r="B274" s="1759">
        <f>SUM(B265+B266+B267+B268+B271+B272+B273)</f>
        <v>206100000</v>
      </c>
      <c r="C274" s="1696">
        <f>SUM(C265+C266+C267+C268+C271+C272+C273)</f>
        <v>154480000</v>
      </c>
      <c r="D274" s="1700">
        <f>SUM(D265+D266+D267+D268+D271+D272+D273)</f>
        <v>162204000</v>
      </c>
      <c r="E274" s="1700">
        <f>SUM(E265+E266+E267+E268+E271+E272+E273)</f>
        <v>170314200</v>
      </c>
    </row>
    <row r="275" spans="1:6" x14ac:dyDescent="0.25">
      <c r="A275" s="1883"/>
      <c r="B275" s="1904"/>
      <c r="C275" s="1780"/>
      <c r="D275" s="1761"/>
      <c r="E275" s="1761"/>
    </row>
    <row r="276" spans="1:6" x14ac:dyDescent="0.25">
      <c r="A276" s="1910"/>
      <c r="B276" s="1910"/>
      <c r="C276" s="1910"/>
      <c r="D276" s="1910"/>
      <c r="E276" s="1910"/>
      <c r="F276" s="1364"/>
    </row>
    <row r="277" spans="1:6" ht="15.75" thickBot="1" x14ac:dyDescent="0.3">
      <c r="A277" s="1778" t="s">
        <v>583</v>
      </c>
      <c r="B277" s="1779"/>
      <c r="C277" s="1381"/>
      <c r="D277" s="1368"/>
      <c r="E277" s="1367"/>
    </row>
    <row r="278" spans="1:6" ht="29.25" thickBot="1" x14ac:dyDescent="0.3">
      <c r="A278" s="365" t="s">
        <v>468</v>
      </c>
      <c r="B278" s="354" t="s">
        <v>503</v>
      </c>
      <c r="C278" s="693" t="s">
        <v>504</v>
      </c>
      <c r="D278" s="1739" t="s">
        <v>505</v>
      </c>
      <c r="E278" s="1754"/>
    </row>
    <row r="279" spans="1:6" ht="15.75" thickBot="1" x14ac:dyDescent="0.3">
      <c r="A279" s="460"/>
      <c r="B279" s="797" t="s">
        <v>507</v>
      </c>
      <c r="C279" s="241" t="s">
        <v>974</v>
      </c>
      <c r="D279" s="797" t="s">
        <v>975</v>
      </c>
      <c r="E279" s="797" t="s">
        <v>978</v>
      </c>
    </row>
    <row r="280" spans="1:6" x14ac:dyDescent="0.25">
      <c r="A280" s="1884" t="s">
        <v>481</v>
      </c>
      <c r="B280" s="1719"/>
      <c r="C280" s="1719"/>
      <c r="D280" s="1719"/>
      <c r="E280" s="1720"/>
    </row>
    <row r="281" spans="1:6" ht="15.75" thickBot="1" x14ac:dyDescent="0.3">
      <c r="A281" s="1885"/>
      <c r="B281" s="1745"/>
      <c r="C281" s="1745"/>
      <c r="D281" s="1745"/>
      <c r="E281" s="1746"/>
    </row>
    <row r="282" spans="1:6" ht="24" customHeight="1" thickBot="1" x14ac:dyDescent="0.3">
      <c r="A282" s="391" t="s">
        <v>470</v>
      </c>
      <c r="B282" s="391">
        <v>0</v>
      </c>
      <c r="C282" s="681">
        <f>HEALTH!N23</f>
        <v>0</v>
      </c>
      <c r="D282" s="391">
        <f t="shared" ref="D282:E286" si="28">C282*5/100+C282</f>
        <v>0</v>
      </c>
      <c r="E282" s="369">
        <f t="shared" si="28"/>
        <v>0</v>
      </c>
    </row>
    <row r="283" spans="1:6" ht="15.75" thickBot="1" x14ac:dyDescent="0.3">
      <c r="A283" s="390" t="s">
        <v>499</v>
      </c>
      <c r="B283" s="357">
        <v>191800000</v>
      </c>
      <c r="C283" s="665">
        <f>HEALTH!N122</f>
        <v>118100000</v>
      </c>
      <c r="D283" s="357">
        <f t="shared" si="28"/>
        <v>124005000</v>
      </c>
      <c r="E283" s="358">
        <f t="shared" si="28"/>
        <v>130205250</v>
      </c>
    </row>
    <row r="284" spans="1:6" ht="15" customHeight="1" thickBot="1" x14ac:dyDescent="0.3">
      <c r="A284" s="391" t="s">
        <v>604</v>
      </c>
      <c r="B284" s="391">
        <v>0</v>
      </c>
      <c r="C284" s="681">
        <v>0</v>
      </c>
      <c r="D284" s="391">
        <f t="shared" si="28"/>
        <v>0</v>
      </c>
      <c r="E284" s="369">
        <f t="shared" si="28"/>
        <v>0</v>
      </c>
    </row>
    <row r="285" spans="1:6" x14ac:dyDescent="0.25">
      <c r="A285" s="400" t="s">
        <v>599</v>
      </c>
      <c r="B285" s="1762">
        <v>9000000</v>
      </c>
      <c r="C285" s="1783">
        <f>HEALTH!N136</f>
        <v>0</v>
      </c>
      <c r="D285" s="1762">
        <f t="shared" si="28"/>
        <v>0</v>
      </c>
      <c r="E285" s="1765">
        <f t="shared" si="28"/>
        <v>0</v>
      </c>
    </row>
    <row r="286" spans="1:6" ht="15.75" thickBot="1" x14ac:dyDescent="0.3">
      <c r="A286" s="412" t="s">
        <v>232</v>
      </c>
      <c r="B286" s="1733"/>
      <c r="C286" s="1784"/>
      <c r="D286" s="1733">
        <f t="shared" si="28"/>
        <v>0</v>
      </c>
      <c r="E286" s="1735">
        <f t="shared" si="28"/>
        <v>0</v>
      </c>
    </row>
    <row r="287" spans="1:6" x14ac:dyDescent="0.25">
      <c r="A287" s="1884" t="s">
        <v>474</v>
      </c>
      <c r="B287" s="1716"/>
      <c r="C287" s="1716"/>
      <c r="D287" s="1716"/>
      <c r="E287" s="1717"/>
    </row>
    <row r="288" spans="1:6" ht="15.75" thickBot="1" x14ac:dyDescent="0.3">
      <c r="A288" s="1883"/>
      <c r="B288" s="1719"/>
      <c r="C288" s="1719"/>
      <c r="D288" s="1719"/>
      <c r="E288" s="1720"/>
    </row>
    <row r="289" spans="1:6" ht="21" customHeight="1" thickBot="1" x14ac:dyDescent="0.3">
      <c r="A289" s="391" t="s">
        <v>475</v>
      </c>
      <c r="B289" s="396">
        <v>0</v>
      </c>
      <c r="C289" s="681">
        <v>0</v>
      </c>
      <c r="D289" s="391">
        <f t="shared" ref="D289:E291" si="29">C289*5/100+C289</f>
        <v>0</v>
      </c>
      <c r="E289" s="369">
        <f t="shared" si="29"/>
        <v>0</v>
      </c>
    </row>
    <row r="290" spans="1:6" ht="15" customHeight="1" thickBot="1" x14ac:dyDescent="0.3">
      <c r="A290" s="391" t="s">
        <v>607</v>
      </c>
      <c r="B290" s="396">
        <v>0</v>
      </c>
      <c r="C290" s="681">
        <v>0</v>
      </c>
      <c r="D290" s="391">
        <f t="shared" si="29"/>
        <v>0</v>
      </c>
      <c r="E290" s="369">
        <f t="shared" si="29"/>
        <v>0</v>
      </c>
    </row>
    <row r="291" spans="1:6" ht="15.75" thickBot="1" x14ac:dyDescent="0.3">
      <c r="A291" s="390" t="s">
        <v>477</v>
      </c>
      <c r="B291" s="375">
        <v>4000000</v>
      </c>
      <c r="C291" s="665">
        <f>HEALTH!N184</f>
        <v>41000000</v>
      </c>
      <c r="D291" s="357">
        <f t="shared" si="29"/>
        <v>43050000</v>
      </c>
      <c r="E291" s="358">
        <f t="shared" si="29"/>
        <v>45202500</v>
      </c>
    </row>
    <row r="292" spans="1:6" x14ac:dyDescent="0.25">
      <c r="A292" s="459" t="s">
        <v>232</v>
      </c>
      <c r="B292" s="1759">
        <f>SUM(B282+B283+B284+B285+B289+B290+B291)</f>
        <v>204800000</v>
      </c>
      <c r="C292" s="1696">
        <f>SUM(C282+C283+C284+C285+C289+C290+C291)</f>
        <v>159100000</v>
      </c>
      <c r="D292" s="1700">
        <f>SUM(D282+D283+D284+D285+D289+D290+D291)</f>
        <v>167055000</v>
      </c>
      <c r="E292" s="1702">
        <f>SUM(E282+E283+E284+E285+E289+E290+E291)</f>
        <v>175407750</v>
      </c>
    </row>
    <row r="293" spans="1:6" x14ac:dyDescent="0.25">
      <c r="A293" s="1371" t="s">
        <v>501</v>
      </c>
      <c r="B293" s="1904"/>
      <c r="C293" s="1780"/>
      <c r="D293" s="1761"/>
      <c r="E293" s="1741"/>
    </row>
    <row r="294" spans="1:6" x14ac:dyDescent="0.25">
      <c r="A294" s="1910"/>
      <c r="B294" s="1910"/>
      <c r="C294" s="1910"/>
      <c r="D294" s="1910"/>
      <c r="E294" s="1910"/>
      <c r="F294" s="1364"/>
    </row>
    <row r="295" spans="1:6" ht="28.5" x14ac:dyDescent="0.25">
      <c r="A295" s="1372" t="s">
        <v>584</v>
      </c>
      <c r="B295" s="1365"/>
      <c r="C295" s="1370"/>
      <c r="D295" s="1365"/>
      <c r="E295" s="1366"/>
    </row>
    <row r="296" spans="1:6" x14ac:dyDescent="0.25">
      <c r="A296" s="365"/>
      <c r="B296" s="256"/>
      <c r="C296" s="695"/>
      <c r="D296" s="256"/>
      <c r="E296" s="462"/>
    </row>
    <row r="297" spans="1:6" ht="15.75" thickBot="1" x14ac:dyDescent="0.3">
      <c r="A297" s="381"/>
      <c r="B297" s="258"/>
      <c r="C297" s="689"/>
      <c r="D297" s="258"/>
      <c r="E297" s="463"/>
    </row>
    <row r="298" spans="1:6" ht="29.25" thickBot="1" x14ac:dyDescent="0.3">
      <c r="A298" s="365" t="s">
        <v>468</v>
      </c>
      <c r="B298" s="470" t="s">
        <v>503</v>
      </c>
      <c r="C298" s="687" t="s">
        <v>504</v>
      </c>
      <c r="D298" s="1912" t="s">
        <v>505</v>
      </c>
      <c r="E298" s="1913"/>
    </row>
    <row r="299" spans="1:6" ht="15.75" thickBot="1" x14ac:dyDescent="0.3">
      <c r="A299" s="365"/>
      <c r="B299" s="797" t="s">
        <v>507</v>
      </c>
      <c r="C299" s="241" t="s">
        <v>974</v>
      </c>
      <c r="D299" s="797" t="s">
        <v>975</v>
      </c>
      <c r="E299" s="797" t="s">
        <v>978</v>
      </c>
    </row>
    <row r="300" spans="1:6" x14ac:dyDescent="0.25">
      <c r="A300" s="1884" t="s">
        <v>481</v>
      </c>
      <c r="B300" s="1758"/>
      <c r="C300" s="1758"/>
      <c r="D300" s="1758"/>
      <c r="E300" s="1753"/>
    </row>
    <row r="301" spans="1:6" ht="15.75" thickBot="1" x14ac:dyDescent="0.3">
      <c r="A301" s="1885"/>
      <c r="B301" s="1779"/>
      <c r="C301" s="1779"/>
      <c r="D301" s="1779"/>
      <c r="E301" s="1755"/>
    </row>
    <row r="302" spans="1:6" ht="24" customHeight="1" thickBot="1" x14ac:dyDescent="0.3">
      <c r="A302" s="465" t="s">
        <v>470</v>
      </c>
      <c r="B302" s="391">
        <v>0</v>
      </c>
      <c r="C302" s="681">
        <f>HEALTH!O23</f>
        <v>0</v>
      </c>
      <c r="D302" s="391">
        <f t="shared" ref="D302:E305" si="30">C302*5/100+C302</f>
        <v>0</v>
      </c>
      <c r="E302" s="369">
        <f t="shared" si="30"/>
        <v>0</v>
      </c>
    </row>
    <row r="303" spans="1:6" ht="15.75" thickBot="1" x14ac:dyDescent="0.3">
      <c r="A303" s="467" t="s">
        <v>499</v>
      </c>
      <c r="B303" s="400">
        <v>0</v>
      </c>
      <c r="C303" s="663">
        <f>HEALTH!O122</f>
        <v>140000</v>
      </c>
      <c r="D303" s="387">
        <f t="shared" si="30"/>
        <v>147000</v>
      </c>
      <c r="E303" s="385">
        <f t="shared" si="30"/>
        <v>154350</v>
      </c>
    </row>
    <row r="304" spans="1:6" ht="15.95" customHeight="1" thickBot="1" x14ac:dyDescent="0.3">
      <c r="A304" s="465" t="s">
        <v>472</v>
      </c>
      <c r="B304" s="391">
        <v>0</v>
      </c>
      <c r="C304" s="681">
        <v>0</v>
      </c>
      <c r="D304" s="391">
        <f t="shared" si="30"/>
        <v>0</v>
      </c>
      <c r="E304" s="369">
        <f t="shared" si="30"/>
        <v>0</v>
      </c>
    </row>
    <row r="305" spans="1:6" ht="15.75" thickBot="1" x14ac:dyDescent="0.3">
      <c r="A305" s="465" t="s">
        <v>473</v>
      </c>
      <c r="B305" s="391">
        <v>0</v>
      </c>
      <c r="C305" s="681">
        <f>HEALTH!O136</f>
        <v>0</v>
      </c>
      <c r="D305" s="391">
        <f t="shared" si="30"/>
        <v>0</v>
      </c>
      <c r="E305" s="369">
        <f t="shared" si="30"/>
        <v>0</v>
      </c>
    </row>
    <row r="306" spans="1:6" x14ac:dyDescent="0.25">
      <c r="A306" s="1884" t="s">
        <v>474</v>
      </c>
      <c r="B306" s="1758"/>
      <c r="C306" s="1758"/>
      <c r="D306" s="1758"/>
      <c r="E306" s="1753"/>
    </row>
    <row r="307" spans="1:6" ht="15.75" thickBot="1" x14ac:dyDescent="0.3">
      <c r="A307" s="1885"/>
      <c r="B307" s="1779"/>
      <c r="C307" s="1779"/>
      <c r="D307" s="1779"/>
      <c r="E307" s="1755"/>
    </row>
    <row r="308" spans="1:6" ht="15" customHeight="1" thickBot="1" x14ac:dyDescent="0.3">
      <c r="A308" s="391" t="s">
        <v>608</v>
      </c>
      <c r="B308" s="396">
        <v>0</v>
      </c>
      <c r="C308" s="681">
        <v>0</v>
      </c>
      <c r="D308" s="391">
        <f t="shared" ref="D308:E310" si="31">C308*5/100+C308</f>
        <v>0</v>
      </c>
      <c r="E308" s="369">
        <f t="shared" si="31"/>
        <v>0</v>
      </c>
    </row>
    <row r="309" spans="1:6" ht="15" customHeight="1" thickBot="1" x14ac:dyDescent="0.3">
      <c r="A309" s="391" t="s">
        <v>482</v>
      </c>
      <c r="B309" s="396">
        <v>0</v>
      </c>
      <c r="C309" s="681">
        <v>0</v>
      </c>
      <c r="D309" s="391">
        <f t="shared" si="31"/>
        <v>0</v>
      </c>
      <c r="E309" s="369">
        <f t="shared" si="31"/>
        <v>0</v>
      </c>
    </row>
    <row r="310" spans="1:6" ht="15.75" thickBot="1" x14ac:dyDescent="0.3">
      <c r="A310" s="400" t="s">
        <v>477</v>
      </c>
      <c r="B310" s="261">
        <v>0</v>
      </c>
      <c r="C310" s="686">
        <f>HEALTH!O184</f>
        <v>0</v>
      </c>
      <c r="D310" s="400">
        <f t="shared" si="31"/>
        <v>0</v>
      </c>
      <c r="E310" s="416">
        <f t="shared" si="31"/>
        <v>0</v>
      </c>
    </row>
    <row r="311" spans="1:6" x14ac:dyDescent="0.25">
      <c r="A311" s="1884" t="s">
        <v>483</v>
      </c>
      <c r="B311" s="1758">
        <f>SUM(B302+B303+B304+B305+B308+B309+B310)</f>
        <v>0</v>
      </c>
      <c r="C311" s="1890">
        <f>SUM(C302+C303+C304+C305+C308+C309+C310)</f>
        <v>140000</v>
      </c>
      <c r="D311" s="1892">
        <f>SUM(D302+D303+D304+D305+D308+D309+D310)</f>
        <v>147000</v>
      </c>
      <c r="E311" s="1894">
        <f>SUM(E302+E303+E304+E305+E308+E309+E310)</f>
        <v>154350</v>
      </c>
    </row>
    <row r="312" spans="1:6" x14ac:dyDescent="0.25">
      <c r="A312" s="1883"/>
      <c r="B312" s="1739"/>
      <c r="C312" s="1898"/>
      <c r="D312" s="1899"/>
      <c r="E312" s="1900"/>
    </row>
    <row r="313" spans="1:6" x14ac:dyDescent="0.25">
      <c r="A313" s="1907"/>
      <c r="B313" s="1908"/>
      <c r="C313" s="1908"/>
      <c r="D313" s="1908"/>
      <c r="E313" s="1909"/>
      <c r="F313" s="1364"/>
    </row>
    <row r="314" spans="1:6" x14ac:dyDescent="0.25">
      <c r="A314" s="1888" t="s">
        <v>232</v>
      </c>
      <c r="B314" s="1739"/>
      <c r="C314" s="1738"/>
      <c r="D314" s="1739"/>
      <c r="E314" s="1754"/>
    </row>
    <row r="315" spans="1:6" ht="15.75" thickBot="1" x14ac:dyDescent="0.3">
      <c r="A315" s="1888" t="s">
        <v>609</v>
      </c>
      <c r="B315" s="1739"/>
      <c r="C315" s="1738"/>
      <c r="D315" s="1739"/>
      <c r="E315" s="1754"/>
    </row>
    <row r="316" spans="1:6" ht="29.25" thickBot="1" x14ac:dyDescent="0.3">
      <c r="A316" s="354" t="s">
        <v>468</v>
      </c>
      <c r="B316" s="460" t="s">
        <v>503</v>
      </c>
      <c r="C316" s="675" t="s">
        <v>504</v>
      </c>
      <c r="D316" s="1911" t="s">
        <v>505</v>
      </c>
      <c r="E316" s="1913"/>
    </row>
    <row r="317" spans="1:6" ht="15.75" thickBot="1" x14ac:dyDescent="0.3">
      <c r="A317" s="381"/>
      <c r="B317" s="797" t="s">
        <v>507</v>
      </c>
      <c r="C317" s="241" t="s">
        <v>974</v>
      </c>
      <c r="D317" s="797" t="s">
        <v>975</v>
      </c>
      <c r="E317" s="797" t="s">
        <v>978</v>
      </c>
    </row>
    <row r="318" spans="1:6" x14ac:dyDescent="0.25">
      <c r="A318" s="1888" t="s">
        <v>481</v>
      </c>
      <c r="B318" s="1715"/>
      <c r="C318" s="1716"/>
      <c r="D318" s="1716"/>
      <c r="E318" s="1717"/>
    </row>
    <row r="319" spans="1:6" ht="15.75" thickBot="1" x14ac:dyDescent="0.3">
      <c r="A319" s="1888"/>
      <c r="B319" s="1718"/>
      <c r="C319" s="1719"/>
      <c r="D319" s="1719"/>
      <c r="E319" s="1720"/>
    </row>
    <row r="320" spans="1:6" ht="15.75" thickBot="1" x14ac:dyDescent="0.3">
      <c r="A320" s="465" t="s">
        <v>470</v>
      </c>
      <c r="B320" s="391">
        <v>0</v>
      </c>
      <c r="C320" s="676">
        <f>HEALTH!P23</f>
        <v>0</v>
      </c>
      <c r="D320" s="391">
        <f t="shared" ref="D320:E323" si="32">C320*5/100+C320</f>
        <v>0</v>
      </c>
      <c r="E320" s="369">
        <f t="shared" si="32"/>
        <v>0</v>
      </c>
    </row>
    <row r="321" spans="1:6" ht="15.75" thickBot="1" x14ac:dyDescent="0.3">
      <c r="A321" s="466" t="s">
        <v>471</v>
      </c>
      <c r="B321" s="357">
        <v>1300000</v>
      </c>
      <c r="C321" s="667">
        <f>HEALTH!P122</f>
        <v>240000</v>
      </c>
      <c r="D321" s="357">
        <f t="shared" si="32"/>
        <v>252000</v>
      </c>
      <c r="E321" s="358">
        <f t="shared" si="32"/>
        <v>264600</v>
      </c>
    </row>
    <row r="322" spans="1:6" ht="18" customHeight="1" thickBot="1" x14ac:dyDescent="0.3">
      <c r="A322" s="465" t="s">
        <v>472</v>
      </c>
      <c r="B322" s="391">
        <v>0</v>
      </c>
      <c r="C322" s="676">
        <v>0</v>
      </c>
      <c r="D322" s="391">
        <f t="shared" si="32"/>
        <v>0</v>
      </c>
      <c r="E322" s="369">
        <f t="shared" si="32"/>
        <v>0</v>
      </c>
    </row>
    <row r="323" spans="1:6" ht="15.75" thickBot="1" x14ac:dyDescent="0.3">
      <c r="A323" s="465" t="s">
        <v>473</v>
      </c>
      <c r="B323" s="391">
        <v>0</v>
      </c>
      <c r="C323" s="676">
        <f>HEALTH!P136</f>
        <v>0</v>
      </c>
      <c r="D323" s="391">
        <f t="shared" si="32"/>
        <v>0</v>
      </c>
      <c r="E323" s="369">
        <f t="shared" si="32"/>
        <v>0</v>
      </c>
    </row>
    <row r="324" spans="1:6" x14ac:dyDescent="0.25">
      <c r="A324" s="1888" t="s">
        <v>474</v>
      </c>
      <c r="B324" s="1715"/>
      <c r="C324" s="1716"/>
      <c r="D324" s="1716"/>
      <c r="E324" s="1717"/>
    </row>
    <row r="325" spans="1:6" ht="15.75" thickBot="1" x14ac:dyDescent="0.3">
      <c r="A325" s="1888"/>
      <c r="B325" s="1744"/>
      <c r="C325" s="1745"/>
      <c r="D325" s="1745"/>
      <c r="E325" s="1746"/>
    </row>
    <row r="326" spans="1:6" ht="21" customHeight="1" thickBot="1" x14ac:dyDescent="0.3">
      <c r="A326" s="465" t="s">
        <v>475</v>
      </c>
      <c r="B326" s="391">
        <v>0</v>
      </c>
      <c r="C326" s="676">
        <v>0</v>
      </c>
      <c r="D326" s="391">
        <f t="shared" ref="D326:E328" si="33">C326*5/100+C326</f>
        <v>0</v>
      </c>
      <c r="E326" s="369">
        <f t="shared" si="33"/>
        <v>0</v>
      </c>
    </row>
    <row r="327" spans="1:6" ht="15.95" customHeight="1" thickBot="1" x14ac:dyDescent="0.3">
      <c r="A327" s="465" t="s">
        <v>482</v>
      </c>
      <c r="B327" s="391">
        <v>0</v>
      </c>
      <c r="C327" s="676">
        <v>0</v>
      </c>
      <c r="D327" s="391">
        <f t="shared" si="33"/>
        <v>0</v>
      </c>
      <c r="E327" s="369">
        <f t="shared" si="33"/>
        <v>0</v>
      </c>
    </row>
    <row r="328" spans="1:6" ht="15.75" thickBot="1" x14ac:dyDescent="0.3">
      <c r="A328" s="465" t="s">
        <v>477</v>
      </c>
      <c r="B328" s="391">
        <v>0</v>
      </c>
      <c r="C328" s="676">
        <f>HEALTH!P184</f>
        <v>0</v>
      </c>
      <c r="D328" s="391">
        <f t="shared" si="33"/>
        <v>0</v>
      </c>
      <c r="E328" s="369">
        <f t="shared" si="33"/>
        <v>0</v>
      </c>
    </row>
    <row r="329" spans="1:6" x14ac:dyDescent="0.25">
      <c r="A329" s="365" t="s">
        <v>598</v>
      </c>
      <c r="B329" s="1761">
        <f>SUM(B320+B321+B322+B323+B326+B327+B328)</f>
        <v>1300000</v>
      </c>
      <c r="C329" s="1903">
        <f>SUM(C320+C321+C322+C323+C326+C327+C328)</f>
        <v>240000</v>
      </c>
      <c r="D329" s="1761">
        <f>SUM(D320+D321+D322+D323+D326+D327+D328)</f>
        <v>252000</v>
      </c>
      <c r="E329" s="1741">
        <f>SUM(E320+E321+E322+E323+E326+E327+E328)</f>
        <v>264600</v>
      </c>
    </row>
    <row r="330" spans="1:6" x14ac:dyDescent="0.25">
      <c r="A330" s="1372" t="s">
        <v>232</v>
      </c>
      <c r="B330" s="1761"/>
      <c r="C330" s="1903"/>
      <c r="D330" s="1761"/>
      <c r="E330" s="1741"/>
    </row>
    <row r="331" spans="1:6" x14ac:dyDescent="0.25">
      <c r="A331" s="1910"/>
      <c r="B331" s="1910"/>
      <c r="C331" s="1910"/>
      <c r="D331" s="1910"/>
      <c r="E331" s="1910"/>
      <c r="F331" s="1364"/>
    </row>
    <row r="332" spans="1:6" x14ac:dyDescent="0.25">
      <c r="A332" s="1888" t="s">
        <v>587</v>
      </c>
      <c r="B332" s="1739"/>
      <c r="C332" s="1739"/>
      <c r="D332" s="1739"/>
      <c r="E332" s="1754"/>
    </row>
    <row r="333" spans="1:6" ht="15.75" thickBot="1" x14ac:dyDescent="0.3">
      <c r="A333" s="1888"/>
      <c r="B333" s="1739"/>
      <c r="C333" s="1739"/>
      <c r="D333" s="1739"/>
      <c r="E333" s="1754"/>
    </row>
    <row r="334" spans="1:6" ht="29.25" thickBot="1" x14ac:dyDescent="0.3">
      <c r="A334" s="459" t="s">
        <v>468</v>
      </c>
      <c r="B334" s="470" t="s">
        <v>503</v>
      </c>
      <c r="C334" s="687" t="s">
        <v>504</v>
      </c>
      <c r="D334" s="1912" t="s">
        <v>505</v>
      </c>
      <c r="E334" s="1913"/>
    </row>
    <row r="335" spans="1:6" ht="15.75" thickBot="1" x14ac:dyDescent="0.3">
      <c r="A335" s="402"/>
      <c r="B335" s="797" t="s">
        <v>507</v>
      </c>
      <c r="C335" s="241" t="s">
        <v>974</v>
      </c>
      <c r="D335" s="797" t="s">
        <v>975</v>
      </c>
      <c r="E335" s="797" t="s">
        <v>978</v>
      </c>
    </row>
    <row r="336" spans="1:6" x14ac:dyDescent="0.25">
      <c r="A336" s="1777" t="s">
        <v>481</v>
      </c>
      <c r="B336" s="1715"/>
      <c r="C336" s="1716"/>
      <c r="D336" s="1716"/>
      <c r="E336" s="1717"/>
    </row>
    <row r="337" spans="1:6" ht="15.75" thickBot="1" x14ac:dyDescent="0.3">
      <c r="A337" s="1778"/>
      <c r="B337" s="1744"/>
      <c r="C337" s="1745"/>
      <c r="D337" s="1745"/>
      <c r="E337" s="1746"/>
    </row>
    <row r="338" spans="1:6" ht="15.75" thickBot="1" x14ac:dyDescent="0.3">
      <c r="A338" s="391" t="s">
        <v>470</v>
      </c>
      <c r="B338" s="391">
        <v>0</v>
      </c>
      <c r="C338" s="681">
        <f>HEALTH!W23</f>
        <v>0</v>
      </c>
      <c r="D338" s="391">
        <f t="shared" ref="D338:E341" si="34">C338*5/100+C338</f>
        <v>0</v>
      </c>
      <c r="E338" s="369">
        <f t="shared" si="34"/>
        <v>0</v>
      </c>
    </row>
    <row r="339" spans="1:6" ht="15.75" thickBot="1" x14ac:dyDescent="0.3">
      <c r="A339" s="390" t="s">
        <v>471</v>
      </c>
      <c r="B339" s="357">
        <v>71440000</v>
      </c>
      <c r="C339" s="665">
        <f>HEALTH!W122</f>
        <v>35660000</v>
      </c>
      <c r="D339" s="357">
        <f t="shared" si="34"/>
        <v>37443000</v>
      </c>
      <c r="E339" s="358">
        <f t="shared" si="34"/>
        <v>39315150</v>
      </c>
    </row>
    <row r="340" spans="1:6" ht="15.95" customHeight="1" thickBot="1" x14ac:dyDescent="0.3">
      <c r="A340" s="391" t="s">
        <v>472</v>
      </c>
      <c r="B340" s="391">
        <v>0</v>
      </c>
      <c r="C340" s="681">
        <v>0</v>
      </c>
      <c r="D340" s="391">
        <f t="shared" si="34"/>
        <v>0</v>
      </c>
      <c r="E340" s="369">
        <f t="shared" si="34"/>
        <v>0</v>
      </c>
    </row>
    <row r="341" spans="1:6" ht="15.75" thickBot="1" x14ac:dyDescent="0.3">
      <c r="A341" s="400" t="s">
        <v>473</v>
      </c>
      <c r="B341" s="387">
        <v>1000000</v>
      </c>
      <c r="C341" s="663">
        <f>HEALTH!W136</f>
        <v>428276</v>
      </c>
      <c r="D341" s="387">
        <f t="shared" si="34"/>
        <v>449689.8</v>
      </c>
      <c r="E341" s="385">
        <f t="shared" si="34"/>
        <v>472174.29</v>
      </c>
    </row>
    <row r="342" spans="1:6" x14ac:dyDescent="0.25">
      <c r="A342" s="1884" t="s">
        <v>474</v>
      </c>
      <c r="B342" s="1716"/>
      <c r="C342" s="1716"/>
      <c r="D342" s="1716"/>
      <c r="E342" s="1717"/>
    </row>
    <row r="343" spans="1:6" ht="15.75" thickBot="1" x14ac:dyDescent="0.3">
      <c r="A343" s="1885"/>
      <c r="B343" s="1719"/>
      <c r="C343" s="1719"/>
      <c r="D343" s="1719"/>
      <c r="E343" s="1720"/>
    </row>
    <row r="344" spans="1:6" ht="15.95" customHeight="1" thickBot="1" x14ac:dyDescent="0.3">
      <c r="A344" s="391" t="s">
        <v>475</v>
      </c>
      <c r="B344" s="465">
        <v>0</v>
      </c>
      <c r="C344" s="681">
        <v>0</v>
      </c>
      <c r="D344" s="391">
        <f t="shared" ref="D344:E346" si="35">C344*5/100+C344</f>
        <v>0</v>
      </c>
      <c r="E344" s="369">
        <f t="shared" si="35"/>
        <v>0</v>
      </c>
    </row>
    <row r="345" spans="1:6" ht="21.95" customHeight="1" thickBot="1" x14ac:dyDescent="0.3">
      <c r="A345" s="391" t="s">
        <v>482</v>
      </c>
      <c r="B345" s="465">
        <v>0</v>
      </c>
      <c r="C345" s="681">
        <v>0</v>
      </c>
      <c r="D345" s="391">
        <f t="shared" si="35"/>
        <v>0</v>
      </c>
      <c r="E345" s="369">
        <f t="shared" si="35"/>
        <v>0</v>
      </c>
    </row>
    <row r="346" spans="1:6" ht="15.75" thickBot="1" x14ac:dyDescent="0.3">
      <c r="A346" s="391" t="s">
        <v>597</v>
      </c>
      <c r="B346" s="465">
        <v>0</v>
      </c>
      <c r="C346" s="681">
        <f>HEALTH!W184</f>
        <v>0</v>
      </c>
      <c r="D346" s="391">
        <f t="shared" si="35"/>
        <v>0</v>
      </c>
      <c r="E346" s="369">
        <f t="shared" si="35"/>
        <v>0</v>
      </c>
    </row>
    <row r="347" spans="1:6" x14ac:dyDescent="0.25">
      <c r="A347" s="1883" t="s">
        <v>501</v>
      </c>
      <c r="B347" s="1904">
        <f>SUM(B338+B339+B340+B341+B344+B345+B346)</f>
        <v>72440000</v>
      </c>
      <c r="C347" s="1780">
        <f>SUM(C338+C339+C340+C341+C344+C345+C346)</f>
        <v>36088276</v>
      </c>
      <c r="D347" s="1761">
        <f>SUM(D338+D339+D340+D341+D344+D345+D346)</f>
        <v>37892689.799999997</v>
      </c>
      <c r="E347" s="1741">
        <f>SUM(E338+E339+E340+E341+E344+E345+E346)</f>
        <v>39787324.289999999</v>
      </c>
    </row>
    <row r="348" spans="1:6" x14ac:dyDescent="0.25">
      <c r="A348" s="1883"/>
      <c r="B348" s="1904"/>
      <c r="C348" s="1780"/>
      <c r="D348" s="1761"/>
      <c r="E348" s="1741"/>
    </row>
    <row r="349" spans="1:6" x14ac:dyDescent="0.25">
      <c r="A349" s="1907"/>
      <c r="B349" s="1908"/>
      <c r="C349" s="1908"/>
      <c r="D349" s="1908"/>
      <c r="E349" s="1909"/>
      <c r="F349" s="1364"/>
    </row>
    <row r="350" spans="1:6" x14ac:dyDescent="0.25">
      <c r="A350" s="1372" t="s">
        <v>588</v>
      </c>
      <c r="B350" s="1365"/>
      <c r="C350" s="1370"/>
      <c r="D350" s="1365"/>
      <c r="E350" s="1366"/>
    </row>
    <row r="351" spans="1:6" x14ac:dyDescent="0.25">
      <c r="A351" s="365"/>
      <c r="B351" s="256"/>
      <c r="C351" s="695"/>
      <c r="D351" s="256"/>
      <c r="E351" s="462"/>
    </row>
    <row r="352" spans="1:6" ht="15.75" thickBot="1" x14ac:dyDescent="0.3">
      <c r="A352" s="365"/>
      <c r="B352" s="256"/>
      <c r="C352" s="695"/>
      <c r="D352" s="256"/>
      <c r="E352" s="462"/>
    </row>
    <row r="353" spans="1:6" ht="29.25" thickBot="1" x14ac:dyDescent="0.3">
      <c r="A353" s="459" t="s">
        <v>468</v>
      </c>
      <c r="B353" s="470" t="s">
        <v>503</v>
      </c>
      <c r="C353" s="687" t="s">
        <v>504</v>
      </c>
      <c r="D353" s="1912" t="s">
        <v>505</v>
      </c>
      <c r="E353" s="1913"/>
    </row>
    <row r="354" spans="1:6" ht="15.75" thickBot="1" x14ac:dyDescent="0.3">
      <c r="A354" s="402"/>
      <c r="B354" s="797" t="s">
        <v>507</v>
      </c>
      <c r="C354" s="241" t="s">
        <v>974</v>
      </c>
      <c r="D354" s="797" t="s">
        <v>975</v>
      </c>
      <c r="E354" s="797" t="s">
        <v>978</v>
      </c>
    </row>
    <row r="355" spans="1:6" x14ac:dyDescent="0.25">
      <c r="A355" s="1777" t="s">
        <v>481</v>
      </c>
      <c r="B355" s="1715"/>
      <c r="C355" s="1716"/>
      <c r="D355" s="1716"/>
      <c r="E355" s="1717"/>
    </row>
    <row r="356" spans="1:6" ht="15.75" thickBot="1" x14ac:dyDescent="0.3">
      <c r="A356" s="1888"/>
      <c r="B356" s="1718"/>
      <c r="C356" s="1719"/>
      <c r="D356" s="1719"/>
      <c r="E356" s="1720"/>
    </row>
    <row r="357" spans="1:6" ht="15.75" thickBot="1" x14ac:dyDescent="0.3">
      <c r="A357" s="465" t="s">
        <v>470</v>
      </c>
      <c r="B357" s="391">
        <v>0</v>
      </c>
      <c r="C357" s="681">
        <f>HEALTH!R23</f>
        <v>0</v>
      </c>
      <c r="D357" s="391">
        <f t="shared" ref="D357:E360" si="36">C357*5/100+C357</f>
        <v>0</v>
      </c>
      <c r="E357" s="369">
        <f t="shared" si="36"/>
        <v>0</v>
      </c>
    </row>
    <row r="358" spans="1:6" ht="15.75" thickBot="1" x14ac:dyDescent="0.3">
      <c r="A358" s="465" t="s">
        <v>471</v>
      </c>
      <c r="B358" s="363">
        <v>4000000</v>
      </c>
      <c r="C358" s="664">
        <f>HEALTH!R122</f>
        <v>1800000</v>
      </c>
      <c r="D358" s="363">
        <f t="shared" si="36"/>
        <v>1890000</v>
      </c>
      <c r="E358" s="364">
        <f t="shared" si="36"/>
        <v>1984500</v>
      </c>
    </row>
    <row r="359" spans="1:6" ht="15.95" customHeight="1" thickBot="1" x14ac:dyDescent="0.3">
      <c r="A359" s="466" t="s">
        <v>472</v>
      </c>
      <c r="B359" s="390">
        <v>0</v>
      </c>
      <c r="C359" s="688">
        <v>0</v>
      </c>
      <c r="D359" s="390">
        <f t="shared" si="36"/>
        <v>0</v>
      </c>
      <c r="E359" s="389">
        <f t="shared" si="36"/>
        <v>0</v>
      </c>
    </row>
    <row r="360" spans="1:6" ht="15.75" thickBot="1" x14ac:dyDescent="0.3">
      <c r="A360" s="465" t="s">
        <v>610</v>
      </c>
      <c r="B360" s="391">
        <v>0</v>
      </c>
      <c r="C360" s="681">
        <f>HEALTH!R136</f>
        <v>0</v>
      </c>
      <c r="D360" s="391">
        <f t="shared" si="36"/>
        <v>0</v>
      </c>
      <c r="E360" s="369">
        <f t="shared" si="36"/>
        <v>0</v>
      </c>
    </row>
    <row r="361" spans="1:6" x14ac:dyDescent="0.25">
      <c r="A361" s="1884" t="s">
        <v>474</v>
      </c>
      <c r="B361" s="1705"/>
      <c r="C361" s="1705"/>
      <c r="D361" s="1705"/>
      <c r="E361" s="1706"/>
    </row>
    <row r="362" spans="1:6" ht="15.75" thickBot="1" x14ac:dyDescent="0.3">
      <c r="A362" s="1885"/>
      <c r="B362" s="1724"/>
      <c r="C362" s="1724"/>
      <c r="D362" s="1724"/>
      <c r="E362" s="1725"/>
    </row>
    <row r="363" spans="1:6" ht="24" customHeight="1" thickBot="1" x14ac:dyDescent="0.3">
      <c r="A363" s="391" t="s">
        <v>475</v>
      </c>
      <c r="B363" s="396">
        <v>0</v>
      </c>
      <c r="C363" s="681">
        <v>0</v>
      </c>
      <c r="D363" s="391">
        <f t="shared" ref="D363:E365" si="37">C363*5/100+C363</f>
        <v>0</v>
      </c>
      <c r="E363" s="369">
        <f t="shared" si="37"/>
        <v>0</v>
      </c>
    </row>
    <row r="364" spans="1:6" ht="15" customHeight="1" thickBot="1" x14ac:dyDescent="0.3">
      <c r="A364" s="390" t="s">
        <v>607</v>
      </c>
      <c r="B364" s="255">
        <v>0</v>
      </c>
      <c r="C364" s="688">
        <v>0</v>
      </c>
      <c r="D364" s="390">
        <f t="shared" si="37"/>
        <v>0</v>
      </c>
      <c r="E364" s="389">
        <f t="shared" si="37"/>
        <v>0</v>
      </c>
    </row>
    <row r="365" spans="1:6" ht="15.75" thickBot="1" x14ac:dyDescent="0.3">
      <c r="A365" s="391" t="s">
        <v>477</v>
      </c>
      <c r="B365" s="396">
        <v>0</v>
      </c>
      <c r="C365" s="681">
        <f>HEALTH!R184</f>
        <v>0</v>
      </c>
      <c r="D365" s="391">
        <f t="shared" si="37"/>
        <v>0</v>
      </c>
      <c r="E365" s="369">
        <f t="shared" si="37"/>
        <v>0</v>
      </c>
    </row>
    <row r="366" spans="1:6" x14ac:dyDescent="0.25">
      <c r="A366" s="1883" t="s">
        <v>483</v>
      </c>
      <c r="B366" s="1904">
        <f>SUM(B357+B358+B359+B360+B363+B364+B365)</f>
        <v>4000000</v>
      </c>
      <c r="C366" s="1780">
        <f>SUM(C357+C358+C359+C360+C363+C364+C365)</f>
        <v>1800000</v>
      </c>
      <c r="D366" s="1761">
        <f>SUM(D357+D358+D359+D360+D363+D364+D365)</f>
        <v>1890000</v>
      </c>
      <c r="E366" s="1741">
        <f>SUM(E357+E358+E359+E360+E363+E364+E365)</f>
        <v>1984500</v>
      </c>
    </row>
    <row r="367" spans="1:6" x14ac:dyDescent="0.25">
      <c r="A367" s="1883"/>
      <c r="B367" s="1904"/>
      <c r="C367" s="1780"/>
      <c r="D367" s="1761"/>
      <c r="E367" s="1741"/>
    </row>
    <row r="368" spans="1:6" x14ac:dyDescent="0.25">
      <c r="A368" s="1907"/>
      <c r="B368" s="1908"/>
      <c r="C368" s="1908"/>
      <c r="D368" s="1908"/>
      <c r="E368" s="1909"/>
      <c r="F368" s="1364"/>
    </row>
    <row r="369" spans="1:5" x14ac:dyDescent="0.25">
      <c r="A369" s="1888" t="s">
        <v>611</v>
      </c>
      <c r="B369" s="1739"/>
      <c r="C369" s="1739"/>
      <c r="D369" s="1739"/>
      <c r="E369" s="1754"/>
    </row>
    <row r="370" spans="1:5" x14ac:dyDescent="0.25">
      <c r="A370" s="1888"/>
      <c r="B370" s="1739"/>
      <c r="C370" s="1739"/>
      <c r="D370" s="1739"/>
      <c r="E370" s="1754"/>
    </row>
    <row r="371" spans="1:5" ht="15.75" thickBot="1" x14ac:dyDescent="0.3">
      <c r="A371" s="1778"/>
      <c r="B371" s="1779"/>
      <c r="C371" s="1779"/>
      <c r="D371" s="1779"/>
      <c r="E371" s="1755"/>
    </row>
    <row r="372" spans="1:5" ht="28.5" x14ac:dyDescent="0.25">
      <c r="A372" s="477" t="s">
        <v>468</v>
      </c>
      <c r="B372" s="477" t="s">
        <v>503</v>
      </c>
      <c r="C372" s="696" t="s">
        <v>504</v>
      </c>
      <c r="D372" s="1935" t="s">
        <v>505</v>
      </c>
      <c r="E372" s="1936"/>
    </row>
    <row r="373" spans="1:5" ht="15.75" thickBot="1" x14ac:dyDescent="0.3">
      <c r="A373" s="415"/>
      <c r="B373" s="797" t="s">
        <v>507</v>
      </c>
      <c r="C373" s="241" t="s">
        <v>974</v>
      </c>
      <c r="D373" s="797" t="s">
        <v>975</v>
      </c>
      <c r="E373" s="797" t="s">
        <v>978</v>
      </c>
    </row>
    <row r="374" spans="1:5" x14ac:dyDescent="0.25">
      <c r="A374" s="1884" t="s">
        <v>481</v>
      </c>
      <c r="B374" s="1719"/>
      <c r="C374" s="1719"/>
      <c r="D374" s="1719"/>
      <c r="E374" s="1720"/>
    </row>
    <row r="375" spans="1:5" x14ac:dyDescent="0.25">
      <c r="A375" s="1883"/>
      <c r="B375" s="1719"/>
      <c r="C375" s="1719"/>
      <c r="D375" s="1719"/>
      <c r="E375" s="1720"/>
    </row>
    <row r="376" spans="1:5" ht="26.1" customHeight="1" thickBot="1" x14ac:dyDescent="0.3">
      <c r="A376" s="1883"/>
      <c r="B376" s="1719"/>
      <c r="C376" s="1719"/>
      <c r="D376" s="1719"/>
      <c r="E376" s="1720"/>
    </row>
    <row r="377" spans="1:5" ht="15.75" thickBot="1" x14ac:dyDescent="0.3">
      <c r="A377" s="391" t="s">
        <v>470</v>
      </c>
      <c r="B377" s="391">
        <v>0</v>
      </c>
      <c r="C377" s="676">
        <f>HEALTH!S23</f>
        <v>0</v>
      </c>
      <c r="D377" s="391">
        <f t="shared" ref="D377:E380" si="38">C377*5/100+C377</f>
        <v>0</v>
      </c>
      <c r="E377" s="369">
        <f t="shared" si="38"/>
        <v>0</v>
      </c>
    </row>
    <row r="378" spans="1:5" ht="26.1" customHeight="1" thickBot="1" x14ac:dyDescent="0.3">
      <c r="A378" s="391" t="s">
        <v>471</v>
      </c>
      <c r="B378" s="363">
        <v>4000000</v>
      </c>
      <c r="C378" s="668">
        <f>HEALTH!S122</f>
        <v>1340000</v>
      </c>
      <c r="D378" s="363">
        <f t="shared" si="38"/>
        <v>1407000</v>
      </c>
      <c r="E378" s="364">
        <f t="shared" si="38"/>
        <v>1477350</v>
      </c>
    </row>
    <row r="379" spans="1:5" ht="15.95" customHeight="1" thickBot="1" x14ac:dyDescent="0.3">
      <c r="A379" s="390" t="s">
        <v>472</v>
      </c>
      <c r="B379" s="390">
        <v>0</v>
      </c>
      <c r="C379" s="631">
        <v>0</v>
      </c>
      <c r="D379" s="390">
        <f t="shared" si="38"/>
        <v>0</v>
      </c>
      <c r="E379" s="389">
        <f t="shared" si="38"/>
        <v>0</v>
      </c>
    </row>
    <row r="380" spans="1:5" ht="15.75" thickBot="1" x14ac:dyDescent="0.3">
      <c r="A380" s="400" t="s">
        <v>610</v>
      </c>
      <c r="B380" s="391">
        <v>0</v>
      </c>
      <c r="C380" s="685">
        <f>HEALTH!S136</f>
        <v>0</v>
      </c>
      <c r="D380" s="391">
        <f t="shared" si="38"/>
        <v>0</v>
      </c>
      <c r="E380" s="416">
        <f t="shared" si="38"/>
        <v>0</v>
      </c>
    </row>
    <row r="381" spans="1:5" x14ac:dyDescent="0.25">
      <c r="A381" s="1884" t="s">
        <v>474</v>
      </c>
      <c r="B381" s="1705"/>
      <c r="C381" s="1705"/>
      <c r="D381" s="1705"/>
      <c r="E381" s="1706"/>
    </row>
    <row r="382" spans="1:5" ht="15.75" thickBot="1" x14ac:dyDescent="0.3">
      <c r="A382" s="1885"/>
      <c r="B382" s="1724"/>
      <c r="C382" s="1724"/>
      <c r="D382" s="1724"/>
      <c r="E382" s="1725"/>
    </row>
    <row r="383" spans="1:5" ht="15.75" thickBot="1" x14ac:dyDescent="0.3">
      <c r="A383" s="391" t="s">
        <v>475</v>
      </c>
      <c r="B383" s="391">
        <v>0</v>
      </c>
      <c r="C383" s="676">
        <v>0</v>
      </c>
      <c r="D383" s="363">
        <f t="shared" ref="D383:E386" si="39">C383*5/100+C383</f>
        <v>0</v>
      </c>
      <c r="E383" s="369">
        <f t="shared" si="39"/>
        <v>0</v>
      </c>
    </row>
    <row r="384" spans="1:5" x14ac:dyDescent="0.25">
      <c r="A384" s="400" t="s">
        <v>607</v>
      </c>
      <c r="B384" s="1796">
        <v>0</v>
      </c>
      <c r="C384" s="1901">
        <v>0</v>
      </c>
      <c r="D384" s="1796">
        <f t="shared" si="39"/>
        <v>0</v>
      </c>
      <c r="E384" s="1717">
        <f t="shared" si="39"/>
        <v>0</v>
      </c>
    </row>
    <row r="385" spans="1:6" ht="15.75" thickBot="1" x14ac:dyDescent="0.3">
      <c r="A385" s="412" t="s">
        <v>232</v>
      </c>
      <c r="B385" s="1729"/>
      <c r="C385" s="1902"/>
      <c r="D385" s="1729">
        <f t="shared" si="39"/>
        <v>0</v>
      </c>
      <c r="E385" s="1746">
        <f t="shared" si="39"/>
        <v>0</v>
      </c>
    </row>
    <row r="386" spans="1:6" ht="15.75" thickBot="1" x14ac:dyDescent="0.3">
      <c r="A386" s="391" t="s">
        <v>477</v>
      </c>
      <c r="B386" s="391">
        <v>0</v>
      </c>
      <c r="C386" s="676">
        <f>HEALTH!S184</f>
        <v>0</v>
      </c>
      <c r="D386" s="391">
        <f t="shared" si="39"/>
        <v>0</v>
      </c>
      <c r="E386" s="369">
        <f t="shared" si="39"/>
        <v>0</v>
      </c>
    </row>
    <row r="387" spans="1:6" x14ac:dyDescent="0.25">
      <c r="A387" s="1883" t="s">
        <v>483</v>
      </c>
      <c r="B387" s="1761">
        <f>SUM(B377+B378+B379+B380+B383+B384+B386)</f>
        <v>4000000</v>
      </c>
      <c r="C387" s="1903">
        <f>SUM(C377+C378+C379+C380+C383+C384+C386)</f>
        <v>1340000</v>
      </c>
      <c r="D387" s="1761">
        <f>SUM(D377+D378+D379+D380+D383+D384+D386)</f>
        <v>1407000</v>
      </c>
      <c r="E387" s="1741">
        <f>SUM(E377+E378+E379+E380+E383+E384+E386)</f>
        <v>1477350</v>
      </c>
    </row>
    <row r="388" spans="1:6" x14ac:dyDescent="0.25">
      <c r="A388" s="1883"/>
      <c r="B388" s="1761"/>
      <c r="C388" s="1903"/>
      <c r="D388" s="1761"/>
      <c r="E388" s="1741"/>
    </row>
    <row r="389" spans="1:6" x14ac:dyDescent="0.25">
      <c r="A389" s="1907"/>
      <c r="B389" s="1908"/>
      <c r="C389" s="1908"/>
      <c r="D389" s="1908"/>
      <c r="E389" s="1909"/>
      <c r="F389" s="1364"/>
    </row>
    <row r="390" spans="1:6" x14ac:dyDescent="0.25">
      <c r="A390" s="1888" t="s">
        <v>591</v>
      </c>
      <c r="B390" s="1739"/>
      <c r="C390" s="1738"/>
      <c r="D390" s="1739"/>
      <c r="E390" s="1754"/>
    </row>
    <row r="391" spans="1:6" x14ac:dyDescent="0.25">
      <c r="A391" s="1888"/>
      <c r="B391" s="1739"/>
      <c r="C391" s="1738"/>
      <c r="D391" s="1739"/>
      <c r="E391" s="1754"/>
    </row>
    <row r="392" spans="1:6" ht="15.75" thickBot="1" x14ac:dyDescent="0.3">
      <c r="A392" s="1888"/>
      <c r="B392" s="1739"/>
      <c r="C392" s="1738"/>
      <c r="D392" s="1739"/>
      <c r="E392" s="1754"/>
    </row>
    <row r="393" spans="1:6" ht="29.25" thickBot="1" x14ac:dyDescent="0.3">
      <c r="A393" s="477" t="s">
        <v>468</v>
      </c>
      <c r="B393" s="409" t="s">
        <v>503</v>
      </c>
      <c r="C393" s="697" t="s">
        <v>504</v>
      </c>
      <c r="D393" s="1935" t="s">
        <v>505</v>
      </c>
      <c r="E393" s="1936"/>
    </row>
    <row r="394" spans="1:6" ht="15.75" thickBot="1" x14ac:dyDescent="0.3">
      <c r="A394" s="415"/>
      <c r="B394" s="797" t="s">
        <v>507</v>
      </c>
      <c r="C394" s="241" t="s">
        <v>974</v>
      </c>
      <c r="D394" s="797" t="s">
        <v>975</v>
      </c>
      <c r="E394" s="797" t="s">
        <v>978</v>
      </c>
    </row>
    <row r="395" spans="1:6" x14ac:dyDescent="0.25">
      <c r="A395" s="1884" t="s">
        <v>481</v>
      </c>
      <c r="B395" s="1719"/>
      <c r="C395" s="1719"/>
      <c r="D395" s="1719"/>
      <c r="E395" s="1720"/>
    </row>
    <row r="396" spans="1:6" ht="15.75" thickBot="1" x14ac:dyDescent="0.3">
      <c r="A396" s="1883"/>
      <c r="B396" s="1719"/>
      <c r="C396" s="1719"/>
      <c r="D396" s="1719"/>
      <c r="E396" s="1720"/>
    </row>
    <row r="397" spans="1:6" ht="15.75" thickBot="1" x14ac:dyDescent="0.3">
      <c r="A397" s="391" t="s">
        <v>470</v>
      </c>
      <c r="B397" s="391">
        <v>0</v>
      </c>
      <c r="C397" s="681">
        <f>HEALTH!T23</f>
        <v>0</v>
      </c>
      <c r="D397" s="391">
        <f t="shared" ref="D397:E400" si="40">C397*5/100+C397</f>
        <v>0</v>
      </c>
      <c r="E397" s="369">
        <f t="shared" si="40"/>
        <v>0</v>
      </c>
    </row>
    <row r="398" spans="1:6" ht="15.75" thickBot="1" x14ac:dyDescent="0.3">
      <c r="A398" s="390" t="s">
        <v>471</v>
      </c>
      <c r="B398" s="390">
        <v>0</v>
      </c>
      <c r="C398" s="665">
        <f>HEALTH!T122</f>
        <v>1140000</v>
      </c>
      <c r="D398" s="357">
        <f t="shared" si="40"/>
        <v>1197000</v>
      </c>
      <c r="E398" s="358">
        <f t="shared" si="40"/>
        <v>1256850</v>
      </c>
    </row>
    <row r="399" spans="1:6" ht="15.95" customHeight="1" thickBot="1" x14ac:dyDescent="0.3">
      <c r="A399" s="391" t="s">
        <v>472</v>
      </c>
      <c r="B399" s="391">
        <v>0</v>
      </c>
      <c r="C399" s="681">
        <v>0</v>
      </c>
      <c r="D399" s="391">
        <f t="shared" si="40"/>
        <v>0</v>
      </c>
      <c r="E399" s="369">
        <f t="shared" si="40"/>
        <v>0</v>
      </c>
    </row>
    <row r="400" spans="1:6" ht="15.75" thickBot="1" x14ac:dyDescent="0.3">
      <c r="A400" s="390" t="s">
        <v>473</v>
      </c>
      <c r="B400" s="412">
        <v>0</v>
      </c>
      <c r="C400" s="691">
        <f>HEALTH!T136</f>
        <v>0</v>
      </c>
      <c r="D400" s="412">
        <f t="shared" si="40"/>
        <v>0</v>
      </c>
      <c r="E400" s="389">
        <f t="shared" si="40"/>
        <v>0</v>
      </c>
    </row>
    <row r="401" spans="1:6" x14ac:dyDescent="0.25">
      <c r="A401" s="1884" t="s">
        <v>474</v>
      </c>
      <c r="B401" s="1705"/>
      <c r="C401" s="1705"/>
      <c r="D401" s="1705"/>
      <c r="E401" s="1706"/>
    </row>
    <row r="402" spans="1:6" ht="15.75" thickBot="1" x14ac:dyDescent="0.3">
      <c r="A402" s="1885"/>
      <c r="B402" s="1724"/>
      <c r="C402" s="1724"/>
      <c r="D402" s="1724"/>
      <c r="E402" s="1725"/>
    </row>
    <row r="403" spans="1:6" ht="15.95" customHeight="1" thickBot="1" x14ac:dyDescent="0.3">
      <c r="A403" s="391" t="s">
        <v>475</v>
      </c>
      <c r="B403" s="391">
        <v>0</v>
      </c>
      <c r="C403" s="681">
        <v>0</v>
      </c>
      <c r="D403" s="391">
        <f t="shared" ref="D403:E405" si="41">C403*5/100+C403</f>
        <v>0</v>
      </c>
      <c r="E403" s="369">
        <f t="shared" si="41"/>
        <v>0</v>
      </c>
    </row>
    <row r="404" spans="1:6" ht="18" customHeight="1" thickBot="1" x14ac:dyDescent="0.3">
      <c r="A404" s="391" t="s">
        <v>482</v>
      </c>
      <c r="B404" s="391">
        <v>0</v>
      </c>
      <c r="C404" s="681">
        <v>0</v>
      </c>
      <c r="D404" s="391">
        <f t="shared" si="41"/>
        <v>0</v>
      </c>
      <c r="E404" s="369">
        <f t="shared" si="41"/>
        <v>0</v>
      </c>
    </row>
    <row r="405" spans="1:6" ht="15.75" thickBot="1" x14ac:dyDescent="0.3">
      <c r="A405" s="391" t="s">
        <v>477</v>
      </c>
      <c r="B405" s="391">
        <v>0</v>
      </c>
      <c r="C405" s="681">
        <f>HEALTH!T184</f>
        <v>0</v>
      </c>
      <c r="D405" s="391">
        <f t="shared" si="41"/>
        <v>0</v>
      </c>
      <c r="E405" s="369">
        <f t="shared" si="41"/>
        <v>0</v>
      </c>
    </row>
    <row r="406" spans="1:6" x14ac:dyDescent="0.25">
      <c r="A406" s="459" t="s">
        <v>601</v>
      </c>
      <c r="B406" s="1884">
        <f>SUM(B397+B398+B399+B400+B403+B404+B405)</f>
        <v>0</v>
      </c>
      <c r="C406" s="1890">
        <f>SUM(C397+C398+C399+C400+C403+C404+C405)</f>
        <v>1140000</v>
      </c>
      <c r="D406" s="1892">
        <f>SUM(D397+D398+D399+D400+D403+D404+D405)</f>
        <v>1197000</v>
      </c>
      <c r="E406" s="1894">
        <f>SUM(E397+E398+E399+E400+E403+E404+E405)</f>
        <v>1256850</v>
      </c>
    </row>
    <row r="407" spans="1:6" x14ac:dyDescent="0.25">
      <c r="A407" s="1371"/>
      <c r="B407" s="1883"/>
      <c r="C407" s="1898"/>
      <c r="D407" s="1899"/>
      <c r="E407" s="1900"/>
    </row>
    <row r="408" spans="1:6" x14ac:dyDescent="0.25">
      <c r="A408" s="1907"/>
      <c r="B408" s="1908"/>
      <c r="C408" s="1908"/>
      <c r="D408" s="1908"/>
      <c r="E408" s="1909"/>
      <c r="F408" s="1364"/>
    </row>
    <row r="409" spans="1:6" x14ac:dyDescent="0.25">
      <c r="A409" s="1888" t="s">
        <v>592</v>
      </c>
      <c r="B409" s="1739"/>
      <c r="C409" s="1738"/>
      <c r="D409" s="1739"/>
      <c r="E409" s="1754"/>
    </row>
    <row r="410" spans="1:6" x14ac:dyDescent="0.25">
      <c r="A410" s="1888"/>
      <c r="B410" s="1739"/>
      <c r="C410" s="1738"/>
      <c r="D410" s="1739"/>
      <c r="E410" s="1754"/>
    </row>
    <row r="411" spans="1:6" ht="15.75" thickBot="1" x14ac:dyDescent="0.3">
      <c r="A411" s="1778"/>
      <c r="B411" s="1779"/>
      <c r="C411" s="1889"/>
      <c r="D411" s="1779"/>
      <c r="E411" s="1755"/>
    </row>
    <row r="412" spans="1:6" ht="29.25" thickBot="1" x14ac:dyDescent="0.3">
      <c r="A412" s="405" t="s">
        <v>468</v>
      </c>
      <c r="B412" s="409" t="s">
        <v>503</v>
      </c>
      <c r="C412" s="697" t="s">
        <v>504</v>
      </c>
      <c r="D412" s="1896" t="s">
        <v>505</v>
      </c>
      <c r="E412" s="1897"/>
    </row>
    <row r="413" spans="1:6" ht="15.75" thickBot="1" x14ac:dyDescent="0.3">
      <c r="A413" s="405"/>
      <c r="B413" s="797" t="s">
        <v>507</v>
      </c>
      <c r="C413" s="241" t="s">
        <v>974</v>
      </c>
      <c r="D413" s="797" t="s">
        <v>975</v>
      </c>
      <c r="E413" s="797" t="s">
        <v>978</v>
      </c>
    </row>
    <row r="414" spans="1:6" x14ac:dyDescent="0.25">
      <c r="A414" s="354" t="s">
        <v>529</v>
      </c>
      <c r="B414" s="1768"/>
      <c r="C414" s="1769"/>
      <c r="D414" s="1769"/>
      <c r="E414" s="1770"/>
    </row>
    <row r="415" spans="1:6" ht="15.75" thickBot="1" x14ac:dyDescent="0.3">
      <c r="A415" s="378" t="s">
        <v>232</v>
      </c>
      <c r="B415" s="1774"/>
      <c r="C415" s="1775"/>
      <c r="D415" s="1775"/>
      <c r="E415" s="1776"/>
    </row>
    <row r="416" spans="1:6" ht="15.75" thickBot="1" x14ac:dyDescent="0.3">
      <c r="A416" s="391" t="s">
        <v>470</v>
      </c>
      <c r="B416" s="396">
        <v>0</v>
      </c>
      <c r="C416" s="681">
        <f>HEALTH!U23</f>
        <v>0</v>
      </c>
      <c r="D416" s="391">
        <f t="shared" ref="D416:E420" si="42">C416*5/100+C416</f>
        <v>0</v>
      </c>
      <c r="E416" s="369">
        <f t="shared" si="42"/>
        <v>0</v>
      </c>
    </row>
    <row r="417" spans="1:6" ht="15.75" thickBot="1" x14ac:dyDescent="0.3">
      <c r="A417" s="390" t="s">
        <v>471</v>
      </c>
      <c r="B417" s="375">
        <v>66940000</v>
      </c>
      <c r="C417" s="665">
        <f>HEALTH!U122</f>
        <v>30940000</v>
      </c>
      <c r="D417" s="357">
        <f t="shared" si="42"/>
        <v>32487000</v>
      </c>
      <c r="E417" s="358">
        <f t="shared" si="42"/>
        <v>34111350</v>
      </c>
    </row>
    <row r="418" spans="1:6" ht="15.95" customHeight="1" thickBot="1" x14ac:dyDescent="0.3">
      <c r="A418" s="391" t="s">
        <v>472</v>
      </c>
      <c r="B418" s="396">
        <v>0</v>
      </c>
      <c r="C418" s="681">
        <v>0</v>
      </c>
      <c r="D418" s="391">
        <f t="shared" si="42"/>
        <v>0</v>
      </c>
      <c r="E418" s="369">
        <f t="shared" si="42"/>
        <v>0</v>
      </c>
    </row>
    <row r="419" spans="1:6" x14ac:dyDescent="0.25">
      <c r="A419" s="1796" t="s">
        <v>473</v>
      </c>
      <c r="B419" s="1886">
        <v>1000000</v>
      </c>
      <c r="C419" s="1783">
        <f>HEALTH!U136</f>
        <v>428276</v>
      </c>
      <c r="D419" s="1762">
        <f t="shared" si="42"/>
        <v>449689.8</v>
      </c>
      <c r="E419" s="1765">
        <f t="shared" si="42"/>
        <v>472174.29</v>
      </c>
    </row>
    <row r="420" spans="1:6" ht="15.75" thickBot="1" x14ac:dyDescent="0.3">
      <c r="A420" s="1729"/>
      <c r="B420" s="1887"/>
      <c r="C420" s="1784"/>
      <c r="D420" s="1733">
        <f t="shared" si="42"/>
        <v>0</v>
      </c>
      <c r="E420" s="1735">
        <f t="shared" si="42"/>
        <v>0</v>
      </c>
    </row>
    <row r="421" spans="1:6" x14ac:dyDescent="0.25">
      <c r="A421" s="1884" t="s">
        <v>474</v>
      </c>
      <c r="B421" s="380"/>
      <c r="C421" s="698"/>
      <c r="D421" s="380"/>
      <c r="E421" s="388"/>
    </row>
    <row r="422" spans="1:6" ht="15.75" thickBot="1" x14ac:dyDescent="0.3">
      <c r="A422" s="1885"/>
      <c r="B422" s="257"/>
      <c r="C422" s="450"/>
      <c r="D422" s="257"/>
      <c r="E422" s="368"/>
    </row>
    <row r="423" spans="1:6" ht="15.95" customHeight="1" thickBot="1" x14ac:dyDescent="0.3">
      <c r="A423" s="390" t="s">
        <v>475</v>
      </c>
      <c r="B423" s="255">
        <v>0</v>
      </c>
      <c r="C423" s="686">
        <v>0</v>
      </c>
      <c r="D423" s="400">
        <f t="shared" ref="D423:E425" si="43">C423*5/100+C423</f>
        <v>0</v>
      </c>
      <c r="E423" s="389">
        <f t="shared" si="43"/>
        <v>0</v>
      </c>
    </row>
    <row r="424" spans="1:6" ht="15.95" customHeight="1" thickBot="1" x14ac:dyDescent="0.3">
      <c r="A424" s="391" t="s">
        <v>482</v>
      </c>
      <c r="B424" s="396">
        <v>0</v>
      </c>
      <c r="C424" s="681">
        <v>0</v>
      </c>
      <c r="D424" s="391">
        <f t="shared" si="43"/>
        <v>0</v>
      </c>
      <c r="E424" s="369">
        <f t="shared" si="43"/>
        <v>0</v>
      </c>
    </row>
    <row r="425" spans="1:6" ht="15.75" thickBot="1" x14ac:dyDescent="0.3">
      <c r="A425" s="391" t="s">
        <v>477</v>
      </c>
      <c r="B425" s="396">
        <v>0</v>
      </c>
      <c r="C425" s="681">
        <f>HEALTH!U184</f>
        <v>0</v>
      </c>
      <c r="D425" s="391">
        <f t="shared" si="43"/>
        <v>0</v>
      </c>
      <c r="E425" s="369">
        <f t="shared" si="43"/>
        <v>0</v>
      </c>
    </row>
    <row r="426" spans="1:6" x14ac:dyDescent="0.25">
      <c r="A426" s="1884" t="s">
        <v>483</v>
      </c>
      <c r="B426" s="1759">
        <f>SUM(B416+B417+B418+B419+B423+B424+B425)</f>
        <v>67940000</v>
      </c>
      <c r="C426" s="1696">
        <f>SUM(C416+C417+C418+C419+C423+C424+C425)</f>
        <v>31368276</v>
      </c>
      <c r="D426" s="1700">
        <f>SUM(D416+D417+D418+D419+D423+D424+D425)</f>
        <v>32936689.800000001</v>
      </c>
      <c r="E426" s="1702">
        <f>SUM(E416+E417+E418+E419+E423+E424+E425)</f>
        <v>34583524.289999999</v>
      </c>
    </row>
    <row r="427" spans="1:6" ht="15.75" thickBot="1" x14ac:dyDescent="0.3">
      <c r="A427" s="1883"/>
      <c r="B427" s="1760"/>
      <c r="C427" s="1697"/>
      <c r="D427" s="1701"/>
      <c r="E427" s="1741"/>
    </row>
    <row r="428" spans="1:6" ht="15.75" thickBot="1" x14ac:dyDescent="0.3">
      <c r="A428" s="1393"/>
      <c r="B428" s="1364"/>
      <c r="C428" s="1364"/>
      <c r="D428" s="1364"/>
      <c r="E428" s="1393"/>
      <c r="F428" s="1364"/>
    </row>
    <row r="429" spans="1:6" x14ac:dyDescent="0.25">
      <c r="A429" s="1888"/>
      <c r="B429" s="1758"/>
      <c r="C429" s="1757"/>
      <c r="D429" s="1758"/>
      <c r="E429" s="1754"/>
    </row>
    <row r="430" spans="1:6" x14ac:dyDescent="0.25">
      <c r="A430" s="1888" t="s">
        <v>593</v>
      </c>
      <c r="B430" s="1739"/>
      <c r="C430" s="1738"/>
      <c r="D430" s="1739"/>
      <c r="E430" s="1754"/>
    </row>
    <row r="431" spans="1:6" ht="15.75" thickBot="1" x14ac:dyDescent="0.3">
      <c r="A431" s="1888"/>
      <c r="B431" s="1739"/>
      <c r="C431" s="1738"/>
      <c r="D431" s="1739"/>
      <c r="E431" s="1754"/>
    </row>
    <row r="432" spans="1:6" ht="29.25" thickBot="1" x14ac:dyDescent="0.3">
      <c r="A432" s="478" t="s">
        <v>468</v>
      </c>
      <c r="B432" s="481" t="s">
        <v>503</v>
      </c>
      <c r="C432" s="697" t="s">
        <v>504</v>
      </c>
      <c r="D432" s="1896" t="s">
        <v>505</v>
      </c>
      <c r="E432" s="1897"/>
    </row>
    <row r="433" spans="1:5" ht="15.75" thickBot="1" x14ac:dyDescent="0.3">
      <c r="A433" s="479"/>
      <c r="B433" s="797" t="s">
        <v>507</v>
      </c>
      <c r="C433" s="241" t="s">
        <v>974</v>
      </c>
      <c r="D433" s="797" t="s">
        <v>975</v>
      </c>
      <c r="E433" s="797" t="s">
        <v>978</v>
      </c>
    </row>
    <row r="434" spans="1:5" x14ac:dyDescent="0.25">
      <c r="A434" s="1884" t="s">
        <v>481</v>
      </c>
      <c r="B434" s="1715"/>
      <c r="C434" s="1716"/>
      <c r="D434" s="1716"/>
      <c r="E434" s="1717"/>
    </row>
    <row r="435" spans="1:5" ht="15.75" thickBot="1" x14ac:dyDescent="0.3">
      <c r="A435" s="1885"/>
      <c r="B435" s="1744"/>
      <c r="C435" s="1745"/>
      <c r="D435" s="1745"/>
      <c r="E435" s="1746"/>
    </row>
    <row r="436" spans="1:5" ht="15.75" thickBot="1" x14ac:dyDescent="0.3">
      <c r="A436" s="390" t="s">
        <v>470</v>
      </c>
      <c r="B436" s="255">
        <v>0</v>
      </c>
      <c r="C436" s="686">
        <f>HEALTH!V23</f>
        <v>0</v>
      </c>
      <c r="D436" s="255">
        <f t="shared" ref="D436:E439" si="44">C436*5/100+C436</f>
        <v>0</v>
      </c>
      <c r="E436" s="400">
        <f t="shared" si="44"/>
        <v>0</v>
      </c>
    </row>
    <row r="437" spans="1:5" ht="15.75" thickBot="1" x14ac:dyDescent="0.3">
      <c r="A437" s="391" t="s">
        <v>471</v>
      </c>
      <c r="B437" s="396">
        <v>0</v>
      </c>
      <c r="C437" s="664">
        <f>HEALTH!V122</f>
        <v>440000</v>
      </c>
      <c r="D437" s="374">
        <f t="shared" si="44"/>
        <v>462000</v>
      </c>
      <c r="E437" s="363">
        <f t="shared" si="44"/>
        <v>485100</v>
      </c>
    </row>
    <row r="438" spans="1:5" ht="15.95" customHeight="1" thickBot="1" x14ac:dyDescent="0.3">
      <c r="A438" s="390" t="s">
        <v>604</v>
      </c>
      <c r="B438" s="255">
        <v>0</v>
      </c>
      <c r="C438" s="688">
        <v>0</v>
      </c>
      <c r="D438" s="255">
        <f t="shared" si="44"/>
        <v>0</v>
      </c>
      <c r="E438" s="390">
        <f t="shared" si="44"/>
        <v>0</v>
      </c>
    </row>
    <row r="439" spans="1:5" ht="15.75" thickBot="1" x14ac:dyDescent="0.3">
      <c r="A439" s="391" t="s">
        <v>473</v>
      </c>
      <c r="B439" s="396">
        <v>0</v>
      </c>
      <c r="C439" s="681">
        <f>HEALTH!V136</f>
        <v>0</v>
      </c>
      <c r="D439" s="396">
        <f>C439*5/100+C439</f>
        <v>0</v>
      </c>
      <c r="E439" s="391">
        <f t="shared" si="44"/>
        <v>0</v>
      </c>
    </row>
    <row r="440" spans="1:5" x14ac:dyDescent="0.25">
      <c r="A440" s="1883" t="s">
        <v>474</v>
      </c>
      <c r="B440" s="1708"/>
      <c r="C440" s="1708"/>
      <c r="D440" s="1708"/>
      <c r="E440" s="1709"/>
    </row>
    <row r="441" spans="1:5" ht="15.75" thickBot="1" x14ac:dyDescent="0.3">
      <c r="A441" s="1883"/>
      <c r="B441" s="1708"/>
      <c r="C441" s="1708"/>
      <c r="D441" s="1708"/>
      <c r="E441" s="1709"/>
    </row>
    <row r="442" spans="1:5" ht="15.95" customHeight="1" thickBot="1" x14ac:dyDescent="0.3">
      <c r="A442" s="391" t="s">
        <v>475</v>
      </c>
      <c r="B442" s="396">
        <v>0</v>
      </c>
      <c r="C442" s="681">
        <v>0</v>
      </c>
      <c r="D442" s="391">
        <f t="shared" ref="D442:E444" si="45">C442*5/100+C442</f>
        <v>0</v>
      </c>
      <c r="E442" s="369">
        <f t="shared" si="45"/>
        <v>0</v>
      </c>
    </row>
    <row r="443" spans="1:5" ht="15.95" customHeight="1" thickBot="1" x14ac:dyDescent="0.3">
      <c r="A443" s="390" t="s">
        <v>482</v>
      </c>
      <c r="B443" s="255">
        <v>0</v>
      </c>
      <c r="C443" s="688">
        <v>0</v>
      </c>
      <c r="D443" s="390">
        <f t="shared" si="45"/>
        <v>0</v>
      </c>
      <c r="E443" s="389">
        <f t="shared" si="45"/>
        <v>0</v>
      </c>
    </row>
    <row r="444" spans="1:5" ht="15.75" thickBot="1" x14ac:dyDescent="0.3">
      <c r="A444" s="391" t="s">
        <v>477</v>
      </c>
      <c r="B444" s="396">
        <v>0</v>
      </c>
      <c r="C444" s="681">
        <f>HEALTH!V184</f>
        <v>0</v>
      </c>
      <c r="D444" s="391">
        <f t="shared" si="45"/>
        <v>0</v>
      </c>
      <c r="E444" s="369">
        <f t="shared" si="45"/>
        <v>0</v>
      </c>
    </row>
    <row r="445" spans="1:5" x14ac:dyDescent="0.25">
      <c r="A445" s="1884" t="s">
        <v>483</v>
      </c>
      <c r="B445" s="1758">
        <f>SUM(B436+B437+B438+B439+B442+B443+B444)</f>
        <v>0</v>
      </c>
      <c r="C445" s="1890">
        <f>SUM(C436+C437+C438+C439+C442+C443+C444)</f>
        <v>440000</v>
      </c>
      <c r="D445" s="1892">
        <f>SUM(D436+D437+D438+D439+D442+D443+D444)</f>
        <v>462000</v>
      </c>
      <c r="E445" s="1894">
        <f>SUM(E436+E437+E438+E439+E442+E443+E444)</f>
        <v>485100</v>
      </c>
    </row>
    <row r="446" spans="1:5" ht="15.75" thickBot="1" x14ac:dyDescent="0.3">
      <c r="A446" s="1885"/>
      <c r="B446" s="1779"/>
      <c r="C446" s="1891"/>
      <c r="D446" s="1893"/>
      <c r="E446" s="1895"/>
    </row>
    <row r="447" spans="1:5" x14ac:dyDescent="0.25">
      <c r="A447" s="216"/>
      <c r="B447" s="216"/>
      <c r="C447" s="670"/>
      <c r="D447" s="216"/>
      <c r="E447" s="216"/>
    </row>
    <row r="448" spans="1:5" x14ac:dyDescent="0.25">
      <c r="A448" s="217"/>
    </row>
  </sheetData>
  <mergeCells count="324">
    <mergeCell ref="A108:E108"/>
    <mergeCell ref="A88:E88"/>
    <mergeCell ref="A408:E408"/>
    <mergeCell ref="A389:E389"/>
    <mergeCell ref="A368:E368"/>
    <mergeCell ref="A349:E349"/>
    <mergeCell ref="A331:E331"/>
    <mergeCell ref="A313:E313"/>
    <mergeCell ref="A294:E294"/>
    <mergeCell ref="A276:E276"/>
    <mergeCell ref="A257:E257"/>
    <mergeCell ref="B361:E362"/>
    <mergeCell ref="A269:A270"/>
    <mergeCell ref="B269:E270"/>
    <mergeCell ref="B243:E245"/>
    <mergeCell ref="B250:E251"/>
    <mergeCell ref="A263:A264"/>
    <mergeCell ref="B255:B256"/>
    <mergeCell ref="C255:C256"/>
    <mergeCell ref="D255:D256"/>
    <mergeCell ref="E255:E256"/>
    <mergeCell ref="A258:C260"/>
    <mergeCell ref="D258:D260"/>
    <mergeCell ref="E258:E260"/>
    <mergeCell ref="B263:E264"/>
    <mergeCell ref="A277:B277"/>
    <mergeCell ref="B414:E415"/>
    <mergeCell ref="D92:E92"/>
    <mergeCell ref="D111:E111"/>
    <mergeCell ref="D129:E129"/>
    <mergeCell ref="D147:E147"/>
    <mergeCell ref="D165:E165"/>
    <mergeCell ref="D183:E183"/>
    <mergeCell ref="D202:E202"/>
    <mergeCell ref="D222:E222"/>
    <mergeCell ref="D241:E241"/>
    <mergeCell ref="D261:E261"/>
    <mergeCell ref="D278:E278"/>
    <mergeCell ref="D298:E298"/>
    <mergeCell ref="D316:E316"/>
    <mergeCell ref="D334:E334"/>
    <mergeCell ref="D353:E353"/>
    <mergeCell ref="D372:E372"/>
    <mergeCell ref="D393:E393"/>
    <mergeCell ref="B191:E192"/>
    <mergeCell ref="B355:E356"/>
    <mergeCell ref="B374:E376"/>
    <mergeCell ref="E106:E107"/>
    <mergeCell ref="B100:E101"/>
    <mergeCell ref="B173:E174"/>
    <mergeCell ref="A54:A55"/>
    <mergeCell ref="B46:B47"/>
    <mergeCell ref="C46:C47"/>
    <mergeCell ref="D46:D47"/>
    <mergeCell ref="E46:E47"/>
    <mergeCell ref="B54:E55"/>
    <mergeCell ref="B61:E62"/>
    <mergeCell ref="B119:E120"/>
    <mergeCell ref="A74:A75"/>
    <mergeCell ref="D69:E69"/>
    <mergeCell ref="B74:E75"/>
    <mergeCell ref="A59:A60"/>
    <mergeCell ref="C59:C60"/>
    <mergeCell ref="D59:D60"/>
    <mergeCell ref="E59:E60"/>
    <mergeCell ref="A61:A62"/>
    <mergeCell ref="B59:B60"/>
    <mergeCell ref="A94:A95"/>
    <mergeCell ref="A86:A87"/>
    <mergeCell ref="B86:B87"/>
    <mergeCell ref="C86:C87"/>
    <mergeCell ref="D86:D87"/>
    <mergeCell ref="D4:E4"/>
    <mergeCell ref="D14:E14"/>
    <mergeCell ref="B8:E8"/>
    <mergeCell ref="D412:E412"/>
    <mergeCell ref="A31:A32"/>
    <mergeCell ref="A37:A38"/>
    <mergeCell ref="B31:B32"/>
    <mergeCell ref="C31:C32"/>
    <mergeCell ref="D31:D32"/>
    <mergeCell ref="E31:E32"/>
    <mergeCell ref="D26:E26"/>
    <mergeCell ref="B40:B41"/>
    <mergeCell ref="C40:C41"/>
    <mergeCell ref="D40:D41"/>
    <mergeCell ref="E40:E41"/>
    <mergeCell ref="D37:E37"/>
    <mergeCell ref="D52:E52"/>
    <mergeCell ref="B229:B230"/>
    <mergeCell ref="C229:C230"/>
    <mergeCell ref="D229:D230"/>
    <mergeCell ref="E229:E230"/>
    <mergeCell ref="B231:E232"/>
    <mergeCell ref="A250:A251"/>
    <mergeCell ref="A240:B240"/>
    <mergeCell ref="E86:E87"/>
    <mergeCell ref="B94:E95"/>
    <mergeCell ref="E79:E80"/>
    <mergeCell ref="A81:A82"/>
    <mergeCell ref="A79:A80"/>
    <mergeCell ref="B79:B80"/>
    <mergeCell ref="C79:C80"/>
    <mergeCell ref="D79:D80"/>
    <mergeCell ref="B81:E82"/>
    <mergeCell ref="A119:A120"/>
    <mergeCell ref="B113:E114"/>
    <mergeCell ref="A100:A101"/>
    <mergeCell ref="B155:E155"/>
    <mergeCell ref="E158:E159"/>
    <mergeCell ref="D158:D159"/>
    <mergeCell ref="C158:C159"/>
    <mergeCell ref="B158:B159"/>
    <mergeCell ref="A104:A105"/>
    <mergeCell ref="B104:B105"/>
    <mergeCell ref="C104:C105"/>
    <mergeCell ref="D104:D105"/>
    <mergeCell ref="E104:E105"/>
    <mergeCell ref="A113:A114"/>
    <mergeCell ref="A106:A107"/>
    <mergeCell ref="B106:B107"/>
    <mergeCell ref="C106:C107"/>
    <mergeCell ref="D106:D107"/>
    <mergeCell ref="A128:B128"/>
    <mergeCell ref="C127:C128"/>
    <mergeCell ref="D127:D128"/>
    <mergeCell ref="E127:E128"/>
    <mergeCell ref="A131:A132"/>
    <mergeCell ref="B131:E132"/>
    <mergeCell ref="B137:E138"/>
    <mergeCell ref="B124:B125"/>
    <mergeCell ref="C124:C125"/>
    <mergeCell ref="D124:D125"/>
    <mergeCell ref="E124:E125"/>
    <mergeCell ref="A127:B127"/>
    <mergeCell ref="A149:A150"/>
    <mergeCell ref="B149:E150"/>
    <mergeCell ref="A141:A142"/>
    <mergeCell ref="B141:B142"/>
    <mergeCell ref="C141:C142"/>
    <mergeCell ref="D141:D142"/>
    <mergeCell ref="E141:E142"/>
    <mergeCell ref="A144:E146"/>
    <mergeCell ref="A137:A138"/>
    <mergeCell ref="A143:E143"/>
    <mergeCell ref="A126:E126"/>
    <mergeCell ref="B160:B161"/>
    <mergeCell ref="C160:C161"/>
    <mergeCell ref="D160:D161"/>
    <mergeCell ref="E160:E161"/>
    <mergeCell ref="A163:C163"/>
    <mergeCell ref="A164:C164"/>
    <mergeCell ref="D163:D164"/>
    <mergeCell ref="E163:E164"/>
    <mergeCell ref="A167:A168"/>
    <mergeCell ref="B167:E168"/>
    <mergeCell ref="A162:E162"/>
    <mergeCell ref="B178:B179"/>
    <mergeCell ref="C178:C179"/>
    <mergeCell ref="D178:D179"/>
    <mergeCell ref="E178:E179"/>
    <mergeCell ref="A181:C182"/>
    <mergeCell ref="D181:D182"/>
    <mergeCell ref="E181:E182"/>
    <mergeCell ref="A173:A174"/>
    <mergeCell ref="A180:E180"/>
    <mergeCell ref="D199:D201"/>
    <mergeCell ref="E199:E201"/>
    <mergeCell ref="D196:D197"/>
    <mergeCell ref="E196:E197"/>
    <mergeCell ref="D239:D240"/>
    <mergeCell ref="E239:E240"/>
    <mergeCell ref="B236:B237"/>
    <mergeCell ref="C236:C237"/>
    <mergeCell ref="D236:D237"/>
    <mergeCell ref="E236:E237"/>
    <mergeCell ref="A239:B239"/>
    <mergeCell ref="A219:E221"/>
    <mergeCell ref="C239:C240"/>
    <mergeCell ref="A231:A232"/>
    <mergeCell ref="A229:A230"/>
    <mergeCell ref="A224:A225"/>
    <mergeCell ref="A238:E238"/>
    <mergeCell ref="A218:E218"/>
    <mergeCell ref="A198:E198"/>
    <mergeCell ref="A274:A275"/>
    <mergeCell ref="B274:B275"/>
    <mergeCell ref="C274:C275"/>
    <mergeCell ref="D274:D275"/>
    <mergeCell ref="E274:E275"/>
    <mergeCell ref="B280:E281"/>
    <mergeCell ref="B287:E288"/>
    <mergeCell ref="A306:A307"/>
    <mergeCell ref="A300:A301"/>
    <mergeCell ref="B292:B293"/>
    <mergeCell ref="C292:C293"/>
    <mergeCell ref="D292:D293"/>
    <mergeCell ref="E292:E293"/>
    <mergeCell ref="B306:E307"/>
    <mergeCell ref="A287:A288"/>
    <mergeCell ref="B285:B286"/>
    <mergeCell ref="C285:C286"/>
    <mergeCell ref="D285:D286"/>
    <mergeCell ref="E285:E286"/>
    <mergeCell ref="C314:C315"/>
    <mergeCell ref="D314:D315"/>
    <mergeCell ref="B318:E319"/>
    <mergeCell ref="A311:A312"/>
    <mergeCell ref="B311:B312"/>
    <mergeCell ref="C311:C312"/>
    <mergeCell ref="D311:D312"/>
    <mergeCell ref="E311:E312"/>
    <mergeCell ref="A280:A281"/>
    <mergeCell ref="B342:E343"/>
    <mergeCell ref="A361:A362"/>
    <mergeCell ref="B300:E301"/>
    <mergeCell ref="A355:A356"/>
    <mergeCell ref="A347:A348"/>
    <mergeCell ref="B347:B348"/>
    <mergeCell ref="C347:C348"/>
    <mergeCell ref="D347:D348"/>
    <mergeCell ref="E347:E348"/>
    <mergeCell ref="A342:A343"/>
    <mergeCell ref="A336:A337"/>
    <mergeCell ref="B329:B330"/>
    <mergeCell ref="C329:C330"/>
    <mergeCell ref="D329:D330"/>
    <mergeCell ref="E329:E330"/>
    <mergeCell ref="A332:C333"/>
    <mergeCell ref="D332:D333"/>
    <mergeCell ref="E332:E333"/>
    <mergeCell ref="A324:A325"/>
    <mergeCell ref="B324:E325"/>
    <mergeCell ref="E314:E315"/>
    <mergeCell ref="A318:A319"/>
    <mergeCell ref="A314:B314"/>
    <mergeCell ref="A315:B315"/>
    <mergeCell ref="D390:D392"/>
    <mergeCell ref="E390:E392"/>
    <mergeCell ref="A395:A396"/>
    <mergeCell ref="A191:A192"/>
    <mergeCell ref="B185:E186"/>
    <mergeCell ref="B204:E206"/>
    <mergeCell ref="B211:E212"/>
    <mergeCell ref="B224:E225"/>
    <mergeCell ref="A199:C201"/>
    <mergeCell ref="A204:A206"/>
    <mergeCell ref="A196:A197"/>
    <mergeCell ref="B196:B197"/>
    <mergeCell ref="C196:C197"/>
    <mergeCell ref="A185:A186"/>
    <mergeCell ref="A366:A367"/>
    <mergeCell ref="B366:B367"/>
    <mergeCell ref="C366:C367"/>
    <mergeCell ref="D366:D367"/>
    <mergeCell ref="E366:E367"/>
    <mergeCell ref="B216:B217"/>
    <mergeCell ref="C216:C217"/>
    <mergeCell ref="D216:D217"/>
    <mergeCell ref="E216:E217"/>
    <mergeCell ref="B336:E337"/>
    <mergeCell ref="A401:A402"/>
    <mergeCell ref="B406:B407"/>
    <mergeCell ref="C406:C407"/>
    <mergeCell ref="D406:D407"/>
    <mergeCell ref="E406:E407"/>
    <mergeCell ref="B401:E402"/>
    <mergeCell ref="A369:C371"/>
    <mergeCell ref="D369:D371"/>
    <mergeCell ref="E369:E371"/>
    <mergeCell ref="A374:A376"/>
    <mergeCell ref="A381:A382"/>
    <mergeCell ref="B381:E382"/>
    <mergeCell ref="B395:E396"/>
    <mergeCell ref="E384:E385"/>
    <mergeCell ref="C384:C385"/>
    <mergeCell ref="D384:D385"/>
    <mergeCell ref="B384:B385"/>
    <mergeCell ref="A387:A388"/>
    <mergeCell ref="B387:B388"/>
    <mergeCell ref="C387:C388"/>
    <mergeCell ref="D387:D388"/>
    <mergeCell ref="E387:E388"/>
    <mergeCell ref="A390:B392"/>
    <mergeCell ref="C390:C392"/>
    <mergeCell ref="A445:A446"/>
    <mergeCell ref="B445:B446"/>
    <mergeCell ref="C445:C446"/>
    <mergeCell ref="D445:D446"/>
    <mergeCell ref="E445:E446"/>
    <mergeCell ref="B440:E441"/>
    <mergeCell ref="A434:A435"/>
    <mergeCell ref="A429:B429"/>
    <mergeCell ref="A430:B430"/>
    <mergeCell ref="A431:B431"/>
    <mergeCell ref="C429:C431"/>
    <mergeCell ref="D429:D431"/>
    <mergeCell ref="E429:E431"/>
    <mergeCell ref="D432:E432"/>
    <mergeCell ref="B434:E435"/>
    <mergeCell ref="A33:E33"/>
    <mergeCell ref="A34:E36"/>
    <mergeCell ref="A23:E25"/>
    <mergeCell ref="A13:E13"/>
    <mergeCell ref="A6:E7"/>
    <mergeCell ref="A71:E73"/>
    <mergeCell ref="A89:E91"/>
    <mergeCell ref="A109:E110"/>
    <mergeCell ref="A440:A441"/>
    <mergeCell ref="D419:D420"/>
    <mergeCell ref="E419:E420"/>
    <mergeCell ref="A421:A422"/>
    <mergeCell ref="A419:A420"/>
    <mergeCell ref="B419:B420"/>
    <mergeCell ref="C419:C420"/>
    <mergeCell ref="A426:A427"/>
    <mergeCell ref="B426:B427"/>
    <mergeCell ref="C426:C427"/>
    <mergeCell ref="D426:D427"/>
    <mergeCell ref="E426:E427"/>
    <mergeCell ref="A409:B411"/>
    <mergeCell ref="C409:C411"/>
    <mergeCell ref="D409:D411"/>
    <mergeCell ref="E409:E411"/>
  </mergeCells>
  <pageMargins left="0.75" right="0.75" top="1" bottom="1" header="0.5" footer="0.5"/>
  <ignoredErrors>
    <ignoredError sqref="B1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51</vt:i4>
      </vt:variant>
    </vt:vector>
  </HeadingPairs>
  <TitlesOfParts>
    <vt:vector size="83" baseType="lpstr">
      <vt:lpstr>RESOURCE ENVELOPE</vt:lpstr>
      <vt:lpstr>EXECUTIVE</vt:lpstr>
      <vt:lpstr>PBB(Executive)</vt:lpstr>
      <vt:lpstr>TREASURY</vt:lpstr>
      <vt:lpstr>PBB(Treasury)</vt:lpstr>
      <vt:lpstr>AGRICULTURE</vt:lpstr>
      <vt:lpstr>PBB(Agriculture)</vt:lpstr>
      <vt:lpstr>HEALTH</vt:lpstr>
      <vt:lpstr>PBB(Health)</vt:lpstr>
      <vt:lpstr>SALARIES</vt:lpstr>
      <vt:lpstr>PBB(Education)</vt:lpstr>
      <vt:lpstr>EDUCATION</vt:lpstr>
      <vt:lpstr>GENDER</vt:lpstr>
      <vt:lpstr>PBB(Gender)</vt:lpstr>
      <vt:lpstr>TRADE</vt:lpstr>
      <vt:lpstr>PBB(Trade)</vt:lpstr>
      <vt:lpstr>PBB(Psb)</vt:lpstr>
      <vt:lpstr>PSB</vt:lpstr>
      <vt:lpstr>ENVIRONMENT</vt:lpstr>
      <vt:lpstr>TRANSPORT</vt:lpstr>
      <vt:lpstr>PBB(Environment)</vt:lpstr>
      <vt:lpstr>PBB(Transport)</vt:lpstr>
      <vt:lpstr>LANDS</vt:lpstr>
      <vt:lpstr>PBB(Lands)</vt:lpstr>
      <vt:lpstr>ASSEMBLY</vt:lpstr>
      <vt:lpstr>PBB(Assembly)</vt:lpstr>
      <vt:lpstr>PSA</vt:lpstr>
      <vt:lpstr>PBB(Psa)</vt:lpstr>
      <vt:lpstr>SUMMARY</vt:lpstr>
      <vt:lpstr>Ward based projects</vt:lpstr>
      <vt:lpstr>LIST OF 2000M</vt:lpstr>
      <vt:lpstr>Sheet1</vt:lpstr>
      <vt:lpstr>'PBB(Executive)'!_Toc464655955</vt:lpstr>
      <vt:lpstr>'PBB(Executive)'!_Toc464655956</vt:lpstr>
      <vt:lpstr>'PBB(Executive)'!_Toc464655957</vt:lpstr>
      <vt:lpstr>'PBB(Psa)'!_Toc464655964</vt:lpstr>
      <vt:lpstr>'PBB(Psa)'!_Toc464655965</vt:lpstr>
      <vt:lpstr>'PBB(Psa)'!_Toc464655966</vt:lpstr>
      <vt:lpstr>'PBB(Psb)'!_Toc464655973</vt:lpstr>
      <vt:lpstr>'PBB(Psb)'!_Toc464655974</vt:lpstr>
      <vt:lpstr>'PBB(Psb)'!_Toc464655975</vt:lpstr>
      <vt:lpstr>'PBB(Agriculture)'!_Toc464655983</vt:lpstr>
      <vt:lpstr>'PBB(Agriculture)'!_Toc464655984</vt:lpstr>
      <vt:lpstr>'PBB(Agriculture)'!_Toc464655985</vt:lpstr>
      <vt:lpstr>'PBB(Education)'!_Toc464655992</vt:lpstr>
      <vt:lpstr>'PBB(Education)'!_Toc464655993</vt:lpstr>
      <vt:lpstr>'PBB(Education)'!_Toc464655994</vt:lpstr>
      <vt:lpstr>'PBB(Health)'!_Toc464656004</vt:lpstr>
      <vt:lpstr>'PBB(Health)'!_Toc464656005</vt:lpstr>
      <vt:lpstr>'PBB(Health)'!_Toc464656006</vt:lpstr>
      <vt:lpstr>'PBB(Treasury)'!_Toc464656013</vt:lpstr>
      <vt:lpstr>'PBB(Treasury)'!_Toc464656014</vt:lpstr>
      <vt:lpstr>'PBB(Treasury)'!_Toc464656015</vt:lpstr>
      <vt:lpstr>'PBB(Lands)'!_Toc464656035</vt:lpstr>
      <vt:lpstr>'PBB(Lands)'!_Toc464656036</vt:lpstr>
      <vt:lpstr>'PBB(Lands)'!_Toc464656037</vt:lpstr>
      <vt:lpstr>'PBB(Gender)'!_Toc464656044</vt:lpstr>
      <vt:lpstr>'PBB(Gender)'!_Toc464656045</vt:lpstr>
      <vt:lpstr>'PBB(Gender)'!_Toc464656046</vt:lpstr>
      <vt:lpstr>'PBB(Transport)'!_Toc464656053</vt:lpstr>
      <vt:lpstr>'PBB(Transport)'!_Toc464656054</vt:lpstr>
      <vt:lpstr>'PBB(Transport)'!_Toc464656055</vt:lpstr>
      <vt:lpstr>'PBB(Environment)'!_Toc464656062</vt:lpstr>
      <vt:lpstr>'PBB(Environment)'!_Toc464656063</vt:lpstr>
      <vt:lpstr>'PBB(Environment)'!_Toc464656064</vt:lpstr>
      <vt:lpstr>'PBB(Trade)'!_Toc464656071</vt:lpstr>
      <vt:lpstr>'PBB(Trade)'!_Toc464656072</vt:lpstr>
      <vt:lpstr>AGRICULTURE!Print_Area</vt:lpstr>
      <vt:lpstr>ASSEMBLY!Print_Area</vt:lpstr>
      <vt:lpstr>EDUCATION!Print_Area</vt:lpstr>
      <vt:lpstr>ENVIRONMENT!Print_Area</vt:lpstr>
      <vt:lpstr>EXECUTIVE!Print_Area</vt:lpstr>
      <vt:lpstr>GENDER!Print_Area</vt:lpstr>
      <vt:lpstr>HEALTH!Print_Area</vt:lpstr>
      <vt:lpstr>LANDS!Print_Area</vt:lpstr>
      <vt:lpstr>PSA!Print_Area</vt:lpstr>
      <vt:lpstr>PSB!Print_Area</vt:lpstr>
      <vt:lpstr>'RESOURCE ENVELOPE'!Print_Area</vt:lpstr>
      <vt:lpstr>SALARIES!Print_Area</vt:lpstr>
      <vt:lpstr>SUMMARY!Print_Area</vt:lpstr>
      <vt:lpstr>TRADE!Print_Area</vt:lpstr>
      <vt:lpstr>TRANSPORT!Print_Area</vt:lpstr>
      <vt:lpstr>TREASURY!Print_Area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LEE</cp:lastModifiedBy>
  <cp:lastPrinted>2020-06-15T07:57:28Z</cp:lastPrinted>
  <dcterms:created xsi:type="dcterms:W3CDTF">2017-03-17T13:01:54Z</dcterms:created>
  <dcterms:modified xsi:type="dcterms:W3CDTF">2021-04-28T12:27:45Z</dcterms:modified>
</cp:coreProperties>
</file>